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bipt-my.sharepoint.com/personal/tiago_afonso_ubi_pt1/Documents/Economia - Aulas/5_ 2020-21/2S Laboratório de Economia Aplicada/Aula 11 - Dashboard 2/"/>
    </mc:Choice>
  </mc:AlternateContent>
  <xr:revisionPtr revIDLastSave="435" documentId="8_{9B56FDFC-7D62-48C1-B2BD-357A2F0CD38F}" xr6:coauthVersionLast="47" xr6:coauthVersionMax="47" xr10:uidLastSave="{72AC9EFE-5917-4A5E-A256-1663EEFDCF87}"/>
  <bookViews>
    <workbookView xWindow="-120" yWindow="-120" windowWidth="38640" windowHeight="21120" activeTab="2" xr2:uid="{1C676567-DEF9-40D7-9B2C-15925B536D0F}"/>
  </bookViews>
  <sheets>
    <sheet name="Folha1" sheetId="1" r:id="rId1"/>
    <sheet name="CA" sheetId="2" r:id="rId2"/>
    <sheet name="Dashboard" sheetId="3" r:id="rId3"/>
  </sheets>
  <definedNames>
    <definedName name="_xlchart.v5.0" hidden="1">CA!$F$26</definedName>
    <definedName name="_xlchart.v5.1" hidden="1">CA!$F$27:$F$34</definedName>
    <definedName name="_xlchart.v5.2" hidden="1">CA!$G$26</definedName>
    <definedName name="_xlchart.v5.3" hidden="1">CA!$G$27:$G$34</definedName>
    <definedName name="LinhaCronológicaNativa_Date">#N/A</definedName>
    <definedName name="SegmentaçãoDeDados_Category">#N/A</definedName>
    <definedName name="SegmentaçãoDeDados_Method">#N/A</definedName>
    <definedName name="SegmentaçãoDeDados_Stor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8" i="1" l="1"/>
  <c r="I112" i="1"/>
  <c r="I233" i="1"/>
  <c r="I54" i="1"/>
  <c r="I165" i="1"/>
  <c r="I169" i="1"/>
  <c r="I141" i="1"/>
  <c r="I85" i="1"/>
  <c r="I51" i="1"/>
  <c r="I55" i="1"/>
  <c r="I96" i="1"/>
  <c r="I25" i="1"/>
  <c r="I219" i="1"/>
  <c r="I184" i="1"/>
  <c r="I31" i="1"/>
  <c r="I159" i="1"/>
  <c r="I103" i="1"/>
  <c r="I19" i="1"/>
  <c r="I160" i="1"/>
  <c r="I245" i="1"/>
  <c r="I182" i="1"/>
  <c r="I88" i="1"/>
  <c r="I37" i="1"/>
  <c r="I97" i="1"/>
  <c r="I84" i="1"/>
  <c r="I199" i="1"/>
  <c r="I247" i="1"/>
  <c r="I46" i="1"/>
  <c r="I45" i="1"/>
  <c r="I79" i="1"/>
  <c r="I4" i="1"/>
  <c r="I62" i="1"/>
  <c r="I82" i="1"/>
  <c r="I227" i="1"/>
  <c r="I94" i="1"/>
  <c r="I180" i="1"/>
  <c r="I248" i="1"/>
  <c r="I152" i="1"/>
  <c r="I220" i="1"/>
  <c r="I40" i="1"/>
  <c r="I228" i="1"/>
  <c r="I41" i="1"/>
  <c r="I63" i="1"/>
  <c r="I61" i="1"/>
  <c r="I154" i="1"/>
  <c r="I200" i="1"/>
  <c r="I86" i="1"/>
  <c r="I146" i="1"/>
  <c r="I28" i="1"/>
  <c r="I67" i="1"/>
  <c r="I125" i="1"/>
  <c r="I218" i="1"/>
  <c r="I113" i="1"/>
  <c r="I21" i="1"/>
  <c r="I191" i="1"/>
  <c r="I47" i="1"/>
  <c r="I119" i="1"/>
  <c r="I142" i="1"/>
  <c r="I196" i="1"/>
  <c r="I155" i="1"/>
  <c r="I110" i="1"/>
  <c r="I73" i="1"/>
  <c r="I208" i="1"/>
  <c r="I87" i="1"/>
  <c r="I11" i="1"/>
  <c r="I57" i="1"/>
  <c r="I95" i="1"/>
  <c r="I23" i="1"/>
  <c r="I6" i="1"/>
  <c r="I9" i="1"/>
  <c r="I17" i="1"/>
  <c r="I250" i="1"/>
  <c r="I225" i="1"/>
  <c r="I71" i="1"/>
  <c r="I32" i="1"/>
  <c r="I173" i="1"/>
  <c r="I229" i="1"/>
  <c r="I120" i="1"/>
  <c r="I13" i="1"/>
  <c r="I202" i="1"/>
  <c r="I24" i="1"/>
  <c r="I26" i="1"/>
  <c r="I133" i="1"/>
  <c r="I89" i="1"/>
  <c r="I99" i="1"/>
  <c r="I14" i="1"/>
  <c r="I130" i="1"/>
  <c r="I49" i="1"/>
  <c r="I185" i="1"/>
  <c r="I222" i="1"/>
  <c r="I123" i="1"/>
  <c r="I91" i="1"/>
  <c r="I43" i="1"/>
  <c r="I121" i="1"/>
  <c r="I153" i="1"/>
  <c r="I212" i="1"/>
  <c r="I230" i="1"/>
  <c r="I108" i="1"/>
  <c r="I117" i="1"/>
  <c r="I178" i="1"/>
  <c r="I102" i="1"/>
  <c r="I240" i="1"/>
  <c r="I38" i="1"/>
  <c r="I52" i="1"/>
  <c r="I194" i="1"/>
  <c r="I172" i="1"/>
  <c r="I33" i="1"/>
  <c r="I98" i="1"/>
  <c r="I135" i="1"/>
  <c r="I18" i="1"/>
  <c r="I177" i="1"/>
  <c r="I161" i="1"/>
  <c r="I128" i="1"/>
  <c r="I75" i="1"/>
  <c r="I64" i="1"/>
  <c r="I170" i="1"/>
  <c r="I144" i="1"/>
  <c r="I166" i="1"/>
  <c r="I206" i="1"/>
  <c r="I59" i="1"/>
  <c r="I215" i="1"/>
  <c r="I42" i="1"/>
  <c r="I107" i="1"/>
  <c r="I111" i="1"/>
  <c r="I223" i="1"/>
  <c r="I127" i="1"/>
  <c r="I204" i="1"/>
  <c r="I132" i="1"/>
  <c r="I126" i="1"/>
  <c r="I162" i="1"/>
  <c r="I81" i="1"/>
  <c r="I188" i="1"/>
  <c r="I207" i="1"/>
  <c r="I231" i="1"/>
  <c r="I10" i="1"/>
  <c r="I174" i="1"/>
  <c r="I124" i="1"/>
  <c r="I92" i="1"/>
  <c r="I246" i="1"/>
  <c r="I76" i="1"/>
  <c r="I27" i="1"/>
  <c r="I129" i="1"/>
  <c r="I65" i="1"/>
  <c r="I167" i="1"/>
  <c r="I12" i="1"/>
  <c r="I209" i="1"/>
  <c r="I69" i="1"/>
  <c r="I148" i="1"/>
  <c r="I116" i="1"/>
  <c r="I149" i="1"/>
  <c r="I137" i="1"/>
  <c r="I74" i="1"/>
  <c r="I226" i="1"/>
  <c r="I5" i="1"/>
  <c r="I80" i="1"/>
  <c r="I72" i="1"/>
  <c r="I234" i="1"/>
  <c r="I118" i="1"/>
  <c r="I189" i="1"/>
  <c r="I156" i="1"/>
  <c r="I192" i="1"/>
  <c r="I147" i="1"/>
  <c r="I249" i="1"/>
  <c r="I93" i="1"/>
  <c r="I68" i="1"/>
  <c r="I15" i="1"/>
  <c r="I58" i="1"/>
  <c r="I53" i="1"/>
  <c r="I131" i="1"/>
  <c r="I235" i="1"/>
  <c r="I101" i="1"/>
  <c r="I50" i="1"/>
  <c r="I70" i="1"/>
  <c r="I175" i="1"/>
  <c r="I8" i="1"/>
  <c r="I243" i="1"/>
  <c r="I168" i="1"/>
  <c r="I114" i="1"/>
  <c r="I183" i="1"/>
  <c r="I241" i="1"/>
  <c r="I109" i="1"/>
  <c r="I197" i="1"/>
  <c r="I90" i="1"/>
  <c r="I151" i="1"/>
  <c r="I139" i="1"/>
  <c r="I34" i="1"/>
  <c r="I193" i="1"/>
  <c r="I7" i="1"/>
  <c r="I216" i="1"/>
  <c r="I115" i="1"/>
  <c r="I145" i="1"/>
  <c r="I163" i="1"/>
  <c r="I224" i="1"/>
  <c r="I201" i="1"/>
  <c r="I213" i="1"/>
  <c r="I2" i="1"/>
  <c r="I237" i="1"/>
  <c r="I238" i="1"/>
  <c r="I150" i="1"/>
  <c r="I3" i="1"/>
  <c r="I210" i="1"/>
  <c r="I83" i="1"/>
  <c r="I122" i="1"/>
  <c r="I44" i="1"/>
  <c r="I35" i="1"/>
  <c r="I176" i="1"/>
  <c r="I157" i="1"/>
  <c r="I217" i="1"/>
  <c r="I20" i="1"/>
  <c r="I221" i="1"/>
  <c r="I22" i="1"/>
  <c r="I186" i="1"/>
  <c r="I36" i="1"/>
  <c r="I77" i="1"/>
  <c r="I187" i="1"/>
  <c r="I56" i="1"/>
  <c r="I171" i="1"/>
  <c r="I158" i="1"/>
  <c r="I203" i="1"/>
  <c r="I214" i="1"/>
  <c r="I48" i="1"/>
  <c r="I239" i="1"/>
  <c r="I205" i="1"/>
  <c r="I164" i="1"/>
  <c r="I232" i="1"/>
  <c r="I105" i="1"/>
  <c r="I211" i="1"/>
  <c r="I236" i="1"/>
  <c r="I181" i="1"/>
  <c r="I195" i="1"/>
  <c r="I29" i="1"/>
  <c r="I140" i="1"/>
  <c r="I179" i="1"/>
  <c r="I39" i="1"/>
  <c r="I198" i="1"/>
  <c r="I104" i="1"/>
  <c r="I60" i="1"/>
  <c r="I242" i="1"/>
  <c r="I190" i="1"/>
  <c r="I136" i="1"/>
  <c r="I244" i="1"/>
  <c r="I106" i="1"/>
  <c r="I66" i="1"/>
  <c r="I30" i="1"/>
  <c r="I100" i="1"/>
  <c r="I134" i="1"/>
  <c r="I143" i="1"/>
  <c r="I138" i="1"/>
  <c r="I16" i="1"/>
  <c r="G34" i="2"/>
  <c r="G31" i="2"/>
  <c r="G27" i="2"/>
  <c r="D100" i="2"/>
  <c r="G32" i="2"/>
  <c r="G30" i="2"/>
  <c r="G28" i="2"/>
  <c r="G33" i="2"/>
  <c r="G29" i="2"/>
</calcChain>
</file>

<file path=xl/sharedStrings.xml><?xml version="1.0" encoding="utf-8"?>
<sst xmlns="http://schemas.openxmlformats.org/spreadsheetml/2006/main" count="1326" uniqueCount="103">
  <si>
    <t>SKU</t>
  </si>
  <si>
    <t>N.P. GSP-15AP</t>
  </si>
  <si>
    <t>Store Pickup</t>
  </si>
  <si>
    <t>Sonido</t>
  </si>
  <si>
    <t>Bocina GHIA GSP-15AP 24,000W Bluetooth / USB / Micro SD Negro GSP-15AP</t>
  </si>
  <si>
    <t>Queretaro</t>
  </si>
  <si>
    <t>N.P. GSB-011</t>
  </si>
  <si>
    <t>Fisico</t>
  </si>
  <si>
    <t>Barra de sonido GHIA GSB-011 2.1 canales 60W Bluetooth / USB / 3.5mm Negro GSB-011</t>
  </si>
  <si>
    <t>Puebla</t>
  </si>
  <si>
    <t>N.P. 3MARMPRB.0001</t>
  </si>
  <si>
    <t>Otros</t>
  </si>
  <si>
    <t>Silla Deportiva COUGAR Gaming ARMOR Pro Negro 3MARMPRB.0001</t>
  </si>
  <si>
    <t>N.P. GCV-003</t>
  </si>
  <si>
    <t>video</t>
  </si>
  <si>
    <t>Cámara Analógica GHIA GCV-003 Alámbrica tipo bala 1MP 720p Interior / Exterior Día / Noche Negro GCV-003</t>
  </si>
  <si>
    <t>CDMX</t>
  </si>
  <si>
    <t>N.P. DIR-878</t>
  </si>
  <si>
    <t>Conectividad</t>
  </si>
  <si>
    <t>Router D-Link DIR-878 Wireless-AC1900 Dual Banda 2.4GHz / 5Ghz 1900Mb/s WiFi 1x Wan 4x Lan DIR-878</t>
  </si>
  <si>
    <t>Yucatan</t>
  </si>
  <si>
    <t>N.P. GAC-169</t>
  </si>
  <si>
    <t>Cables</t>
  </si>
  <si>
    <t>Cable de datos GHIA USB Macho a USB-C Macho 2m Negro GAC-169</t>
  </si>
  <si>
    <t>Quintana Roo</t>
  </si>
  <si>
    <t>N.P. X299X AORUS MASTER</t>
  </si>
  <si>
    <t>Componentes</t>
  </si>
  <si>
    <t>Motherboard AORUS X299X MASTER Socket LGA 2066 E-ATX X299 USB 3.2 DDR4 X299X AORUS MASTER</t>
  </si>
  <si>
    <t>N.P. GAC-084</t>
  </si>
  <si>
    <t>Cable de datos GHIA USB Macho a USB-C Macho 1m Negro / Rojo GAC-084</t>
  </si>
  <si>
    <t>Chihuahua</t>
  </si>
  <si>
    <t>N.P. GAC-122</t>
  </si>
  <si>
    <t>Energía</t>
  </si>
  <si>
    <t>Batería Portátil GHIA GAC-122 10,050mAH 2x USB Negro GAC-122</t>
  </si>
  <si>
    <t>Jalisco</t>
  </si>
  <si>
    <t>N.P. 100-100000011WOF</t>
  </si>
  <si>
    <t>Procesador AMD RYZEN Threadripper 3970X 3.7GHz 24 núcleos Socket sTRX4 Sin Disipador 100-100000011WOF</t>
  </si>
  <si>
    <t>En linea</t>
  </si>
  <si>
    <t>N.P. U2000</t>
  </si>
  <si>
    <t>Kit de Teclado y Mouse ASUS U2000 Estándar Negro U2000</t>
  </si>
  <si>
    <t>N.P. X299X DESIGNARE 10G</t>
  </si>
  <si>
    <t>Motherboard Gigabyte X299X DESIGNARE 10G Socket LGA 2066 E-ATX X299 USB 3.2 DDR4 X299X DESIGNARE 10G</t>
  </si>
  <si>
    <t>Nuevo Leon</t>
  </si>
  <si>
    <t>N.P. GP-GSM2NE3512GNTD</t>
  </si>
  <si>
    <t>Almacenamiento</t>
  </si>
  <si>
    <t>Unidad de estado sólido SSD GIGABYTE GP-GSM2NE3512GNTD NVMe 512GB PCIe Gen3x4 M.2 2280 NVMe 2280 Read 1700MB/s Write 1550MB/s GP-GSM2NE3512GNTD</t>
  </si>
  <si>
    <t>N.P. DGS-1008A</t>
  </si>
  <si>
    <t>Switch D-link 8 puertos DGS-1008A 10/100/1000Mbps No Administrable DGS-1008A</t>
  </si>
  <si>
    <t>N.P. BX500G</t>
  </si>
  <si>
    <t>Bocina GHIA BX500G 10W Bluetooth / USB / Micro SD Gris BX500G</t>
  </si>
  <si>
    <t>N.P. DGE-528T</t>
  </si>
  <si>
    <t>Tarjeta de red interna D-link DGE-528T 1 puerto Ethernet Gigabit PCI Express DGE-528T</t>
  </si>
  <si>
    <t>N.P. GAC-121</t>
  </si>
  <si>
    <t>Batería Portátil GHIA GAC-121 20,100mAH 2x USB Negro GAC-121</t>
  </si>
  <si>
    <t>N.P. GAC-094</t>
  </si>
  <si>
    <t>Cable de datos GHIA USB Macho a USB-C Macho 1m Gris GAC-094</t>
  </si>
  <si>
    <t>N.P. MWP22AM/A</t>
  </si>
  <si>
    <t>Audífonos con micrófono Apple AirPods Pro Inalámbrico con estuche de carga Blanco MWP22AM/A</t>
  </si>
  <si>
    <t>N.P. GV-N165SWF2OC-4GD</t>
  </si>
  <si>
    <t>Video</t>
  </si>
  <si>
    <t>Tarjeta de video GIGABYTE GeForce GTX1650 SUPER WINDFORCE OC 4G 4GB GDDR5 PCI Express GV-N165SWF2OC-4GD</t>
  </si>
  <si>
    <t>N.P. BX500B</t>
  </si>
  <si>
    <t>Bocina GHIA BX500B 10W Bluetooth / USB / Micro SD Negro BX500B</t>
  </si>
  <si>
    <t>N.P. X299X AORUS XTREME WF</t>
  </si>
  <si>
    <t>Motherboard AORUS X299X XTREME WATERFORCE Socket LGA 2066 XL-ATX X299 USB 3.2 WiFi DDR4 X299X AORUS XTREME WF</t>
  </si>
  <si>
    <t>N.P. GAC-150</t>
  </si>
  <si>
    <t>Cable de datos GHIA USB Macho a Micro USB Macho 2m Negro GAC-150</t>
  </si>
  <si>
    <t>N.P. GAC-092</t>
  </si>
  <si>
    <t>Cable de datos GHIA USB Macho a USB-C Macho 1m Dorado GAC-092</t>
  </si>
  <si>
    <t>N.P. ASD700-1TU31-CBK</t>
  </si>
  <si>
    <t>Unidad de estado sólido SSD ADATA Portable SD700 1TB USB 3.1 Read 440MB/s Write 430MB/s Negro ASD700-1TU31-CBK</t>
  </si>
  <si>
    <t>N.P. GAC-096</t>
  </si>
  <si>
    <t>Cable de datos GHIA USB Macho a Lightning / Micro USB Macho 1m Azul / Gris GAC-096</t>
  </si>
  <si>
    <t>Category</t>
  </si>
  <si>
    <t>Method</t>
  </si>
  <si>
    <t>Product</t>
  </si>
  <si>
    <t>Quantity</t>
  </si>
  <si>
    <t>Price</t>
  </si>
  <si>
    <t>Store</t>
  </si>
  <si>
    <t>Date</t>
  </si>
  <si>
    <t>Sales</t>
  </si>
  <si>
    <t>Vendas ao longo do tempo</t>
  </si>
  <si>
    <t>Soma de Sales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</si>
  <si>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</si>
  <si>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</si>
  <si>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</si>
  <si>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</si>
  <si>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</si>
  <si>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</si>
  <si>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</si>
  <si>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</si>
  <si>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</si>
  <si>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</si>
  <si>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</si>
  <si>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Vendas por loja</t>
  </si>
  <si>
    <t>loja</t>
  </si>
  <si>
    <t>Vendas</t>
  </si>
  <si>
    <t>Vendas por Categoria</t>
  </si>
  <si>
    <t>Top-10 produtos</t>
  </si>
  <si>
    <t>Vendas por método</t>
  </si>
  <si>
    <t>Total de Vendas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</si>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</sst>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28"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20" formatCode="dd/mmm/yy"/>
    </dxf>
    <dxf>
      <numFmt numFmtId="12" formatCode="#,##0.00\ &quot;€&quot;;[Red]\-#,##0.00\ &quot;€&quot;"/>
    </dxf>
  </dxfs>
  <tableStyles count="0" defaultTableStyle="TableStyleMedium2" defaultPivotStyle="PivotStyleLight16"/>
  <colors>
    <mruColors>
      <color rgb="FF00000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2.xlsx]CA!Tabela Dinâmica3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CA!$C$44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CA!$B$45:$B$53</c:f>
              <c:strCache>
                <c:ptCount val="8"/>
                <c:pt idx="0">
                  <c:v>Cables</c:v>
                </c:pt>
                <c:pt idx="1">
                  <c:v>Energía</c:v>
                </c:pt>
                <c:pt idx="2">
                  <c:v>Conectividad</c:v>
                </c:pt>
                <c:pt idx="3">
                  <c:v>Almacenamiento</c:v>
                </c:pt>
                <c:pt idx="4">
                  <c:v>Otros</c:v>
                </c:pt>
                <c:pt idx="5">
                  <c:v>video</c:v>
                </c:pt>
                <c:pt idx="6">
                  <c:v>Sonido</c:v>
                </c:pt>
                <c:pt idx="7">
                  <c:v>Componentes</c:v>
                </c:pt>
              </c:strCache>
            </c:strRef>
          </c:cat>
          <c:val>
            <c:numRef>
              <c:f>CA!$C$45:$C$53</c:f>
              <c:numCache>
                <c:formatCode>"€"#,##0.00_);[Red]\("€"#,##0.00\)</c:formatCode>
                <c:ptCount val="8"/>
                <c:pt idx="0">
                  <c:v>9387.3613999999998</c:v>
                </c:pt>
                <c:pt idx="1">
                  <c:v>19839.59</c:v>
                </c:pt>
                <c:pt idx="2">
                  <c:v>82363.944000000003</c:v>
                </c:pt>
                <c:pt idx="3">
                  <c:v>125092.9797</c:v>
                </c:pt>
                <c:pt idx="4">
                  <c:v>146091.26399999997</c:v>
                </c:pt>
                <c:pt idx="5">
                  <c:v>162731.5643</c:v>
                </c:pt>
                <c:pt idx="6">
                  <c:v>334010.45120000007</c:v>
                </c:pt>
                <c:pt idx="7">
                  <c:v>2811178.8099999996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6-46F5-8EFA-087CADD00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036576"/>
        <c:axId val="1257046976"/>
      </c:barChart>
      <c:catAx>
        <c:axId val="12570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7046976"/>
        <c:crosses val="autoZero"/>
        <c:auto val="1"/>
        <c:lblAlgn val="ctr"/>
        <c:lblOffset val="100"/>
        <c:noMultiLvlLbl val="0"/>
      </c:catAx>
      <c:valAx>
        <c:axId val="12570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703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2.xlsx]CA!Tabela Dinâmica4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CA!$C$63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CA!$B$64:$B$74</c:f>
              <c:strCache>
                <c:ptCount val="10"/>
                <c:pt idx="0">
                  <c:v>Unidad de estado sólido SSD ADATA Portable SD700 1TB USB 3.1 Read 440MB/s Write 430MB/s Negro ASD700-1TU31-CBK</c:v>
                </c:pt>
                <c:pt idx="1">
                  <c:v>Unidad de estado sólido SSD GIGABYTE GP-GSM2NE3512GNTD NVMe 512GB PCIe Gen3x4 M.2 2280 NVMe 2280 Read 1700MB/s Write 1550MB/s GP-GSM2NE3512GNTD</c:v>
                </c:pt>
                <c:pt idx="2">
                  <c:v>Bocina GHIA GSP-15AP 24,000W Bluetooth / USB / Micro SD Negro GSP-15AP</c:v>
                </c:pt>
                <c:pt idx="3">
                  <c:v>Silla Deportiva COUGAR Gaming ARMOR Pro Negro 3MARMPRB.0001</c:v>
                </c:pt>
                <c:pt idx="4">
                  <c:v>Audífonos con micrófono Apple AirPods Pro Inalámbrico con estuche de carga Blanco MWP22AM/A</c:v>
                </c:pt>
                <c:pt idx="5">
                  <c:v>Tarjeta de video GIGABYTE GeForce GTX1650 SUPER WINDFORCE OC 4G 4GB GDDR5 PCI Express GV-N165SWF2OC-4GD</c:v>
                </c:pt>
                <c:pt idx="6">
                  <c:v>Motherboard AORUS X299X MASTER Socket LGA 2066 E-ATX X299 USB 3.2 DDR4 X299X AORUS MASTER</c:v>
                </c:pt>
                <c:pt idx="7">
                  <c:v>Motherboard Gigabyte X299X DESIGNARE 10G Socket LGA 2066 E-ATX X299 USB 3.2 DDR4 X299X DESIGNARE 10G</c:v>
                </c:pt>
                <c:pt idx="8">
                  <c:v>Procesador AMD RYZEN Threadripper 3970X 3.7GHz 24 núcleos Socket sTRX4 Sin Disipador 100-100000011WOF</c:v>
                </c:pt>
                <c:pt idx="9">
                  <c:v>Motherboard AORUS X299X XTREME WATERFORCE Socket LGA 2066 XL-ATX X299 USB 3.2 WiFi DDR4 X299X AORUS XTREME WF</c:v>
                </c:pt>
              </c:strCache>
            </c:strRef>
          </c:cat>
          <c:val>
            <c:numRef>
              <c:f>CA!$C$64:$C$74</c:f>
              <c:numCache>
                <c:formatCode>"€"#,##0.00_);[Red]\("€"#,##0.00\)</c:formatCode>
                <c:ptCount val="10"/>
                <c:pt idx="0">
                  <c:v>62064.611700000009</c:v>
                </c:pt>
                <c:pt idx="1">
                  <c:v>63028.368000000002</c:v>
                </c:pt>
                <c:pt idx="2">
                  <c:v>128377.56880000001</c:v>
                </c:pt>
                <c:pt idx="3">
                  <c:v>134316.864</c:v>
                </c:pt>
                <c:pt idx="4">
                  <c:v>136141.26240000001</c:v>
                </c:pt>
                <c:pt idx="5">
                  <c:v>147981.61429999999</c:v>
                </c:pt>
                <c:pt idx="6">
                  <c:v>485659.01999999996</c:v>
                </c:pt>
                <c:pt idx="7">
                  <c:v>537451.89599999995</c:v>
                </c:pt>
                <c:pt idx="8">
                  <c:v>820592.63</c:v>
                </c:pt>
                <c:pt idx="9">
                  <c:v>967475.26400000008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7-48FD-B166-48D8515F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9533632"/>
        <c:axId val="1359531136"/>
      </c:barChart>
      <c:catAx>
        <c:axId val="135953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531136"/>
        <c:crosses val="autoZero"/>
        <c:auto val="1"/>
        <c:lblAlgn val="ctr"/>
        <c:lblOffset val="100"/>
        <c:noMultiLvlLbl val="0"/>
      </c:catAx>
      <c:valAx>
        <c:axId val="135953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5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2.xlsx]CA!Tabela Dinâmica5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CA!$C$83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7C-4A6A-A6DB-F6938F706B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7C-4A6A-A6DB-F6938F706B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7C-4A6A-A6DB-F6938F706BA2}"/>
              </c:ext>
            </c:extLst>
          </c:dPt>
          <c:cat>
            <c:strRef>
              <c:f>CA!$B$84:$B$87</c:f>
              <c:strCache>
                <c:ptCount val="3"/>
                <c:pt idx="0">
                  <c:v>En linea</c:v>
                </c:pt>
                <c:pt idx="1">
                  <c:v>Fisico</c:v>
                </c:pt>
                <c:pt idx="2">
                  <c:v>Store Pickup</c:v>
                </c:pt>
              </c:strCache>
            </c:strRef>
          </c:cat>
          <c:val>
            <c:numRef>
              <c:f>CA!$C$84:$C$87</c:f>
              <c:numCache>
                <c:formatCode>0.00%</c:formatCode>
                <c:ptCount val="3"/>
                <c:pt idx="0">
                  <c:v>0.25084384603334225</c:v>
                </c:pt>
                <c:pt idx="1">
                  <c:v>0.36759237905608333</c:v>
                </c:pt>
                <c:pt idx="2">
                  <c:v>0.38156377491057447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5-4B8F-92AC-18161024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2.xlsx]CA!Tabela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layout>
        <c:manualLayout>
          <c:xMode val="edge"/>
          <c:yMode val="edge"/>
          <c:x val="0.4678733101910648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CA!$C$6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strRef>
              <c:f>CA!$B$7:$B$18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CA!$C$7:$C$18</c:f>
              <c:numCache>
                <c:formatCode>"€"#,##0.00_);[Red]\("€"#,##0.00\)</c:formatCode>
                <c:ptCount val="11"/>
                <c:pt idx="0">
                  <c:v>287965.55600000004</c:v>
                </c:pt>
                <c:pt idx="1">
                  <c:v>204092.14790000004</c:v>
                </c:pt>
                <c:pt idx="2">
                  <c:v>360159.33970000001</c:v>
                </c:pt>
                <c:pt idx="3">
                  <c:v>383352.0258</c:v>
                </c:pt>
                <c:pt idx="4">
                  <c:v>386718.07720000006</c:v>
                </c:pt>
                <c:pt idx="5">
                  <c:v>339617.04849999998</c:v>
                </c:pt>
                <c:pt idx="6">
                  <c:v>392386.12349999993</c:v>
                </c:pt>
                <c:pt idx="7">
                  <c:v>232322.10209999999</c:v>
                </c:pt>
                <c:pt idx="8">
                  <c:v>193545.09220000001</c:v>
                </c:pt>
                <c:pt idx="9">
                  <c:v>399336.2704000001</c:v>
                </c:pt>
                <c:pt idx="10">
                  <c:v>511202.1813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4C2-4AC8-B9D8-3D4E86CEA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869776"/>
        <c:axId val="455870608"/>
      </c:lineChart>
      <c:catAx>
        <c:axId val="4558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70608"/>
        <c:crosses val="autoZero"/>
        <c:auto val="1"/>
        <c:lblAlgn val="ctr"/>
        <c:lblOffset val="100"/>
        <c:noMultiLvlLbl val="0"/>
      </c:catAx>
      <c:valAx>
        <c:axId val="455870608"/>
        <c:scaling>
          <c:orientation val="minMax"/>
        </c:scaling>
        <c:delete val="0"/>
        <c:axPos val="l"/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>
        <a:alpha val="60000"/>
      </a:srgbClr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2.xlsx]CA!Tabela Dinâmica5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bg1">
              <a:lumMod val="7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bg1">
              <a:lumMod val="95000"/>
            </a:schemeClr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CA!$C$83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AF-437B-BBF3-A5A21DBF6652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AF-437B-BBF3-A5A21DBF6652}"/>
              </c:ext>
            </c:extLst>
          </c:dPt>
          <c:dPt>
            <c:idx val="2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AF-437B-BBF3-A5A21DBF6652}"/>
              </c:ext>
            </c:extLst>
          </c:dPt>
          <c:cat>
            <c:strRef>
              <c:f>CA!$B$84:$B$87</c:f>
              <c:strCache>
                <c:ptCount val="3"/>
                <c:pt idx="0">
                  <c:v>En linea</c:v>
                </c:pt>
                <c:pt idx="1">
                  <c:v>Fisico</c:v>
                </c:pt>
                <c:pt idx="2">
                  <c:v>Store Pickup</c:v>
                </c:pt>
              </c:strCache>
            </c:strRef>
          </c:cat>
          <c:val>
            <c:numRef>
              <c:f>CA!$C$84:$C$87</c:f>
              <c:numCache>
                <c:formatCode>0.00%</c:formatCode>
                <c:ptCount val="3"/>
                <c:pt idx="0">
                  <c:v>0.25084384603334225</c:v>
                </c:pt>
                <c:pt idx="1">
                  <c:v>0.36759237905608333</c:v>
                </c:pt>
                <c:pt idx="2">
                  <c:v>0.38156377491057447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AF-437B-BBF3-A5A21DBF6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>
        <a:alpha val="60000"/>
      </a:srgbClr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2.xlsx]CA!Tabela Dinâmica3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CA!$C$44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CA!$B$45:$B$53</c:f>
              <c:strCache>
                <c:ptCount val="8"/>
                <c:pt idx="0">
                  <c:v>Cables</c:v>
                </c:pt>
                <c:pt idx="1">
                  <c:v>Energía</c:v>
                </c:pt>
                <c:pt idx="2">
                  <c:v>Conectividad</c:v>
                </c:pt>
                <c:pt idx="3">
                  <c:v>Almacenamiento</c:v>
                </c:pt>
                <c:pt idx="4">
                  <c:v>Otros</c:v>
                </c:pt>
                <c:pt idx="5">
                  <c:v>video</c:v>
                </c:pt>
                <c:pt idx="6">
                  <c:v>Sonido</c:v>
                </c:pt>
                <c:pt idx="7">
                  <c:v>Componentes</c:v>
                </c:pt>
              </c:strCache>
            </c:strRef>
          </c:cat>
          <c:val>
            <c:numRef>
              <c:f>CA!$C$45:$C$53</c:f>
              <c:numCache>
                <c:formatCode>"€"#,##0.00_);[Red]\("€"#,##0.00\)</c:formatCode>
                <c:ptCount val="8"/>
                <c:pt idx="0">
                  <c:v>9387.3613999999998</c:v>
                </c:pt>
                <c:pt idx="1">
                  <c:v>19839.59</c:v>
                </c:pt>
                <c:pt idx="2">
                  <c:v>82363.944000000003</c:v>
                </c:pt>
                <c:pt idx="3">
                  <c:v>125092.9797</c:v>
                </c:pt>
                <c:pt idx="4">
                  <c:v>146091.26399999997</c:v>
                </c:pt>
                <c:pt idx="5">
                  <c:v>162731.5643</c:v>
                </c:pt>
                <c:pt idx="6">
                  <c:v>334010.45120000007</c:v>
                </c:pt>
                <c:pt idx="7">
                  <c:v>2811178.8099999996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6-4D58-B14E-CFAB8036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036576"/>
        <c:axId val="1257046976"/>
      </c:barChart>
      <c:catAx>
        <c:axId val="12570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7046976"/>
        <c:crosses val="autoZero"/>
        <c:auto val="1"/>
        <c:lblAlgn val="ctr"/>
        <c:lblOffset val="100"/>
        <c:noMultiLvlLbl val="0"/>
      </c:catAx>
      <c:valAx>
        <c:axId val="1257046976"/>
        <c:scaling>
          <c:orientation val="minMax"/>
        </c:scaling>
        <c:delete val="0"/>
        <c:axPos val="l"/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703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>
        <a:alpha val="60000"/>
      </a:srgbClr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2.xlsx]CA!Tabela Dinâmica4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Top-10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CA!$C$63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CA!$B$64:$B$74</c:f>
              <c:strCache>
                <c:ptCount val="10"/>
                <c:pt idx="0">
                  <c:v>Unidad de estado sólido SSD ADATA Portable SD700 1TB USB 3.1 Read 440MB/s Write 430MB/s Negro ASD700-1TU31-CBK</c:v>
                </c:pt>
                <c:pt idx="1">
                  <c:v>Unidad de estado sólido SSD GIGABYTE GP-GSM2NE3512GNTD NVMe 512GB PCIe Gen3x4 M.2 2280 NVMe 2280 Read 1700MB/s Write 1550MB/s GP-GSM2NE3512GNTD</c:v>
                </c:pt>
                <c:pt idx="2">
                  <c:v>Bocina GHIA GSP-15AP 24,000W Bluetooth / USB / Micro SD Negro GSP-15AP</c:v>
                </c:pt>
                <c:pt idx="3">
                  <c:v>Silla Deportiva COUGAR Gaming ARMOR Pro Negro 3MARMPRB.0001</c:v>
                </c:pt>
                <c:pt idx="4">
                  <c:v>Audífonos con micrófono Apple AirPods Pro Inalámbrico con estuche de carga Blanco MWP22AM/A</c:v>
                </c:pt>
                <c:pt idx="5">
                  <c:v>Tarjeta de video GIGABYTE GeForce GTX1650 SUPER WINDFORCE OC 4G 4GB GDDR5 PCI Express GV-N165SWF2OC-4GD</c:v>
                </c:pt>
                <c:pt idx="6">
                  <c:v>Motherboard AORUS X299X MASTER Socket LGA 2066 E-ATX X299 USB 3.2 DDR4 X299X AORUS MASTER</c:v>
                </c:pt>
                <c:pt idx="7">
                  <c:v>Motherboard Gigabyte X299X DESIGNARE 10G Socket LGA 2066 E-ATX X299 USB 3.2 DDR4 X299X DESIGNARE 10G</c:v>
                </c:pt>
                <c:pt idx="8">
                  <c:v>Procesador AMD RYZEN Threadripper 3970X 3.7GHz 24 núcleos Socket sTRX4 Sin Disipador 100-100000011WOF</c:v>
                </c:pt>
                <c:pt idx="9">
                  <c:v>Motherboard AORUS X299X XTREME WATERFORCE Socket LGA 2066 XL-ATX X299 USB 3.2 WiFi DDR4 X299X AORUS XTREME WF</c:v>
                </c:pt>
              </c:strCache>
            </c:strRef>
          </c:cat>
          <c:val>
            <c:numRef>
              <c:f>CA!$C$64:$C$74</c:f>
              <c:numCache>
                <c:formatCode>"€"#,##0.00_);[Red]\("€"#,##0.00\)</c:formatCode>
                <c:ptCount val="10"/>
                <c:pt idx="0">
                  <c:v>62064.611700000009</c:v>
                </c:pt>
                <c:pt idx="1">
                  <c:v>63028.368000000002</c:v>
                </c:pt>
                <c:pt idx="2">
                  <c:v>128377.56880000001</c:v>
                </c:pt>
                <c:pt idx="3">
                  <c:v>134316.864</c:v>
                </c:pt>
                <c:pt idx="4">
                  <c:v>136141.26240000001</c:v>
                </c:pt>
                <c:pt idx="5">
                  <c:v>147981.61429999999</c:v>
                </c:pt>
                <c:pt idx="6">
                  <c:v>485659.01999999996</c:v>
                </c:pt>
                <c:pt idx="7">
                  <c:v>537451.89599999995</c:v>
                </c:pt>
                <c:pt idx="8">
                  <c:v>820592.63</c:v>
                </c:pt>
                <c:pt idx="9">
                  <c:v>967475.26400000008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B-469E-9CC7-9A7B44564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9533632"/>
        <c:axId val="1359531136"/>
      </c:barChart>
      <c:catAx>
        <c:axId val="135953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531136"/>
        <c:crosses val="autoZero"/>
        <c:auto val="1"/>
        <c:lblAlgn val="ctr"/>
        <c:lblOffset val="100"/>
        <c:noMultiLvlLbl val="0"/>
      </c:catAx>
      <c:valAx>
        <c:axId val="1359531136"/>
        <c:scaling>
          <c:orientation val="minMax"/>
        </c:scaling>
        <c:delete val="1"/>
        <c:axPos val="b"/>
        <c:numFmt formatCode="&quot;€&quot;#,##0.00_);[Red]\(&quot;€&quot;#,##0.00\)" sourceLinked="1"/>
        <c:majorTickMark val="none"/>
        <c:minorTickMark val="none"/>
        <c:tickLblPos val="nextTo"/>
        <c:crossAx val="135953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>
        <a:alpha val="60000"/>
      </a:srgbClr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Sales by Store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</a:defRPr>
          </a:pPr>
          <a:r>
            <a:rPr lang="pt-PT" sz="1400" b="1" i="0" u="none" strike="noStrike" baseline="0">
              <a:solidFill>
                <a:schemeClr val="bg1"/>
              </a:solidFill>
              <a:latin typeface="Calibri" panose="020F0502020204030204"/>
            </a:rPr>
            <a:t>Sales by Store</a:t>
          </a:r>
        </a:p>
      </cx:txPr>
    </cx:title>
    <cx:plotArea>
      <cx:plotAreaRegion>
        <cx:series layoutId="regionMap" uniqueId="{4C3286C6-142B-4BB5-95FE-941F1FA32F1F}">
          <cx:tx>
            <cx:txData>
              <cx:f>_xlchart.v5.2</cx:f>
              <cx:v>Vendas</cx:v>
            </cx:txData>
          </cx:tx>
          <cx:dataId val="0"/>
          <cx:layoutPr>
            <cx:geography cultureLanguage="pt-PT" cultureRegion="PT" attribution="Com tecnologia Bing">
              <cx:geoCache provider="{E9337A44-BEBE-4D9F-B70C-5C5E7DAFC167}">
                <cx:binary>1Hrbsp040uarOHw9uHQACTq6OmI4rMU67rPt8g2xa3sbiYOEAIHgdf6r/3oeoV9scm3XwXa76u+O
6ImYDtt4gSSQlMrM78vMvz65vzw1z4/9K9c2avjLk/vxtRjH7i8//DA8ief2cXjTyqdeD/rT+OZJ
tz/oT5/k0/MPH/vHWaryB4Kw/8OTeOzHZ/f6b3+Ft5XP+qifHkep1Y197pfb58E24/Anbd9tevX4
sZUqlcPYy6cR//j6bJ8n/er4rNXrV89qlONyv3TPP77+qt/rVz98+7Z/+PKrBiY32o8wlgRvAk6C
CPMQM8wIxq9fNVqVvzR7UfQmYmHEwzDEIQ0iGv767fNjC+N/ndPf/8+fTuplSo8fP/bPwwDrevn/
m8FfrQLajq9fPWmrxsv+lbCVP74+/f2/nXzSr1/JQSefmxJ9WcTp/cuqf/h67//2128ewD588+QL
8Xy7af9T0z9I5ycLIn/80134F0WD3nCfUUIY/W3rvxRNGL6JCIooC0Lf54QF7GvR7C4T+vt//frw
e2fl+2L5beA3IoEV/ofJJEkvR+PfpSs4ekM4i7AfRCwIOMP8H3QF04hGjDHuh8hn0a/f/qwribQf
Hz+++vj86reT/MdT+75ovvOKb4SUXFb8H6U41/b55+bx16363jH91/QGxIQQQyAknzHEfD/4Rkz8
TYQQ4ghHyCdg3b4xaf/zfL4vm1/HfSOQ64fsP0wgiZDCPsLff59MSPgmRGGAwVpRH1FKvhYJRuyN
/6Wb8X/99C+a88/M6PtS+WIx3wgmyXf5f5hk9o+NHC4e8I/txr+mKwS9CULEo4CEF/m8uPcvfQxG
9A3DlCA/CkCl/sGk/RMT+r5Yfhv4jVD2//s/ze9fgMLz+Nj/e6USBgEASw54DPwNAs/+pVQAlIV+
wEJEKAPY9tL++UR8VpfLlP7+3//TnL4vmC/HfiObm8sa/6Ncy42VCjDZ46tb/W8UDzgYBpCZA+Ii
3/gWwGSYRFGIo8hnJIwukvtaMv/chP5INl+O/lY6t/+fC+ePTs6XtuyrPv8qlaFvIlAFsFUE9IKS
8BsqgxF5E5AA0zAM/AjwGcC3L2XzXVD29YS+L5bfBn7V+f85X/ljLvMb4UuBkWQvTPELOvPnrS9L
BAb7zdA/8zifN3H3Edikjzj9QmyXl3y1x1eP7vHpN1zxxZDnx2H88bUX0TfhBSJEfsgpIOgLNpuf
PzeFbwLEwAUhggIEdBUwhNL9KH58jcM3LKABIO+ABxHhlzkM2r40BdDEaBQBQQoZhz+/cfRr3Syl
Vr9txy/3r5RtrzUo2gAvBvP6+lX3ueNltgFmzKdgkTn8R6IAcD60Pz3eQiTg0v9/OeE8RRSvc97O
P4t2RQlxtsq7Y69Vn2o0hltUd8U2dJ1Lg1mkchUu9gTjGVLNvK08etNT8tRLT+4GEvrJbGeSNVwL
6CBuG6o/RbbYj5MtcrxU63ap+S3jA937a2+3NOrvx9m61JpuTvE07mbYlA9emdZVcMOYF52ImNZs
7s2UTaMReWRFijxvTHTo4W3pLSLRA75eVkGTUhC1g4l7sVHuiI1b8sCEOUL6VE0RvZau82JcrOZI
aTKhWZz7olxiG2p3bUI5xRZFucOs37oRlqpmRGCtfp+rLnzufW8DShmdIjV/HJaZHbWo+XFh7EHV
oti+PGpMENPWh2Fj9IkZnbR9cSR4DbIg8kQWFb2Lm3Fqt0HH2LGVU39si+zlRs92zbg/D+kajF7s
FA9zO7Vl3LXBkdZddSBVXpZzcx2eosbABoz23vTCz6altlOsW+Tnddd1MSusiBdFiy32zTVpSbv1
Ay9IQqnxOVz9J9jxPeEDOYlQDvchHfbRaOK+EygLJ4xPruAfytraK14MYe66+7ms+DW2TTZ7g78v
zaRjZQJxU3Wly5p1SWxU4Y0/R1GiFD51/rOPyuHA7Hykik9ZO9cPhK5RruvoUDLuDl31wFE435KZ
HJaynfZyemhAW7Z05X4aLVGfGBb6p5WYm6bFdscHvz3XnfeoynLdFlUUHCvesiMihm5DVT/O1k+H
paiPoY3c+eWiQrWc18hltCr9vJrYug9VhfYvv4rLrzYKHmdCyN6Lah3LxoRxOVYJEgPScVUXV0tD
wn07rzb2gxltCl1M21m1bz1aokN0ubz8+v0ye9zbY7QP8TgeqKvHw2SmKLMdszEKe3RGNUnw6K3J
SjAcqGBKcIPg5Em9lcGMY8Wbn1ZWPqsA28Tvpm5bLHRMCRtvlOeJJESruMGKRtcsa+uoOpowaLeG
LO9s6Imj6zp5lEyAbrL+udHReFvU89lnDUrWtqLZKFqczCEoFV6YtxmH5qGe7B3IO9XY9WnZ6SGm
DfW21sfJipnYLAhNZ1bV8hAwI4u4qrTMAtd65xAX98ab2tSszCUewfauYfuxp30GXf2EL7jZRsKm
68TKGGN8Bh3u92OopkSGdIpHK1kcMeXfyhrDKuDQEkOCLbNNss7rrixscZah5zKC22nrrx9w1ZaJ
7RZz0i6NeLMmAzjHI6rq8BAU5rrBZN3hvpYxcYWXrXT0drqdblGMhJr2pc+DtOVtTIsu6VGdlT1d
dmstu1QtQz4oPe3bpuApWjVKgrJIF6FM3vBQxlK4vabDdOwYnOXJjHbTVp2XMM/XmdbtKXAdzpzB
NvdwaqMhKXVT77Tz5XZut7zA7EBMnS2LF4vFtpuwd93G2PU0UnVb4KpLRtk21wKrWz65TT8W9No5
ssTrWPtbWkV16gqi06Ww845Y96kGk5o4kFjGwnGJydSNINFoK7ER2TIak3ir/7MKO/IhpFUu2RD3
k0JPxYxwTEFvbbTE0jRjytjkbuZQhYljrNm0OqxjHVAey9BnceEFOK1k4518bPZM1Xes74oYj6hN
LNXt0WLeHsd2gV+X28+/Ls9Crw830vhb24EH0G19JvMMlzKszi+3aF7dsQ7W2Abz+wYVZNeAzK9e
LpE0ZEuVQXEbBr880yWoZR4E9oN0bDqiFfV3ynQ2X3k/JvUQmjthHc1V5dsEFUkTDdO98UlxP0zr
AZe4vjZi9u4rrts4kPJn3XgJbxayJxOv9mu/Z95y8gUuM4iNBWkYdE1WGetfV+6p6dWehKU7DJU+
QFhmjg0p/bhr5Jpa5E3Zop3aca/XSUWiLfICe7PSLhEYy71eEMv8yblk1CHZh869U6rYRWtLd2VU
mngFerQNO+ed62qMS1aylDSVn/aDbjZBuG6CQMZoQVvTFnIzR4RkfUETJlqaqHqSKebVEs8Cz0kr
5kyHvb5BSz0npICPtsSGqe30YVRReFLrYcAEbeDjLlV+7ta5T72xneJ6nLpY95XY9qKJvY6avORD
2oE1mEKBYm5aHbeSeptIyXdjNLV5NCaF4GbHe3SDqF/kDV2ydQpd7Bdju/VYMW08STYGRVOC+lBu
xakv+83E0ZLVdWT2Zq73SqMUobrMQBgC7Ad1Wz3L90bT5jQEfQLqV8Vr5b31MWXZbNkJHPqa+kKH
aTjESxhs2iAMd9ZZty24OK2Lz5KyNV6KtsFakYSXzovX2Uy5KYdt1wu5C021AV8VgOPprsZlOJp2
KJOOVNWtPRBKrrpKTAmppjsuo+7aNdQlkR0+8bYQMe1HvV+aKeN11SZOFCiZPd/smn69wuEU7nFj
doOZThHBI4ClKsalDA5i4SgDc2qSQdr63AzFfiiN3PDAznEzBPomEuNOkPCs1dLsJtbEkktzNlR9
7HsPn0oPzJsO5uLUBw/lSPBJCR2TNsRXvKraq57hRHa9vfFmUmzavl8T0+HljMBOFWM03JQD7hLs
T2izTMF4NXYEttc0eVMpsKeuKXeM8jOmfntlG2O2qlZ+Ok1RqsDHfxj7qEqj1ZvPZRNOecvqTbn2
y1a2XJxXv3KbuRgSAUf6IUIuxos7FXPRP7Y1fMGnVeJVDuUTIOBchHDGupFx2Otm6uP+8pOHCsXB
oPGGmbI8zaG+7rCv4jFkw8GU4FMjtobbEq/HdqFbvzxR0dQ/Y8Bd1Oj9yEudjpM/pJoM6K4JZDJU
xXno1JTrxm8PrhXq4NDCdFyQmsPVY0O1eWn7/dJeupb00s4HAbsrq71zJuTJ50G/9/x8/7nr598u
IDDs8yfYVACSA119eeG3oz5/+suxv/dgYujzuereugUHR+WKMY5IZXfKR3urlyvT+X4aOPcJ8VJk
vUYnAp5/M47DfY09dqulv228/VyVw89Lp73En+ooLa2Og0nza76CW1SgmzscyDWeA2ZvbSCXuNPh
sKns3GWKljSTtdaJ1U7s8cyDjdWkflgJ+rlcufk4O38fYIffr9FYZ8GE7XEJyv5ko3BNsZuLn4aI
wPGArp6MqlitnslUxX5aeCRjQczJ2W6ORTVGMVLWxW6y25XDB73u1q+DvTLTusWUTxsw/Kc6tBmb
J7UBBnOlQtKlUzXFw8R2nlq7LRPIZqQsAb3PoknHKO98tyHVdQCwPwsW0m8HXrJTZ7aU8iOtwGg1
YsxMZH6q+/7sFj+ZKnaIRicz6YukDNXjym2ycnR2YMnjS692WEwSyHnPwiqOVsnjuWN7RIMOUOLg
UqaqhFgCGwe21+C0I2ZI2iE4erAVU+XBDq/1CWJlV2w0h6rxokQMax37qznMmojENEO0AX94NfUk
thLZ7dzpKcbWAx1b25hh/5MeAMeNXSkTfk3cp4ZXKfe6fTwyfQgZmRNnUJmWExZJwPx3XlQVQD34
h1GNT7xan3rW3cq5fQD/3sWoVnU6+LhIwvoYLJbEU9vkFFYcTz4a46BerrxSsbjFZlcvd7L2XWKO
ruwe1ATrwcY72NlOGxwFB13Kq16S9xpXN46zXGmD0npaPlgyHgpA6JH3blXUjytvuBY11TFy1Qer
sUrqakjCMRC56N7qsropi6FJdcRvLSvvgq5tktl0CbiRLnVN84ynqAQ0ah5lF9OyTtqxsAkXuN21
AdsvKmCbmUQfFjRnU7cCv1v6s7/QDyEHY1rRPglqbPdThXOjfID4sjepuOuKrOiiTbEOG0ldjFqD
9nQ1QzqMyu5L5ts9roBCvdwKxqrE2Ko8rMO67CDRNsQzMtHNcrn0XJNMNG2Q/v5MrqUX294z+cuz
l4tFTaqKAiiTEPFkJBDiYG7AgMxPvHMH5w9yJ1zIcqbLzRxUYdz6ip3GNsHaVLuLvtQm4Ok8oyCr
PVJkve3UxqO4f8DVVG0nujbZy+24GjAqZszxaK9Rt2wRMsM1dl7/+SJKZ+OwKfp8qFy5q73haeAi
yqVCH+puxBuy0HzywmEHTONe9JYmPvOqrWo0Tzqrad5InWrXl2fNRRoKMLpaNcAalxPwnnFfO+TH
vg5QpnEZR6NaT/2I3rsLJuqj+f1M1u7QtbGaWpPpAtdxgzw/RoU/borw0RmZAzUENuP8LiuLU+SB
8TJN+FzXwIqppbuFQRzCSH41cplUus+6aMxX3avMtnCYpSpij/e3bE7HMSjSZlxUzBBou8TBgzDi
+p3xBrAqVen2zUhjsYIS+yt4otL9VITG5p3sb2ujz8SFNAlsb/aktbvZRcdJM3/nzdImnWjfIhKI
uOO6jBet66wD8Nz1Sx9X7TDGwH9EVrXRWQ9GJO3ZefN920VD7g/6hpO+PSplAZ7PLXyi7uLV4w9T
GIhkmr2PSD7hpZviwio/5m78WbM6Vj7ZowZ1B30SS/N2GdH0MfCbXDV9XtRd+8DAWneulTldZTxJ
vcPT3jG352h0meazAlq0Kxr/se6rRzb4U9636B7YQN2DV2BPs0eLRLXNz3pUqdPztCGD22n7oXCk
zOalrCEKJMutKwqxMZR+RFzuKgD1CezNoxrGIfZRfZr8CgAK5fzBMw4l0bom1pkzHwUYq6BKqKv8
nVlF4hlbp6MbbDrIKR+iSW3DSJepBT6d+cG4xkyABdSjW1PJ4VCr5UmX/Cdt5VFEcwBgDw4HJ8o/
FtNYxWRccN4W1Byaip+6ZWq2ZUk8AADyBhWap86mxDabkndoC5Hx/mDGeKjbE9Yryr0OUNbqW57N
gcSZLMAK2Z8Qb6tDROrqOAe93pVef+t3rUgGPaHrUDBvJ6oCbwZKQHzgzGnVuhsZAqsbdfU0F8zk
/QrnvRe826yK6Ownr+rabb2Md81aBtdUz5+w5zdZsQQqa9qSHZ3xPsgm2PlmrE5eHXyEmhicCuyV
b0dTnAAP9DvXi209I7p1IljyxbrnipgwW9tFZUHls11I67ti9YvDxKKPnBb+RhfzmjKAzylBtomj
RtTxAEYRyFTUbToC1lYG4GariujTmng9LjdC6PqdBj6/FMAWlB7vy9Ae/YWFeRAhkjahI0kD9jKO
lrLIzBT4m94dQ1RG18Dikmni5YEB/9l6YijjZq26fWvsecSmvy2A4J+cWXYvoIgVIoEY4YNRfXNm
DrjKihaRk7pdk7Ex+H0x43cqrETWqgZnZhznfTlHG1EhlHVe3eWE9reqCSDM2Hp3K1mjTdlNciP1
yHOPQ0wEjfxG1SDLwdXlGa88Yc2Ks9AWPxnYs4S19ZJ5Q5tFpJ9SJhceC7+ukhHI9mYl/OT5csrW
YTxwQeZYQcRNuJFtaeCpXVEX6SBGe6zMeFIS6duur/2YdC5hqqneh7q9m6ICPetgAKTNewkeG1xC
H6TWG2Vel8MZDrm37UxKIVC77bvAJVb6ZjuWrkzRqKo7r61uREHwdgDFiiqb186/GZYFwEIr2hRZ
AkbX0y4LC/9tCcGNVE/BeljJ3mH9ceyd+Mj5kgZtoJJGFMvOx59WV9RbbiYVT2VxnMVidnQxVSz7
Sm6Hjt0NM8R5aakOnSogWoBhT1vVTrmNZppQHuVrSf3D6GovsdgrkjZa+ZXQDctb5WXSuA7CCBBL
63ubN02ZCeNTWN1cJpLZ+v3QAkmL7gPgTE8z9R6ppj+PPZ/upDA3kRQiK/pi2ZoguANH7Z161+LT
oL27ks330UjkBzbubWm9eCHFclJzBdrWNGftA2MjDMEHiVRnWoY6NVFh0nXtP3UQEYEA1/Cg2fqe
livZAj8DqNeE624N6wxASH+I7LIVkQr3S+nxvZ0jnGF/fXaoEkFSLLzdzSvswBh4h5V11yKisGHI
I3tALgAtVlFuvL57bMswzBdGPzhYTbLUj6hz61GYqouNYOs1blncQUrgBNKVR4jV7QDv+XHNI3UC
M6hTu+r2APmiNiELCN6GF0MmjN4qJGjaMvB1QJkwWN/i4CoPgmvGHJsgFIdVrGUyj6d2BanbuqkA
xOvqHAL1jtXoyUyIIa5YWAL0peioIICS2slBzETbNhtacwCqeOOojYFcR8dCdR+WdQzz2VXmKqxt
d9XNIxjLXqKk4n531WOIjlF96ulhumCkYIpOzIBncEY0OyHKuGUSncu+LjblGHZHDMxiuxThpixM
BMSuiDbcePddDdZFkuHTUgF7hrhp4q+e3Y1oLsCL0W5rSwehPmpUQjHHG44DcQhtn5WW9AclZJTj
ot9AjmQ8KLKbAHseRonf86gY9hCtDuK0HsY1LchUp2qas5JV9EbrNe1LFe7qVUYJnSF4SYO7ohft
3nplxoo6imd/Pi1BEx09N0XHALd9EmkIMEpd9uclFnrxD1XYunzQ+cgG+swLdcLesJ1Lwu9KqKHb
ejOAUp9TvVc1+6Q0x0Caa3Q/Q9YjWdpoT50KNxSX76dGsQ2mZVZB+OoopJcUYeSnaJH1htaLvetk
U6Wyq+zWmp/EaIY9iqmo/Lw3BJAIRpve8mGPa+wfXy7a9v7RgIz3bmLACCcIz4weu/dkcSq6xeXE
RUEeldUV5p67n4Jh2fsNx6mRqQxFjcEpd91Z8qrd9gATIOq8K8C3J8pF5n6g0dsaVnGMuqRqVnM7
+Q29xXSut2qoH8KyvG6IG/dqPo6e/WirptiyFj9AgijYyDJ4OxsqUrtEcqcqvCv6itybaFNXEWjB
6MpMk6qOPYgXbtlQg8PiwZn2lbc3tbJHD5dRYviY8UG1t3MzFak0VUpoAD7Ljh0EAXGxaRiGlBEO
30m2QKqjQOK+aijEjDmK67X86Ix/oEppCRExIGk1nY+ql+t5EBpwol8oiHcvz0Eq+mXdrq5ZUPwS
69TWzjml7dPl3yLttGuVEfEaVOJUVHOQgirlPV+bBCg1grCibR4qJUxsWdceX25LYSFuLQjfjdYU
u1aQIUHlCCF93pR7Nw/T20ZbE/M56DacS9DdaTJvaTHfik6Mh7kmN2ol8iacnYpd36jHZhLgSb2p
u9YOT6c1uJDHS4P1zW3vv5NrEZwnrOpjT2eZNDqZhfXvid+8Y0aUZz54c1yM0wrpDNzvQ6CAYdnh
q2UhV3YIg6teDVerhNwC73UTQ6FIbCwSqePBJXg/mqMvIYTHuZIJVmjJUQQeK+pq8Pz1GsuVqC3T
/RzF0VS908vgwNCG/fUy4B1Resm9sETxQIUHGYxCZmCco2QBHxzXpGo2vQj8/aDleXHhuFup7s+Q
bb+Jiq7Y8SLvB6LPUwVkq0f0XPOCnqm3QogELUU2LOE9KVf/blKFzuioUKoUZAIAZNgTOBSaRGOE
Y8c7yGdEFcRF675IPTTLY92KtKk5eRu23gnydqCg3lrFVmjAN6PyD6uq83qe5ZWq7LIxywrpEqHs
1eKN10OH2gf4OILwOx82I1I41hVbP8glmGJVaRBdOJK9NQNOiCnDrBqXZ3WJWKG2Izn3XR6WwXyu
kJ3PSk7oQOo+K/BDFwTTAwJ68wB5x1aRw4xRHZvJq6/pZJrrIqGtBpKggjNuWB+vkaAbtRQdVJ9B
rfYvafyvstFPult6WYpfisZ/u/1bnt1mLyN+f3SpOP/97p2EvMvzR/n4p71Od5v7bztc5vHbe34v
lb6k8H+b5DdFAZ8L2/+gYuBPG//JcoJLddOflRP8WnL5RQXC5yG/lhOwN5xwCCMFhEAq9KW87ddy
AqgSZRgqBiKf0BCO7+/lBFAUFxIO1aFQNoBZBEmB38sJOFReccyghDGCt17q4X5d/lcChAKK75UT
EA6FjV+XExBOuU9AzaEuBWwVfOrLcgLD1Lo2EhPIGYO2M09DaIeCKbWWZh2K5O3cB+81ketVSZpD
BJEWuVwJrzNJy2iX2RHpHaEyrdq5uZKDGuOCL20GeS+Io7VagOIAIOEXaOJfQMp4gSvNBbjMy2m5
AJnOb+RhKofj2EFE3u/Ko+lKAmpZupRLBVCodno7XuARvgAl/wKZxgt4ohcYVV0AVX2BVh7EWSs0
yCMuWmCKIYOwQYOu8dx2Ma/IepTrIzSJhPXsA4F8dF5BhLsuVLmBZB1AO4iEQJ6zkNsFcB+5AMAJ
kKAlldphUwA67Bx5tqiCMOEFP+JgDvfCB3dxgZUL4MvpAjTZBXKCBSJbBSiUv6BRgKXLBZ9egCrk
0XRaXsAriLnM1AXQAoxqzi1gXEb1eio8yHlAdgtCjtUHv1zvayvup3XGJx4ggMqAmb0LeC4uMLoC
PG0vwNoHhO0AaV+yvk84uh8BgVcvUPwFlF/geQs4vRwAsJOeHMyKu6Qw5aZpRgD1rOBX9oL23Qj5
UdqVwYFrL29XTCEZNU55AYB700gInXZBpw5h138KbXgnjZFbcqEW04VkcOr9X2LOo0tyHMvSv4h1
SAiC3FKYFq5FbHhCZIICoAQF+Ovn0ju7KiunJvv0ajYWLsLczCiA9+797rtME9QZ2CBqz5REjahX
7HxhHeN4JO0qi19q6H9NzgmXlXueXV0nbivegq3DWbdeZ9i6nn7rf0o0QsHWEZU2lluHJHT+6A6i
eG5RQSYkm6EKM3eJxdyN+6ZLUJU6e4jnN8hWxYFvfRi8B/3VmNVo0catV4ON+My37s1DG9ds/Zze
OrsCLV6/9Xohmj7hUZz1Svt7jYbQ3zpDixYx23pFi6Zx2LpHufWRkN9FFGy9pTB12jWdTX0R+HGQ
yW+25V7KxyBGHwVx7atLnaAxZt6a+soTBwmXcedYP9w1AyqWIR+Po2+evHVoD0r7bipptrMVmU+k
6720tC065ZC+g6T1Pgjp0NFXfn7wHehK/uSpW86mV46m+2tjmdGGZ1xpCPYEnTmggrwe2lMZjjLi
W/8+bp08Q0svtt6+Wy7t1usHW9dfbf1/9aUEDD6BOojiu7HzRRDXvEDgimY5x2HnVe9YAeVuSkB5
tNcu8Ns9sKc8EmvZQUGx3SHXVRURsqioC1Y4l1+KxaZdlFb+RpzcOVeBfg5nKY6OZHWK/xCk0C5/
C325HirQVvvQFvsqb/tjjsOo3CF/Qy/pJX0gfqEULa+waY8qyL+3YetfRuNALmGZStdi/Z37PX8I
yPTcKxj6TUSLoEmHTbgZNglH9sY8lnnkEPgKde16O944AC1EGeyHUPL3vrYPHruOaz08TOjUHhy5
3KYZVlUZTiodKk7eIEe5rc5O+oMYOXyrPQllvncOYHHqeETXAbNwAIUS5t+7tVSnyq+OzNrnmdhx
j6uxiLqwty9jYUnkDnpHjXJSqgcc1KzladD6y7HPaYUGzs9Pau3lKzAenjCxkiSYmrPHluqwajFE
69qQo5nLsx68DgWa5796UsEiFuPvbZav546oE3Gc4Rza7Ee2qnHn5tNwZLDMZec3p8F941VOLzww
F01pFemskrs2D+BzEmWuWe8YlETypMdQ3r2G5ZHvS+jyNGuOwzhc69DIw+CssMOzSzfP3SF01FvZ
5g6u8YZHun4my6QfrQPvRVXTXfZh3A+63YejYXHQSXvzav+9dPmc4EaR+4F6WWpnj6YZytYitOV5
UgpajkHVXQl6aAf9vVSgL4JBgk1i/lWZpU1V1anYuFZfOz+vT0zKQ9AXTQxfu0nEhH7Yyx7dYp0u
nts8T8TroetC/c1ZsOx0VR6B57BPNJcoNA8dC8KnjFfhkx7VU19wc/AnIs4WWgnKftOn3txPF+rb
CL3PISOdF0m3wT2iRH4Z/SmPFBV9Mrlwg5whTALKgp8lT43pFjQUDe7fHuuTIs/YxMCcOUF17ISb
R+7Ul3HFmU6bKdh7GSMJaT198LoCInWr5BPHYXGBGj3OHl7B7Q0/+FWO3QtcluqXo80L+JDLqvAW
TLbPs7y4BmjCfCU9yNE8PIpuAX0z5OQsL4S7wUVlfhlhMVM7RRnc8qaxMelrfbZVucdzyU5DOUwr
f6wjoE3q4uPuZDACTioIfw2Qc3ZKL7dlcpZIOut6r0Y416Zn6EDnHVklOxaOEqlYpYpxCe9lOXdp
UC7FYfDGH8LRTqSXLD/oxeMws0p96v01zR1pT6TRwAt7N+p9AyhLl/Bq9Xjsw2Hce2jQJ4JCQ3De
pKXn73pWnr2A39xWuptSGkuVdeehVU3C68xLGQzY1CSlmsRDV3Tfg67Vu6H0bDJVjrNnZa1jfIrh
EZsAjUVfr7v611gxMAe6qoOkduDT8FZWj2pty0cn2DRmWERp1ln4D7rHe1rWQ0m8fLfyIf+WORQO
jue9ul2N1deSGExlkFR2Km6j3y2HMe/6U9kX4VmpttkHjRug+ip4YksDcWwl8F07Ddogc06sGwB6
eF0LZcHhu3VsDGAHRR8LYFyNlRPeZNle85o31xBQHegqoGldJ6o9zcwAL3bxniswAUnYcRNbPw8i
NSvynQ3Dmw/8/3kAdQnvGpiUDYj3ffrBajruSrcwaSHh8VZSdHHvTNmpHPOb5EZc1FSe3K7QhyUf
gqPV8trUs42qvGDXxk9LOvKnLK/q2BHj+LE4/LegpO7PjpeHWQ8vxWq6Q9YQFhWOq1KC1klQKPa1
yNiltaWXeJ3yk7EgOZrj6oDLLz/UtSCneciy1JkpPN48gPWciXefV9d8IVCubO/uIPaA5WjJM5nt
d9gP7qXQGYtqWMyJnKfwFDTgBrp8jAav6B8Gf46gtZbPqwBjmLGmTpeyZqcs92PgKl3Sm26MhFjR
aFc1nJLJPa75N9ipY9x0M2qx9R6I/iNY+X0kL0Y4cYfIBU4k/D5DCPxd2j53YBXztn7nTvOslraK
O9aD9ar8owGdo1vD741uU9aaIbYddiS1nLCCdHhDMOTpcnaJgF7FwxOxWBIlNpvNUT+E4lenez+2
SwcVv4YP6K3+3mQ+jxrQhhUp7u5qD5L3NGqrzNnLXP2uvPz3BqZeutoPA3wl6duAnktnvpbg0c6j
qEw0Q4x68Q03FzosqTegNbbhsl9ryEUJqnIKIHZ248F4/FyyfVWmlXwMa0t/agsYEex12ql+1xpH
nV1rIR9JD5bQ3JN7WTUfXI7daRxIp4DH2SDqqs1+lXZNpJLhEymyKqE5V8dQdN+KcOxuS827W9VD
aqzYj850e9kqtndEmb9P5DuILPVjgqfhrFm7k5P+9ImqLs0KgT8HPrMnIp9xPouIo0x9nDLaRw2A
hyjv2yUqGmge2N7t0Z3ZemrGYV/W7nGxpIhGGGpwiCS0GE+DxxVZBVuy4ruOD9lVyBp0EaykfcaG
EmpwT3ZuvdCkKRuegJIQ11LjUltX8zqFzfLUYPWKVB98UqeoX0bKhpjo+h1OafNR66Rigf9RV+0R
eJVKqHLoU4+/FC2j9n4uXh2NvPR/M5N3GD0SrR33oG0tfup5AfSS1alQlE3zrp8Vj1VQNedwjSl8
qwftTtVumWoSyW7FYvpaVox9Emrgi/hVu7f448+Im3TnurbwEIb+eSyX/MABBMHEY+DLzVKmK8/b
g54yWPdF2SbNBgZRWgbnvucpDkOFvdvxv9nwc+6APA0zbWKDqv/Ue56KXcOLW9iU3YGv6oqCwDwA
KHFiItYvBg8SC+Mvw7rm0J6xvrXV8sOh6sn26lTmoXfj2USejDaPYFjqT4C51U4Qp0zB2V0Xw7Jo
tcN07YSI/CqbHgNa3wO9ks9Go+BzJzBw1d0J5uGTvDs57z5FsHZHScHUULboY6hxmzYwnEztS5SK
wVOhWHCuLX5vOx03YEfOKlxHCENZl0LufMeS5Ke8rvPz4gU9rvsWN/o416ksgOvYwAcA0tcRdyh9
otCzps7OJzUsL9Ys5IpTcyrGRZ+RIchvIz3AdCYHtcI4zZaZnMvMdOk0HwEgvPmNDXZ27E82MWrq
XpcKhAcaUdi6CjxsW51s5kxAgkiJMo/K42xbXOThQNCpQRADSC0tsCzfgeQ76LjXLIttT1Ftd6jd
LRjtGihQWf9wS51Bwe4DEOTguyp3vbNmeim76gDpf3psfC+dM5NfXenISKLViwKLfk5w3C8F6fl+
8GYgiX6oEzAbcBgGBAKWmk0ngfTmafKHK1rvKXJ6h6dhUBUn3oZ3IHlNOvtZFuej7O/NFPJktTVB
+eRkO1qDZPIbxmIbhno/rOWHmQJ4X8rjeykWtC/aYv8avhPg+PFY+xyNX17caB4+q1DwR89SVDRi
fMUH0s/tTKP1d08u/dvMs7MB830J4YMZ/0Izjsaw5+jpBmcBF27XtBdd9z1UH27r8s/CYWw3BtaN
zRw80Lo1L2zuRLI6RN1zLCSHHMb+acyNvShHmV01SvkERtnGTR2MHxkpv6maeVFfzUW6NMvN1KKO
y36Ekt2WzYE26g2vSlIUlTppuOM90DDPzoJ179iwizjvJ33rCasfTKuHyMeahiCLeJN+sxsREHhb
WdVFKqsjCAvkcdUBwgsuKBhF1j6ulrzfZXad7rwEUoG4hk5kxhe0ryJipfFfSjqpePBBPo/ez3Da
rdls4kB6ApszrBv4yPPeEDATQdcACKBFe2s6b40M0egfUC4z5oJFKalN6DyZvWvr34rOXY6A+acH
tsDgXMwaJLl9UtA+38In5lp2AWJKIxBpIuI1GZPADOLM5goabGUAH7brqSYokMHW/wg70Z5zPQyR
FhKldqnfGofTo8BuksPYuYv+tVlz51JmBVIWdcjjhREftJz3MKA7jmfO+4jUXn39etB521wn/3ls
svaShaa8FOqTDY45h7ydoUnXCS+QkVgcC7IWykENUiNWhsidjFlu68e5C791olyuvO/mxM0WjUV6
mhMNq/kAyx/vy62GC6sKMMHQc4/UjPeKYv3rIaSnNf7zi5/NUJZyNJJNW+7yCmL9As8WTpUj98xf
z9nY9XHe6fKdiEf4DA+omrpT2K8jDrQ33JxGn8BOJ5N6z4pKJ9jHIGOHvxZ/UPuxJr8mFZIIfvIH
6Vy0G4W1WNHoM8mjrB4I0M/MuYyqBfNZZRc251C2M3/PEVrZ1uMs1cHQ7HhZPOtMNMd1gV2ENcgL
CE24k0uY8p4TI56zJ0VTRo1bOa/eyvakdbvdsmbjrsiZiF2/oFGghzLpSIhNo/H9OJ9+OaXmKAbF
r6EYYiG4f4WQ10cLkMCDszrg9Z3hIubcicTYAocZWOzDAX80o9fsgtVBUKQzzbVt3JsyzRjRUG0G
f18kZj2WvXqxoR13rQSS4i9bAWqmKGxrd+c0RqWgXrHgoAjHDkPORVgBY8ZYjNSA1CVTiTbAOkfI
bXtFev/m9krsgNA7uZpurYPqsir9FMZwl1huUazbPtgbY3+tpiijBdvG1tO5EVByMABi2Zd9p0Y4
YYCftWW4qFAEowtiO5DjJfBs+VSuvLnVLs6AIBDfGhOmBaikZK4hSuHizncsR0tVlmAcTTNXUW6I
89zwqj7qPj+ivh2xNPR5nPUSjGOFC7ucfsKr7Q4GnG88VgY0PsP5gr0me+XeIVfoWLtejJvqHvDa
HNAWyEO3JgsM24KHacvaD1MUuJi79VLOrL7YaT45SHHgZs5/ZpW5Gd1S4GHLD8LyYu9KllbeAOZL
g75kWD0yZ5XQlgiqzJcWFM5N+znWHTF8Mz4Q6nKGrzLpNfIEjbdGBZs5ZLt2gwbEMxd+G9XFLdMZ
tq0ZIFgJiilGK3EzwzetKz81IejTrq8nBBQ23xNqamR+K0zAXykW66hD740skzn/782T/6c38v/P
+vi3xOh/x1G3oCE89L8zPv4ZOf2X8/H1jD98j2DzPYD0Iz8J4B72AiaR/OF7oNj8BxUc80l8jrab
bynYP2KUlPwDepTggSCIlgvKYFb8d4yS/YNTCruDoDOmDBHL/43vwd1/dz0QEiWU+q7rA7slxA02
V+RPIcqeTl6BsgyBJFyNqZxByrvKQNlZzFM1UKQExEOOuvbKRIFkyfbg//MrCmAl5kY68bxOSEfe
ymktfuaOD4XED8f7qqh7AlrT7VzjqreZZa9SQSoxwRhGYO3IlXsiP4NxaSLIA+YZt9L8oBlPlhab
o1aTm9Lt1bK27w+r6qZ43TIH1cB+g8p1nFByfoNNjFBPd3ZF3uuEW5HvR6x9kQzX4e5PbruDYlvD
4cS3CNc8/elk/yfjyP1LDNXFGcQJEoih8mAbqoGr5c9HsJgLkGamnRBcK7C9WNV099rpYfMDej0Y
MkB0y1qAtVR0EXWNfsiqar1pjcVhkuWYLH2RVydIh3zYBb9Ilv/IkfZ6yCzRDyFDvBDdzr6SuYfo
VmETpBK6GI6ldykYaPhWlPXZskmcq8JFQZd19B2KgxMbgToDnvWHU9xnK9pPhGULgIlBn2rdtWnJ
tbeHtxNEoiLe4zQ580Gh80BHnHdnA3znMjQWetyA1Y1w57Lqwj7YnC4PcMNqVN5kTYkzx6UF3u3Q
qnqUxi57tFPTKadtfaV4flrM4RnQigu4bIHkPfbz09dXRUvnp9ruJ52hgOx88mYU29RxGf6ckQgQ
UAslNGqd9mSdT5mD7EKrSn4Xrt4hSLOe68E26GHXc1kJ/fL1MI/esUfU7N6wsYrMJIZ9gYN/Rhls
EB8q7LdJymPZvToZUrEsgDbRLwVQ/qyPRjIDFlPDQwAT+7sy8wBn2XpvU4HCCJzpnPz9lfN/33oB
TEbM/ODC9f/DhUNglhpvVt4F6R3iotFARGIEH/I8+aa8m1XtMjOWoBNIWJydJnN/0MUZYiX1eAr9
hUejnqYX0DPew1SS/dd3LITWzcppSWReo451p8B/VRP59NwtXuUqi1iTmjQ6Hl105yntCjTKU9s2
6DI86DLr3S2mIu7nlr5Sv5+ONAuRnWITWmHUpMcZvTSIq3QmDWyu4uR5XRigoRfiXPD25yyAK8Xg
MYpYB6JJfFZboGSre8kC7V088fb3B1H89e4LQ75ZyttYLt8jnv+X9auiipGW8vaPu8+DpPNUe7NM
uixDAhc8MULYGpGahiEyXJpi2Ruarbu5EO7T6GBLLApvizdq7+nrZ+LHMhTmySisYeVa391O4gzB
5xK91z8CL2kevIriVrVwWcKp0kcy+eS14jkYrhLGW11jW5214S89cz8KahUWgRAoGnPChxmyfiH6
x2x76OtiRdsEKXRXBzaMVIFGotI/1xXm4+yVTxOFLdiQhqVqnsoHt0JSbOr8BbnKtT+iF+0TKmT7
Ds4IvI4tyKGq/Xim1H2DOAsRBAlBh9VIsHKpL0QgY+3K6aqcxh6d0vwmt3Um3NaZr6+aYPqtIRLA
6txe//48sb+cpy1cvo21gVnveT4e/7JKeo31mLMQ75x5fXe2vf1ks9G/C1FGgTNUv0qAmVEQaBi6
xl/gGhsRVQzgLs5++668VsXoUFCEl0HzbnrnSDoUm3y6z4P0n1dYwokZGrHjrLkX1nPhJJv8rIVT
30zAnjGLojlyH8IDBQwrmyDKis7eqN8up1wyHbfewQd2dfO9eb1/PeRBU15C1zuISeBH1ej/F0UC
eOM/MwdfAwr+PMAAvYzHEeoLYFZDhN8mLPx556iLPFtAa83nQv2qR1pcfelOsRrYmnRB48dwLxCY
gL73PDcTGuDJ63cz404KoLsBlWvoK2/y9xwK0QPuQAvmeWyvaiX0HTMOqrL+ZcJgOTiDaq7Q7sBs
Bu3UXINxZseV+Our8sFZhWDgTiC8uocG1xxghsr/CWFKyE794AhHJM4AKN7pESov3HC+qgY3DQW6
9AOFKjxtqb+1rY80Zz9PJ8qb8BETDtpoHjgqW72+Ukf8Dysn21CMvxw4gUvId4WLwS8B2YqaPxUt
9do4iClZA7evUXekirEYIvhXQxU13g+L5hlElQOiCn7SM1ztKcbSryOPOsOTRUw7FqyR+27pzVMo
2PscVnVCad/d7BalnsUcvuqCBZBrhjleuT9jIaHNgXUwyIMFaYYqoOuL7my+y51KYuAE8AMOzXGn
FqSyO2maOKzNcgm1i32yLy/VdlKmEe2AkdOrb5F3lmyg6cosAgHEz378/f1GMGfjL4co3Ear4FZD
SYIJRX9ZF3XN6mmoZwCumC8AfTmYnwKBsQ9N6byTWTVHYxTcsxmyfrdonaBzHuJqHbOfxQkcQfWr
X8DqZb1bPPgyb7HOy2XX+urVJ8M+gBymop5VCJCiGlljxJ3c3d9/AvYfPgH2Rg/LekiYFwYonP98
kin8PBQirT4HLuo+bTC1Y5k6yJqEvGZrmDqs7KCKmJPPQnNTYfBSrbP9FsDNT9QIRQVB0jLuy2V9
7FzkkTw1rd+ZRLTRM30NEV6piwhEm6xdFXsw70LgtjcEQOKCVPXDvx5QsgSx9lqR5h7XWP0T2rvO
7b8KSjG8ekOIILSFB2Kr3Oy/KLxcKGfHNbozjqDjTZrx9e8PD90+/p/vAY4eABteEBIsH1s78O+H
p8sksGZGFrCms3dYNluOWpqj6VZLhFBEDKx9SmBzcKRS4FkMI22THMzLMXARejPABt4waKCHElqa
F6eGcANhKEjWedD3Cv5To0r6Czjvc6k6+91BM40Yae5+1IVCsD5UZl9zOqdehvusL9kHkoZ2h1fS
R2T69aMXFvuRCADQkr7WGpvW9h3JXZy9AHGfvz8c27Snfz8cm8QQEIwYxCQo9Evb7/+0JDg+6IfQ
Dsj3O1657LG1yptliZ4d/tTmczRAet3Y3qraNcEcoGnum9tGygM/C6LZVeihi6Xfjwabv6pHtEBD
hR0G1ngQtO9NQ/1feoVDOY35T8AnQRCNjn2dFKv/hwt/m13514/iA6rB1Cokq30Q/H/5KK7FWUID
fsKgBO+xLb5DFFs/l7q/02Es9v3S82dZLM6Z1SaPkBvjUSUxV6KF2I+wJ3KlRx/LVTSA/fJthmTd
CDU1/vsD7iFPv+3Zf74E0dNi6kXocYJbDDbt9kH+dMyHol2yBrzNniM9o+DmlDx8nX3k75cHgqxS
bq5j8xwUGBNReECDgamskDUK6P+Vuk1QGXO7nDpwP2DnEmnaaynkgQYqKlfz3AOqgwoxD+SMp14Q
FEcaZbwVfRa1w/ityenrPfeG7xXr7kRmMIHNtZyDqwZzMpoL6ZGv6iL/c27HtKn8myJVtEFeZR18
GMwDgDqzX7XcQ+cBB4B0VXapO+/qdXeO7aR36Kky864Vzq4wTUqg3uTilVY6tgxrBkTIlXS48jUO
Nm4N2xYHdGLRCrKrp+KukPaqKE2rXiZz9VtYfpbBp7avAARFFo30rLIjbw8YQdMt8fIsqrj8aYGY
+Imrb9lgUefd1UODD5vDZnJfev77DPAE6iualb3ELpMPj71zX9ibE+69cN+HP1wHLD8o3eBMp1Np
NPI6B5QRFU8UO0ClhhMl+D6YkRlfpghy8I4GJhniAhhyueBkAYqpFwL90XmfuurosjJxK/fYMrzC
cAb5BQjOffTdbg8uP+UNfcr8Bgw9vXpW74EvRiE7ykocCjumc4mhRNjyDgUinK4YHge1nsg6oE9l
x6YQL6xAXHSFGQWft1Xb8IBh105nhIxijhk+jvOAkUg7oT/ajF6Vt+6Bvz1KzZK2ZOkgsKSPKnhG
Rr+dlgOn5NBXyDO6TKOiJLexoDsQuhGSsCjubMSbj7BpY0jrMOmk9w3bGxJYG+70sKwhZhvoqJUP
Q/9WwQjKwyEyTEYixx8r5g9pqzRY76rMD2zMLvlDJuWbXOlFwsiP5mr+XY1QOkL/RyGnowyAYMow
VYGJSbqMmYPIqMCrIZ+GkUqhHs/W4nKR5+xtkO+BVhHlp4W98va+TDHKCPLKZEzZd+0gDE5l7Nhf
I2B+7YtdKJsI86XSqlBx432M4M7X8XmiHfCaILKgpdDfsxfTf1bLK8jOVn4b/IfJvEw0Cd5mqXaD
wc70WDiYjVOcjIEQkOYhhgj1sclvBNxL94r5VgnNdDKHBpbwuVMsLsPjmu3G4iRwMBXanOzT/2zk
iVFMrfnEftHrqPk2VfHQ7GdQ3zV8FS+M+dCjbgJKwJDjw3vJtEmMQFoVM7eoqrFWyKTIQUNWCI0X
OpngNvRum7o97BoDxqwg+3Z+c6vsJsYqDn6DF7tfKvdQcbsrCfjMrRXLQjDkYSQpcmaGn/AvPuKY
THWd5mOZ4DBYgjgRMyk0rXQAS2eKlFA3Rjg34QpTCSbcBgqZw4ntDQrJGR4MxeVfgZyvysem67Ys
/555PC59oA/DFPsgTZpwPDrKTQWmSziw5pE8PYvSjax3RbVxHMr2FtTeg5/5x47A8QQWNYB8n6S7
Y4Y9S+C8VrP91rTPGns35hxtt7Z06sQp5RasQwj04sFFA/qzgAqqjsq5g/zsx1S2cducmvyAGVIr
xg50x3LYr0CB5KV1I5mfCO4K5LDCb3O/xMq+kepn4Xkn34xR3bdpmKs9p7BA4BVCw7suFvnxDLZJ
jwrH6kmkLW6686ICHOy+fNMCaMzgZdlnjZlNhdcQWCl2uDJrflPL4rygjEVS1IcWzWlKOo3KO/cf
AZSOEQEqgS2q2oca/jqGlZRBBkhNoV6ZHcWOHUYvJHztf1SNVQ+F58/P4TIfuxItGMJoWB9gSh89
pKUTN9An6vbsqa2sHw0Z+INiBS9ZA2akZe4exJpDwwyLVyXYeO9EeKQhnJfJ7T500C27ISurfd+E
1bHthyChzvQJKcqDZnfHsOJxx+zQYr6Ts887vidT2H8Y1MrH0CvCpFf98OH6E49sJ/QVwC55U1xG
X/+tDSZxsk4ZoGzAs+Si3VjDiDhPBo7LJBZsMPZckty8z3VPLrpBrSnK+Y0uvn5slm5KULyFx4Ww
6YOhqp6H2X9dgnW9NjNcUFW5CJiHS5AsZGzgW4vb4nrL0zDInc1Nn6yIPe3gMQJdnOQfD7Scgh1S
TNevnzdrCPbBxYwJXFgDEfvActRDwwLnsT2yiQGJlSCMCwdzR/g//1LPkbIgBEdsqL5lGOKTBk7m
JVkAEagfSzf1ZfW9Icsfr/n1xK+Hr5/969uvt/Wvn8Ee3WuJG9ywBtmavHChJmu/jaUD7yOlKqhP
km9NhtboN+amalZgZxuJ6QM3+/pVsf3+6yGvNd7J15e12fqTBsxSvIxjGYPXqaEgKgduG735Tr1H
hmenRpM2KksbRmF6Pfr445g8BNsd5LfvAxrII+MtO9TY6D6Ai2UmqfoFwxjK1O9x70tzmwnFxgoA
tu7ikdi4buiONfPRRSbPIZ+ji5rIu85C7EcH/g24DzCGUYA0myX7LP9WEggRhu0AcQJJcne8Y/Cq
/g9V57HcOBJl0S9CBLzZ0gH0RpRUVRtEWXiPTJivnwNWT/fMhiFCFCUBYOYz9543PavGwOXLJaDF
M7c1C6f36CokN13sN2Xs43ZhbdYxyrV+1WWHylxqtK3PyQy6hlig85flqqIr12A0LDQ00bWzTpPs
rLeIfs0jGmHayMlOGukWcw6LYLdTetN3oCF0Mt9E1N/LdD6rVIUV195QgNpWse1DYdnl00BLHrVO
aUHpy/wi1XwlNP269rbTmpb6Pqrtb7W1yM2THaqkTS37tZam53mGZ9bQlsTuFCf2rTbTK7b+67R0
Lz0gbOp0nTyoFn1zQFV5BmD9Juf2e0Pa1bafuWCfCuePyJl/WPm7cHqf6PzkdJ0vXf4OXcOQ0Z+x
K96w3u6j6jI2ud876J+5eEK6G/yqW1nogZIqp6Fj10CU0eo4rhxnp09POUIPQxxPrwCD0bCjwbmd
pL7VkIF7OrYHutChzILWnQ989q/4htZenH3x0umtoguolR2CRj+OLAz47Mh0HAbkn78ztT84fGax
M/sx+uckVBE7GCcHHVScRz66/djtDxQX90leHxwWNCurkWmgqzPcndKVB1rM3KkrxfL8vKy3haLS
wMPMVZxmlXDIaLY6Ah7MB6k178jrN6YAgolrVjXUrZDSF5WyQjKq4COxdGUzTYCn1L1XgVOMYh+S
DpYCdUfP/mBVrM1fBs29NTQRJVcY+a6v8FkAILVTh/QNb/l+UPkI9bB2KuhRwtdH5PtpdkRYcNKU
fOfEtCpqlgat8ik2rZZ/W4zztnQ/VCIMrUq3niiBRtrs9RotiWRjg46US7TqDjvNhSeCoK+ylU2Z
4bFxxqAVt9mtd/j5geOwPhB/W9AVULBtk1hfgwPY1eR8g0LeSzrrRcoulNzWaUshw2+LCI3twNnL
9na24ZL6KvGL16i+ok8nb2yINdVHoyfHtqlOMslh4bC0J55fEdwToe7Nb1kTBvZcn2fQmw0LpWMh
XtW0vV3giEAyL9wEsbW6nQf1MI/jztbv+MsOQz0icpSbRnzzUF2RIG/Ql+680LlMavxGRvFFrfpr
XcXvBQM3hvpqh6UvkQc0ZfVexe2GYlMAAescSf5kiZ17eKuAiQhkiXZe+AX63JZuWZRMgW5WhPAa
GmNq+T3LqrUa2nCNxXYt55me011RWaY6a18se2ys+lWeH6xWBwWDYG3KDq4RPaq+Pln9Jwg+2teX
Ti92S7/HnJ1dEXGvGRaBD84fAXVOTgQ99hrGf7DgfqZ0OlF6ejYYguAaHWT1YQOWk+n8iGYwdHa7
90RyLLzmxhWSTrETobWpSmNfWyHe/NHnah7j1rm3eOP9IdMA7US+no1c1tY3jeyc6PammKOt1FKs
7FQuSgT8SAT1OqDiu9FN4YeZEoDm0NRkh9DNjzxlp7isMLXcKom5LRAFY2K2inEn63KLXn6fswSm
zp1WwFZrlO946QNvzo+2Eu51s9vZaAVrjDlIQfdTjnF114t5leeoZHPzMK76sPlO2+Rr05pII6ez
gAY4hSV7ySG35zXby3YsEAtNR1cZWBE7H+LcCjrBSsm/GNwgRbnuugWDk+5aZzpUg3EtcZjN1u9h
eDPL9Ea2ujK78jHF1j5x96NtoO+6NWaG2kjdt+awm1FlOOoPtbUDnKaoQoHZGEjEVWNr9ZbfgHFR
3W6juJK1CZRtdMVXfCgQ7tBn3iwMLcupMVydUpOkIEh0Og8mnYNdSMskbAdiYlTkMqjDyI8KbmAa
JCCYvrXhLk30LVd9nds16ba2G4dqA+BvJcF+2mrho0reGpW1dsL+3HgjramaVLXJz94Yn3pVPeim
cRq9eG3S/KD8/Sll/J6NxltsEqxgiQ9MWIDpZSLwwNGyslMlQN/zJB68m435yEyK9AhFKu9Bz/tq
qTmq+UsUHpBgtd5O77+p4MDs+mQPWw8tUbgbs6vbvns/wuGekoaij2vTZ6gfq9x31e6sJvYus5MT
cNN3xSkeC3UOvik9tPnIgrxPVPdg9sUXzEu/MA99NUc2VjU9xG2Mkaw6Lfvf2IjDUmvI8QwsHB/H
5o+JzbNmOY9SDMexe6tZOZRtGZXbBXKmYZ+WaMrgowTdm6l0+wqM46ygSJz7vTXkD6ftqWsMexE7
W8WNn3b3VUvnjSKnvd5Xe1WdqID0u6TLNki1t6ElD1bd74tiq4bkljHC6TC59nH5MenyQm19p0j6
Dbrrt+F8GAvwelDxxq+V4Z20uQqUMA8sPQo0Nd/Fjr3N8jxoCDYd4yN/tjN7u5VtXP2IzYrQJcVH
FFXvs2lfR6w3tZWcR08sBExwLlkgw2Sxpl8yfnU7jxeNJCcpkq20AoLJjYzZPnMqJKUeUKa5gHp+
0ILF8SMftTLe6j4+uGocOI85XJtldlaQnq8aQ92pcK8o/B5KlYBtSrjzPEAjxdnGcDVkylNRwnOs
aEE993iLy8BCEjmE4VPR3A/dM270eB79aF+TJruYRkoB2QYxVGJ77u9F4Z0LIw5moz9Utb3Bhh+4
aQqdTrvVS76Mmj60Zpz/fdA40yXSyvcpnO9ZOp/w3edYojFlPtEAAK0ghssN7CFkQQChEwpV6F+F
Z+8HJ3oInKCYsk6ubu3n9uRK+zAqGF0qLVBDeIRF/+GGP/NoWEXIo4uou2r2Ro6DX6jjMS8xG6G8
Q9kFzAl3qLTWmszY96dPY0bSm+NILcqvdYqVK57uhRq+d1r16NDjjstKmajngpxxqtSvrJQfHlGd
1YSbQsk2No0EyBJf7Tm8RZHYaz3eEsqjVXeAJHVXe+3oxn/ycvieoAKZa3GDResnkrgirs8aUtu6
CdSh3MhIBJEXvwnanw1W7SxKWQjMg9Y4D3QyvEv70TuwqYS5pRe/ytN9byILbNQdmLK7WyzukPzS
KhjJEu3eglwLR2ubVtOJdh1qqvIRlfG3MnYOSOcuyy2uptG33JZ7mNAYk5yHgH8wGntF0jmYx6Pt
DZhL8pvr2MeOpHAc31W2RlE2u5J3oEr4cy6jQw1nDDTZGqGrJfqNxscLy9/OcMIdUt6TSPU9/a5c
fNTQDVwzegxWF4jQOVJB7nDUswUQpTcDywwatUoxwP9+bV1j10/1iR72QZr6UQDMdNW+WiEtlzmK
/S75YmbGmxM5C1RjRbfoWjvP3MWRKpIz0LF9txiO3PIsLTDCZngIPcx2kz+pCAPhnAgXLKkGQc3e
lpq99ZrRd36Olb6bBmjKjg0wMN222XwVkXpL+RhHfEpnA32EcY5i2q1IY+sKI6ONMa4z3oTqHKPS
AuiKp0TB/ltOu8j+rGznUMejv8BOvE/NRIA5Nr5KBK+7+SFX54Oi15fWG++CRJYcbw2FKWht2FPT
eEHyWXmpn6gErTPVj2RGLN+Cqe4PENk3SoOyDmdNoejEOf0esxtdBe2QnbDSwB21A2o4ZQ54a1sk
1k4bsMhhfNCqeE/uqzjazemxYGNEaVxxxqNxLWDQaC+DXISDwPgly/5I6+aRUabo0PYaML+qREUA
q14dw3jPc411evgtR4cF1kOHkwcCYOT4kavmPi8QfqvZWSSSOly4UG9w+hUAx4vqrszuu+M4D1qC
+K+V3aRlD5i9gzSCIr+MY7SSfXZQ0oHEnWozfjk59Usl82SWwzar4aMVxNqQy21rPCL3e2heeiUX
v+RRDPVj3Kvt9zGJTzI0v07F9LSE/tPp9cA2p2CQ4Qn4aWBIcUCzHMhEHIfJOqTapyLk2i1YxPgH
aoO+h0DAlXasVP1xj3kUDXVxdPSafgd0C6XxIYexrZWnNGdPUOlLj18sz7qPbvl1LpUviYhuShht
qa1OPtqCLeWuEXAv8Ov6j7DGTT1dHYpuBoy/hmCiYdlLJmIgM0UhjbdYFxcPdy06tU3YKEEn411l
/FaKP53ZbEJVveZEbh23nt1ku4Q8iFKHgqo/alD2dztNF4HjAj9UcasSBGuKfszujVl9h/Kxx1HN
XeihTVI3VfLBZ/DIAnXTRRfAlX8kA8lP5l6QX5M8XpB5UY+EmB9aW6fUANePYGOoIZVsRaDQK3yS
qacFlgbQL7w6INYwkJ2ygWBlgk1XktS3FFAWd1ihjPZaiWL+MsvciOiq4BT5P6WVVzXEswT1iv8q
Jq86yX9lk1fp5r+nAsfeRsPXuXJA3v1bpHn9UPNv4ef1FGIqpBAZYGpGYafHlAI6NPcrwAQagSad
gKpLSsoKPNQh7HQF8NUmVZp/jr2+Kgsa5H9fCDqTOmQSuZTUJeKVbJrLQxNh0FwJrSRjcccDQXhz
6JMY8I6gnqR2LVuz5nCjIsY5QGn/56FOnZyu7Os5NYMlsPrf74cLqK+Mx+B1CGsXJgGn5tX/veR1
8PXD/7zPf28xd6NYtV0O83I5G6/iz+s0FcNkYLpNWZGXb1RO/2mUXrJTYUseXg9pZWDKYofEEFtQ
fErDgv6qVvz9Kkfhx6mbmhWV/k+xnLR+OVWvr8RyKhQZ1SDACTWXCtvrkr1+1VTKBrSL/is3Q9wt
bT5SQcGcCalsObevN0Cyzxn9+17LW7tW+hPyUL+No4ZL1sBXz01vD3uzPMyWBbJpedXrq9exRnMd
6kszrbAUU8Lyzf9e8frqdSxFPAE7/d+fTbvUIXXL3rqM098PXJ4QC3SOdrBuMeQj15OKB7p6usga
7vTU7ASybYe6Uaj3/rAoixENDn9wn+yLqdl6Uq4VgdkEeaHZNdvCAoKhjb4YBIS6EVfF9Gwm74dS
n/GcahIx+rVNp91gJ5tC/kHpdTP0jqwMCDg1cXWpK2TTZfrTI4GO53mviu5YpGLH5MyN5VAByg4Y
u7Exp1soA0daYHsM4Hetra50Z31jD9r5nMDbYTO7VbN+rNX4aFXlOW/VbdyXvmKsQTvIjqB6svex
8HalUgWRiA5RF25hCW+ULLtUxwGJd65wV2L3QTu/EY5+DNMR7k7zpJzyx1JgR1dHOSImEG31hoTg
IGqum6iBsVpB6+cpEnuJhzmZ0PGLxSxG27nyacRjDZtPFcGDiotX77yDqXwNpX03wBgO8tdyGubQ
3sLwg66noWagRjdjre31Taa6O8R5/uAKAuPfndr6cXqkvhak5rwzoOkLcbIkUaOabHIlXEFC2IDf
WqsEJ1NXkHZFQW0p65rQI0OEWTeAK+eCFsf2l6Y0u2wmB6jmkzCyTYwdZYiI5CbXb6AhCS31TTxH
6KNWpodbQVY79Pu73pn8iKErbvsMya4AlO0qQpiYXyEVa4/l65oa9Obrh+GMT7WYAxwfz96UlOrz
zTST28baPW0SQKJ4C3KQeizeQppg8ksc2mr/ACcFmircOoBBtYbWyUxLy2QcgBwCs2pXvQeVoNT8
jFJa3S3aG2uTEgFlNFrVRoGLXIKfMtc5FcqsLHcx/56sGugc9J5CeLXKJ7i7VWlQMcMJk8VPzX1o
5Ciy9DaD4W3jUW6KcwrgMYS0q69yV19P00KSDBLlYQ7mipxhkxS/EuuLnf8xegAiLoE7fBmGNHRZ
ubP7eidVPaiNfq3kAtRZDomE4jMUi7BotupQbBOjOjYw8NAQbZzmXgG3jLwB4C+8gTkib07XYwWA
H+YBfjusRspahTxaRfWR8Ux7B98j4BHuYbEpLRtL2oUuYYwBFxPCrQybr0np+bDwtmko4bk4W8jV
3+eK5seiCHebVRrqK/ycTJXINskC4aakJ+bvDeUmWPCOjQhBU1ZG76KmxVWaPqkhKHGyyTw6lzhW
sshbKYNJESGnzsyUDm9cCZO+OHNdWvgZ0sTEIPp1MYKekdPBiZ0fJG9I0RS/ieoPJ3G2wo0OsP3g
revoO3PQVQp+KrJ2dICKGBepLNXjft04+iaNYJ346a8pjWkXnMHMbHMI2nUsaFKegbxtU4bj5FZL
TQ71j4UMoDolUbYZQp0tevDLydvNdnijHwc3i4+PS2Az8E+kJxSZgYvJKMZ1lyPMzFC/9mRIQv40
eNOpBcdIBdSo2wNMowP0zjVMj7XTd75Hm8WReNcFhasQwDjEunTrAAfxWqhDeP+Kpt1YA3cbMokM
DoJCh6KDHDdM4Zq63AaoMBWC36r4wVSZlcuvlpw2ke8LBtuM2KWmlAaIusmphPZRHSQpoIyM6RJJ
v29r4hBg4FH4Z2rhvGgqlTMLMBDXFEwJgof5Ok8FU26Yh2BmW4eO8qjFIGCmhSS2MS3CKNbjlHpR
nv8RYf0YaT66cGtj8gkRdgfgGRKHtJ4jQKGMGRc5KC7vEjlfjDHeVKbCp6oOwvDDwsPdUXGvaerF
KHJztgxLwt6Emck8kp2LZqVySt90lI3CUtl5jKlwdNCfEvNAsQ9JXprcw049H6IJLkD9kzE3K8w6
KyG6RduzQmMqGlAZFE6KY2+pz1i1qHurh6ZxdyatVDFGB63riXWvYWrdNYduRFO/dTZ+UdF0x6Ex
mMpAs/hYUL3KZs+H4LjNZqSEyUelWjvF67c1nKZl8Qy9LNBEs5Y1ivQG4167xm+4lklB635aa16+
1jGSU6Rhza3WLn+7jYe2LZStbbnHyZbrdrFQUhB0cFUXLLx5bHAPuD6zabhI9EmxkU/Qg0vgROSh
TWRjNErvDSs92AbKBupGMnQBMvjWmz1KoCZpAOgclD9e5zDMplrbM5rxjmqMHlHB1O5KYvmx0Pdj
H/6Ju308vRm1hGrnLA0oC1+m8WEZ/baQ0d7kTCc53FWMDIV+jvDNwk9cK+30pRbJ+9iXN8OsvkRV
/M3oQTY4GP8y9wvt2XVVsCKqZB9LRmxjfzdpWMtCW2X8Y6Z+qWJ6aWzpuOiPErFTrd3mUdlrpTgn
xZvuyXOaTG+xJ78Cfvg1t2RBlfXeRiTidUIBdbZOsa4+OsXGZ1GsE+DuLdmdcc+AAJkiJbAhTJIj
GZ6ytqbQryuGUHjJW6hZV2Zofa0U5elq7C2leHZlehKJE+iJwPm5ojC9KyB0Ob2gQBXBWMHggQAB
5eUbE01C/TaMybEBq0kBaFuV1caAXBk245aUE/gmx+BZDIwjccNT7bJ1m8qmrSjuat5xStXDchr0
aR+r1CsGvs3FT/SUtjN68fbuzsZeOvtIECFEMZKH+hRPbBYyPXumeWY5XD72uyIG/D/dqINBEMdS
PUIVFM7VohEZJRnqLGWf6f2hqSia2Gdqne+trp9KzzmWtXaA4rcSqXtJMc62Ku2wmvkYIvSb+dsY
eoepSveJLvauS3ExYrcz3G1LOXyg8A23kkjylCrfBkNdjXgLcmaPhTbRBVmPyLpVaf7EDbSSRreK
6p9Asqbq5mgfBRE6zPVVt1VNlEjtF1t7avOtQJcIyR6Wy7zJKbCkx9C5V/LPbN6aQIlvQvwuyL/I
NeFLpLz2aQw+bkxP576/l84Hc10MMBsfWrhiw2yfOsRHa6/+LtbhtfqSjGiNNh2SZ5yFP8zvHsCm
FRR6xGuX+mKtm725Gp9oAggyGi4bjfY3wVJpMrxjJ+h9rGKxHv5IuTKon0Pst0mi7bRlvxv6W7Yg
mIXMgCO6LogrRdQbRPHaU2TDWzK0dLXVkjWm6h+UipuDNTKKRrO1bpVEuk0nB7kdvwgb3wRGFpQW
TPbFDcI0pDLo41ysX+aQPEmnAPwMGPpcPUVC4AKt1DerAMYEBbr5CbKDyCs0nGE7jXjqTa1S4KS7
kg9Dv4WsqRybIToX3iB6dlO935iKRZBaJs4uzQhtMwAeNCXcONxlEjAByPXpVo401M1pvFmOqWxl
mTfAxbKSVU9JP7xZP+UqNbdhjl3GsPUJvGxbvmcTlnAWaHipMValSi2KVbo4l+J/HyB+BXqhkbOE
Eyp1GxAqlG6HYAuf8etYVhZdEIoZeow9NyclxmBSMTLsmw7/oZth7eej9qygl91fuhrd056vQ5lW
b6a+DPkY0ahWl4l2OMerS4Iulp1QgSq5UPCXBzPOEupSSIU08D1RdcKnN13aNJovQEqYwwZvJTAa
89vrEF1h8tgiuchqMq6zQgF3uVCvq0U+Se6a8eGPZhzFi41GJTbdYAOLgrFXxrd00pBm0k+Djok0
c/nJ10Odfoc+aNzDzOoY9qB6O61x21Po5B3jAPnKUtqTPeaXxs40Zg7xzohQqDJoYIFttf6twIl6
E31DN7CK+w1TjqozSJ8r4OLxrFjZeI4lvhydiyuxbx9MONbHARPCTqmr9F6rsK1raEKfDsy7VeoS
wUmv4NWtm2MYUnumncVzMX/P4u+mPSlfG3WewXh4jKerh/AdtcMxH4ttXBT1QzVaBvyY8EMA4hqf
RUGDfEh+o2ZZRVmWJ8yLmldwTs5U5G2TSpV3V0fNCkgfujeSrJjRGHPxc3DDh6lbBHGupoASkwel
LYzTayJigzHmlhl8spSODg8oVBMzS7mvpWreQiddx1bfXXJqPyuiwmxTmOb0JYbVu9aHBnybiNNP
Jf/mtZl+Bsou0cXk9h6m1bCGeAoyuXLSI5ZCTRP2L9FYOh1fiEZ4TQrOSWuW+0xL4nNv36fZyk6R
qtzUvqtXOjTaI9i09AKSvtuMHeNY+kFFPZOMN4T5xh8DLqJJG+bXGE/UuBU+WwmQX9hbNXiIzk79
yFL+0Eg5R1Zj/MKyfK5UpLCtoKhVBMuogbNbtgyJYroYg0Vo+OM8wsUu4Ha0nuUnfTIcLRvWAtSJ
5EddX2dyPZr8erZ93SaNvfPGNH8zheRTPnrtKpvK+EyBITpnDH7YJUyYaKqth3D71FKNP2Vxm22r
Jv5mm63Yw+/KwEcPA2I0imhZlfPr4RPSmNfSmz2ykoXSeB+GfHpbOt6dUQifmRc0dClH2WZl/ok1
3aeU5Hy3+yZclVMBK4faweZ1Z0dBmrrIqzvdeKdGPhTDIzKqbTEDBauoE49JaH20GNQukQfYP3QG
6yPWdcRTUtKJNhvNB9foslmXtLlNsGGF0OQzKkPrqldUN714ePZ0gBjwVDKUJZ3lkwjzhsbIuniT
Ip8lp3BtVE5EQSBbaPljeIweGQsIQzHS8uxE8fB91JiEoBaieTdKumhtObIB5ZJdEbDD2ou4gzs1
UGeR/qqWO7IT6nCzOwRmVl1lzGIqU8QFWfQ0VbTD2SjtXybZApXv+Efbsk0VXRkSGmYu3bshoZCr
5Qdm2STncmw8UP1q9zYX/Bc6Ao3esfBcgt+/YuOwzrhlMcWI7srQuf4qmLq26vNq3pt2OW49FG/U
WtshXrdMU/prXRXLbD9CWJKzkt5JrhQ3W4tcOncwoNPFFPF6UCOtXnV2P62ZWpatjFZSO+E6pTCE
36Ll0zM77iqd8P1jg4iImVE3u00Rn3GhYTwM0/oeoXSJapGf0pdp1tGlualUvfpWeIgqdGjSg9PQ
rxhc7kdjoYfhXl9p84TT1OuqS9eDfXb10nj2FsqP0sNguDyYalmuFETpuyLxILotFkVYYel9mPXP
ahyiYE67biuXXqgqaN4l0C7OekdE8fJzYKTNQFmRVrOaf2kGy/w0l4lcdeJoVyvqhsDNd39XAL0P
8UnOlnGJZVwdKfagXRDmJZ1BO+otJcyX8SrXopmkg3mJi/fqdej1IF0NrqWqnhwrZHycKX6CLCDa
pkFLpJkcypJ1kMrJ0UDH366oOobHSSEJDA3B4Ak3lz0Qo7Ha0GEhKtHHDDFr0hxiO8yP7Vxhl0nL
/jNPIlRKRforFeZXKezvf33Gha5E69a04zdXscczgN2bbYj47fXAQh6tMTkqQY/cMIhtG5RJnt1U
1URzmro0BGyre1Cs8ospMy9Ax1ASphpTyPSpYv4e0g6iwNnc2okkzQmhegaemZ4wwbPAefZA0+xl
xdQmzlXjltPl9aANBmUgC99ZPf1zaBQahqqBOJyIb8uow/abZTI4T3Z2cc6RgJ74vfYGjwxDj6xQ
C9CRKqn8prU1E3phD8Klr5jetNEbxKPCVBWooZNeHqxwws/TMtkORY3VjvlZpbt/joYyh0zC09dX
dE8UlJZ68N8hgdVkg8nHXBwE2mk0hQpo0/znQTHgBo+xw/wi05kgonWL/nXUmunQZemmZTzcqV4e
QOa7vqW499chG2fE3+Ovr/45pjMwJisOuZayT5Z5hCjGZSiA1ZxRKEFnqC3Z0JrmOfAo3C15iDCM
MVB903ZXWO//PHgeS7usWipI/3vo9Qp4wfG54vWv40ZbdvuhAlgqw1K+1Zj/s8QagIDxTDeod1QV
kLtB5MnDtX8Uhc6IBDLIyahQMC0P7H7m2mPG399j2fIKqDK+xFa+wZdVBXlNyFHrBfHdkDtfoU/S
AcBle7NlaV8bD6BKsnwjEhK2hix+261i+iJWmxPQOjR5Y5xfI6c9Icxxglan3KURSj66TFMfwxJQ
u3UvD/NyzIhh1OF0jzJakxHlM4RxpEkz9U/banLGEg/AADXjZnaau0cuCTJAIjOPRh008BzeodeE
d+Gmcs84FCZELMdiN69PtTedXxFspjXaKWuZLOGo0y+s1oK5AGOkK7vSrsdzqqcfOAlM8Cfhlvie
mgiy9w1T59xubZofchy75zD3EX2pnvEWbpZtPWojRydplZulSsYPhqb4kaTzvY3U/t2bzSIwf+qZ
1Qa2zPVrOzklhe/W/FRT94vDHnRwuxbWWc8ArUmQi6JIMt69MPn3abIxq7G4OIWx6otKXl4+N0/z
tpYWGX8Ns2pS/k41qtnzHGKliounntOrW7nZpLDc6GKdzoIlnkQaNTW057HTdQanWJROCHY+InMg
X1L12Jfo8Ihgi3APSOSl1+nOTq5XO0pmHZVMAobcKOd3puHouPhWg1V6P+GSAO0lQkgs45qZw/gV
/fQM22cmSB0EXWaRykNei/IM9o9fKdIHeOLqswL8yPSvMjwmy9OsC/0ySpAPh3O7suZef9fnW1kP
8/Nl2eZJbOofhpOHjGkOUTiWRRUw4jf+SKb0nC+VoLASziFJ1PSB9JEpHwYZOa1rtA/uGy1opzSm
v2/mhbep1lyfzK7ZxVD4tnpZ1helafNgSOwQe0cBkVVVswCvfH3JUadvO89LHnNJ4TQWM/XpylPO
bl2/KdKFWKRYw3vdZqvX/5ZV7hmSlL4Xgni2Hcv6s29KxZ+HrNkyAZJ/N/uG1FbfZRNlV0dVCdyZ
datftfmMBitZNx79HEcvqkvDCOPL6yvGUdPC8ZA4pr2EL6AL1J/ATYOU/Q7Ujjce0dMxUA8O4bGp
S33TREiSVS+DELEca726rpnSgOGoTd+qLmqO/z24WAr+PtUagdOmgFr0+m4tmA5EkmHuhkIbKr9O
IdqqBR6ZcgjBFFSMW3Xh7B5fu0JUKcOh6dpTtWwUasPAT1hc2nUYoyKwQss6NtpA34epbGQIeGyd
5ZhWt/hUVDN7OuHby1bfl622Hl1tAIozasdMOUxEYoFu2aUvrMz9FM5Mz7mLf7jmVmnUcENNtvK1
tjTea11CgRp45evWyWkDr2MFabWtUrZc5lC1lfznwWYA3dFqC2Z8iYhh706Hxq+rowlVQ1Q3WF4E
5Xqr92BkFxTWPryqV9JnravF3prNEvdTkl6kYe3gdLf3WUu7e6OayaX/f4dmr907NXeEtElg5yG8
p0oW3g04soE5wpJ9HXs9cOKf+kzspZRM4kokgqdseYDbKfdqhtpEAUl5s8JZPTaees5LYziDvNJP
rXsZaMSeSQ7Gv4enDM24EGgNU+o7jCENGUrDxB8fGzJ7fTVjfBWJhadyKIdgViEnYihp3ujcPVyX
xpLmUtqplvWxZUjZaqjN+Dx2zu88bvJPulDQHaukuCnGYr9wmBXMPLTfMzqVwHQY/QEbA1eVllQg
rp8M3D2Yo5dBUPSKZ6gIMli2WQRqRnnXF6WjNphnhqcGf+kNtdMh+VYMQCtF7h2R7lV0ujJGY44W
jaB40cqqi2GV5LAFcc6nTxDLOJ1u/+roVEICKH/MvXfUMJFSzZ6bA92b5IsjKY2WzfxkPR4Qkal/
OthTX/g5rMVKZJmBncfpZoyNB+9gB6pdWOxINlLDsCt/w7znjhhYX4+2bdwlo3xp5vGM4Kfw59z+
/oLBFGhXbgauGj/pTOB2C73hdQzGmzwyxOWhRV/VNioecSzkGxDaYaOOs8uYM57OkPqRCcV3sgEP
MslnDV/6f+g6j+XIlWzZfhHMoBExBVIyBbWcwKgKWgb0198Fdtvr0ZvQSBZPnSKJDOHbffmeAfaA
od+K3rPcvrc7r38AfNvcpo5V+hSHdyfyFoopCRwdynFjMI1gMP7ezPNQbqQtwNkqBOi/K2AID4QQ
miaYgnQg7/9zVJYWUpM5Td6rM4XHaAKOOf/dolGQoMPEFdmCLFzu/t5Lm1q/m2Lo8lUTvcVu5R48
blc3VUO8qIpz+yLa5Bc7+ZPK6eVsMjfeLJ3BSy4suKbAR9gIKt2untAlhTdEwtkE4IrXjdZuq/rB
7Qz9TiUpt1Ndnf8+mhwDr1sfeYE1jAZsNiLkjTWUdyahcdIz5L8h07YHMQ9tgJeKjdwJwUNnHaqM
aINiNL07x47F3dR6e3uu1eXvU39v4JDgFa+h6IRh6ZzbZnlGXSaCFMOSjBeKIaJhFAcap8aLJ9pi
F+v6iEiesVNnRfrSl3KVJsJNxJH2tq2UurcLBgVlYUgCzXNIpZOKqQMrKEXRa+ceTh3U9SbUnqlA
Bn4pR/OjRBpKZ9f7Hc2BLgFYOhQwxg9Oije8LrJ/0bB6V6rxYxxMwzfdsn92c06GoRrY2IQzElMw
D3R36bCN63I/dYPNCXks94Cx//vesn4uXv8UIrt9+f9+HYW8QNGNA3ET69VolwcUt/IeeCnzxJqo
f5TZCRf8eiF5viSbqDaWx6ro//te/P8+9/en//u6ylXOTeWS3Pz7kmX9C/7z3jykD/YAxbqM/ylv
YPPWTZ3yghaVvW6r7GG0QpYKWg92FFJ+Jo3tnP6AMEwNnDPjw8fRqBmH41na9DkH7Yqsz+Fvyakt
DKV9KCwcXW79SCaMqs72Ih0kUNA61vPfh976YbeCC7A7cGTN6EgdQnITND/Pbxpc/E3aYpIb2THf
Iuex7YVzbNagnsYhIttMQzWetCnSezDwEIznPxLT35sJNbtF2qtgiN+US/LvT0skIgzXWuF1RF3M
3HmNATn5FpDA7j+SHmg+24cVemkhFH1AoJHYXVPrsZgUaHFRWJS19T0gmNHDyib6a16NJH77UX+q
G/CbeiXCzxZrLl2Zj4xsqucO8r5fJ074yALBubNiWNqLzDkpvcKexbr4GE+xSQ60G17M2X3Jb7XC
id61rqxuFlBWm78Px4bvemg74zqRw3w0HYf6SqKqE1DZQzeny24whnlfZ23zboCOZk+fn8fZLc+t
RJWPClm/A/WTtL71CwMhSbOXTkkyhBz3PHnTslsMWlntbnDPC2Lp4Ns6GQU9gkTYQflx1jcNwDBI
gRkRgVp5l7zW+l2fmzUgwbxWt1E2MRV0qmPTuyxsrNTY0Wu94tRPYuM/gmbruX5kIipDCMXLsYrS
dkjmpYTluvuTp5054rYqM2bgcT7vR4OJwn+VPRvq02Qx5YMkyIq7yn008YXbQVG05AZmp6ihGDuK
QMmgn/g2pAj+3m0pIdibSjMbku9mQo4B3ZgbkTrj2Xkux17f/33q783/lGXTivsd/uDIrzlvN35i
ZfopHT3i4GGnn4YfS6b9CfFooKpu/czfF/y9wVk8++aSMSZcCvtsMWBjwGglBhsxNathXmjAFYs1
Kl2s70ohrPPfx2PEvaLAzb2InkY2XUJ3xSe/GcbcvLDKCR+R3tlGmZWsoQ8bQI/XPmbqJYzDnnLr
1Cjv+Og/IpYTN38fZVOh7mdRdLuRAvGNNg8ILxDa/qPEgwcodm0qsp1ar0UgX//7p60u4Futf/r3
xa3JjEHm0bCXK6eJvBWUza6+Lda//e9TSqsDO0/r27+P/ugb61el5oSztl3uK/pQrrHBVGyM+vg9
C5t8w+jV5sYg+7di2sA0UXdTZn7lkengDoZeyUBVZzTeZUfOvuVmNmf9xW4GEmlyNHgFrX+K8O17
BAoIhI43aaklb+HicifTxBPYvupWR9KBTbx+3uU/wtGHcE2z35/Sp6kq3/59/PcPFrPhYe1HR2h0
4vwplOL/fuHfx0pPtqD+NI6uunv+e+NE4X/f+9/nWgrtdIhLuwXTG7YCG38PFXytMIg3qY+mL3ZG
NAdTMpnoMfSaUbQbIxFRiuzRFp66iJ+y3OsGenKpU+xr9C8gRfciMeqt1svFL5fj1HL8jijY6LsR
i4bismy4K7cOSBT6705p35wvmX52sF/C9lTZ6a5Qyx5TktourXHXaz21Sy0xKDkpEbiiufa1dZ/X
lKA7cXm2+sgh79i8wrHDehYeVkEdiw1XPDxOUrNu2fpJnHJ6ZxE28vqTaJU666bJUKkxn3sQ1L5W
9wwRAZpX2HdlGDK8ju+FzXID14kJFREaHRNuJQucm9knSZkHBsk7M1wqhpA1aUAqM5MR5zue20mO
58IkF1mI8sGRWF2ixLk4eAr5dTGfSaqO+1ZKG5GLDhOj0hfiWQffxatNPMbFdI5TVItwBFat8Acn
LDV+28j3sGqPSWc8r2vJXg/lpuiqV3eC5TRk5b3D4+dYNl0JX6qM7qao/1p/pallrWW5hMN1XEVM
ACP/rXN5PY8uWsa8eNd01Mh+9OZ5FpIhKwHYjMgexe0vy2A85aW8ZcZGbCSbOCC68ZfZDG+sZ3Rm
aNM92ehqX1gG3chcimzz14rdH616q6J59inUJaNIm1+YkrdSAfLez1j1P42Wn+uWi6VcSESIrtvx
f9q5EXKKRpXzkPIw5dEuQ3miHwOlyXSg71qMuG3sjXRBrL7mrala92bM02CNPIfMw/N22evZiOG5
VbvCzR+qxXoMS/eKZpYGLtpV0xD86qbkqWnN10RS22jY883gYaPu/gp/CvfOLDW/ifJiZ4EkTEd4
vqN+K9LpVkrrNq8UrqqxoRkpP82kCzDrkLUQL0zgxNx9qkH+1rZDCSt2W0ojWBp0L4gtxqeEF/rI
+hIaWcio3DXWrJFOzlx8eLXwzbCdOQR2h2aqbpGMPp0YVyXuSrY5+sqjKf+JTHBHTRfdoY/1uG4a
ePTDW+2IV1NqKGxOfmKUDCNXpEej7kDWNsRgCiDeGVe2afWj1SE9L30fbWq0gKrGQy3qfdS40caL
2CgX3ThV+m1T583WnvO9nAo4IpMk3pIU+xijvT841T3njXMSovO1HW0OXrYoX7XOhUxkxMi5x8a1
4Sjard6VwUTSrO86I3+Sa3n1rKBLILEFTmWLU7SMkIxc0p1uRqrH4LcGDZ1EItQ/h2e9arDzTdFv
7exCbNMbdo8ahYxaFcVMBKbXDa/lmsWDS4tqHnSRNLs6qzjfS9K6cgjGgtA2zhhi7zm1oAn1CNA3
zvzTWH7WCWCGIbPuIiz6LTVvRXSftt53nigqRRd5MSb+5hJJrVx+JB42HBYkkmNoCApBfQfzHCNf
u7UyrpQzSUaTCPNkHGaHsNnUABmesbo3xW1YR1ZQeQomf/srGLiumIcRP2M5VGWwGNqv5mpvNHti
/cMT5bY39GbvIeH3k3uqYLWDS8npIoiYXhaa67el/e5krIa5OX9FIrQIJuqOT8ag2RoxV3PPtnAj
6hrfHHXmES1ZCdoVp1+EySUb9lYK1952OxbVWT02effK4emX4OGDF4c/nHzXwhZ2fILx9gTGuKnp
pXC/yEc9ZF36rJHmaod/yJfcsTTHwGpCsCSNN1aF1cbUcCxFEdFfGm+2sVWt4w710bd9thtprBz1
BkB3YvANxgspxezLLtTnLCGEEKp2eg2jklF/EMblWRhy3CK2cQTqua/aH8crjKAskvvQjncU6AWe
i6Mzi8W8M+FSW3bXnRldffYemFpqhstmznd0j2HwKqmfy36imvZ2LhyvVmb1SATWL2AIJygJ5NKG
sQtle4iWxbgMxfRIpxRBYqgwo3WQmSr8OXStbeqlMIJAC+hey45N9BTenRbkIcWmSRifZIYNEH6F
5cJrLJ1fbZpf19qRTW7wFQK4XaNi4S9DeFuU/XGh/Bi7bXsZ8HNo40I/VBdk9ianR0K89xZUFY4A
txw5byzPwWUIscFH+HsyQv7OShrARvMw0EETiNT8MQxMWfFaObHK5U06PYfUHt2MEfPxMiXFEeHw
BOfVSYqAhGXgnRjWopbF+3bcCVNN2z1rMt6KtqNEx+7oBOyfejdQGZPEyaqfm3KOiEale8PraIkT
klrfKfkWrnS2WuxDhhkCO5QHrzd/hMKvu7YIEFGeghlek8/+/aKJjjpm8S9aa2v6soDs5FgDxBbL
ICQ63A35+G9EKBc2y2acF28cNV54evqdabX3M34/Y9F1Mur9r4mKGdTGSNouqwOh51gxc5x8TJtu
MNRfxiS8lngv8xanqVHdaO4A562dN4TCf81cU5uxosqq1nYx5428JHwVWmvFX+/c0p2aTECKmqbk
UqY+bKbytA0YL5AHqcrgheFPXf+l08HGejSf2zG9jXoCw56oqbLBHpDseglQEa9WSx0Y1VVFieif
uw+eFvfXsg/L7YwC64N1I4tMZBYC1IQfXmACdkB3ce7BrYPtA4RIBFN3ycurSTvCNs2mBdmufxow
RBwxa42Lzb9BlpdaFSTBKZULYjj0gbPIVx5PGKPWwTRNL+hqpKU00V+zPkk32DEZw9Yj9wZ9Jp8X
L9irwUR00PJpB4n9zgsnnPNKPKHWbEbHjK9e3nzHK5K51CTeN7Vc0z9A8/qGYc6yx5DR+Sns+is0
JcGZ96pP5feopvYposLKTvUUyM2h6xAt0kL7BnRVRFWP+LZAFKrYzJPG4o6rS65RXZxyc8h2xlL/
0N5R02lpUA+bVlhrIAqoitaCukqYIfPDGxIsseC33Lj/lJPNpKZ1GVJuk24cr2bDE0q1GQtuLU+Y
jsBgsKhmFAu3SqY3KrTuCo/1WNQ57fUt+CY6tGon37tOnMKVwc7fhx11NQgKoqiyHdFfatWq/Ctn
5TYd8EmlOx4c29P3ert8qbj5FTMBEJNbsV9LY2Ukkf7MYhPhPe7oV05zHmegWnT5zaeIzTnuxk+u
cwS/qR9hC3WebdG529rMMciir4+R9tSkIkcNbzgD9D85FgdqFy5tHgNdc9T7pLSfFtN4VFtlYAuI
Yl6a3A5HamvYvSe6faG3tgQTptc0EWwA0qTCYkjuOmX9g6aWe8N7JldVUC07mSUmPsGWXZ56DH6+
Lno7C4QNCceT5qHkZhPOhbtTgoN6ru+KOnmMGm0vIkgU1TS1ENC8INHJDg5DudzMmMFxFQFirHQ7
MBqmIKDy44VnHWAd3zHO9kAOCzPERXyD9hLbRaPwoK8w0dZ6KLZqij+0ZFzd15spXHxPG4drkS7X
ua7VVtMwIHDYqGnC2NUUdfpAnD8F/92wTPpN7lV3U01quWzuKRn80TmhdYv36dTGj2vrtzVZJCLR
u3riFOzMXKtbqkBLEGduGGHKKO0YTjeV69UhRr6gBIleVjIVw7aIB3GQoXjxxkULOK7dUYCYBotb
/8QzArcpW9gk6BzxToj+RvZgk4wi/HQo7vFH7d9M3fVWV90t4G66v0lRUnKVVgEFS8OzTQx1TOfX
EtkEkDKM4775rON42ITDxY6dcjd1voX3Y29oGJOdCTE8i3Dr6DzclsnkwETo9+0Gjc6s553mhre2
ahko8NLytXXI6dLNQLYdaF11L+uOPq6sOBtxxBYshld4Cbs5cmEuZYCtWicX4BDwc5bTy0gn1sr5
WJARDMyQrlH4rp2+0j50dmzb2tp5S1XT3EykJwj6Gvy/K8WJlyoTd6zhfNbgznW5dvaEQc91MaAr
6iXZlh16BMmICJ/HyYn5X9Y9I4nezgmyeQCUBwON1GvJeThKl1vTZp+Da0RG113IaCbAKzJFomI4
OhUO5cphkWWJJA8ACaqzTMZA5MSHgWsZeO41xYOd1puBfDRlcq50qw2UNezq1D0RcC1uiorvWEsU
vXDsS1G1oBOxXG9F9Mw0EbRsRqpUVPVhih0/jmx1wpbGdY+SCC685VZvUo87NDRjvW92YW1bYH70
23RJLotneofSK0YfnW7X9gS60TKxIw7chAeO/Z7e1EeTPJvfOYh1eBPOI1Z1VO6LO1bY5BWrWCGT
zcy6ds9ejUMX9khocVaNFOIhc9/RHxpCwR6a9VHMPMlOh3dcxjDbcIZ6QXs36BAJue1WzCW57PHo
9fesONhT1I1oTQy3JqerojvAsQDT3IcfAAAn0/kyUIgCvZvaO7o7o73rwpV3K/OdCwow95w8b9WE
O1xCdKD1lI1Qaf6p9GXazhkH/75AObTso5k7kiAaLCklmUDlaXM3OfWPPQKQqukLjCfSLwWTHQ3P
V+5S0gQKlsdCQzWfKMv0O80k4QSIQVvPZ+XY5RsdLqMh3E+bBWw3RPYpm/LAcNpsr2vulW6a5sbC
yEvpI/gGi36TORtYWIELZZ5+SPDzcs52/bT39ABayN4oCA6MRvQWMcjZdIVAm9WLVxDRT95gX52e
yxAcGnReZ++iNvoyAymcy4rkmG685vlENsLBgCdTOjqq9VQEvYqSBLzEFqUhAmO8hhWdLf2F2eJj
k4hyC5+FhMGCe1lRXxdG/9LZu4QQXeNOWlxQbIQjznWGY9WE0wz825D2kkVdNKv4J6aUgHDBIRfN
4Q0n+i2urHbLMZUiHo81k1ckgYYsJpgUxazDh1DngakG+xfuxnFuGSHUc8esgpfwMMBsGWAiVbzs
6Y2xTN/RKdHVJ4ZuCM+MbUwAZU5+75CmUJODgdATPzktgVPk3araBuUmjlUkyVrVOAwnj7jUclva
4sEr8zNZtRIAM54j8BCTFC+s9rbLZCpVPeNIi6fSsOUlxJoRZtdemq9i1F0GpsmZEeIxmxsCjYrS
RWl+i9D7TjwolrTzUvAGF1I02OjLqxxI1yDM8GLCsE6MA+6+3QdlGH55eNIA0sGZHo3fev3fRaS6
/S7J3zMdsqOuWEJ7xvecHYxP4c1kscN/jjFInqfxmLrcS4cOnCPX+M886R7Hdt4rHHEMVTmkc9fY
28p9UYXBGaK3eU2AB5QkloXVawfTditS42QEhfdRe0UWtHI+et4E0b4gkiztBOPL9FbEqExeUTFl
7eBnl7V5EXnCcERRlJaF/yKtOMw0MD38vUmZJ+wjHIfB34eKmxZZHYGRd5b0BYfGvhCghOKMUB1Y
EOqeisG4Wfg33jQz6JnUmfG8spISnl85OxN8gTy+oRL5ttGL7tgN8W0VF/IAxe6pXs2lmfaN152r
EnsEGjkTiTA90Cy6BF03SS6B1oingPI0nWg6iLhlIy39tfZq7VrObLiJHp31mfCephNMl1C/htnJ
tsogkxVJRvxG1J7JKes+JN/+ODjeu1ufQdK82eUSbgSdyBOq0pFJylOeFN8TgtTQTY+GbtUHOMYt
J/0x9scyeZSosFsJk2oZ6z2UEvayicMIAvN7YRePudWcHGWSiQe33cdMBSqvuNW87irG5W3wxN7N
06stAcCkLdlJSxAmzEpsMpx/WaeatySv7gBxbez8xcDjeFmIvluaFfszDkt2Hoklq73JFTDZhNlF
PoEG8zxILmLw1MaIiSsMZI16qoJa6IyLoOux7Ysb7AdXoVFIXlDAThNW0CjCKmG5gqbQ6kwPVk7+
6jJET0OCH7E53TZV9VGb2afWOicNexTt0RMQf/4lGGajOtozKwsh+NrWRh89bCLpEFjeUAZdJV4b
k3CjaYH5rTCFwl5EiyseC6z6J2/ywGjweMM98JqT1y7dbv2meq9wdiaCWWgU94WZhgzs06+WsglM
6nkLmXRM3qYS1I1hcJYFv2iT1beIutFNf6GeguHOeAZ6/R6mnc1qSUEEVrpc4UxyyoQJePwRWeaW
JeAmLYoVVFfFm0iDidibrEkmIZGupo+Zizq5Qx2o+FAjOEp7+BiIIWe1wjlmuJ99GH1yOX5MVH/J
qv6qxjKorJakYQliejGGV5qzPnoKEPy6REMY2+hoOtHjEKljas/fCxU8m2Y0rxGbKUvpYAYeTDK6
OwYRPVngIWk2fiocdhNtTT+O1kOa3VIgEPttyBU5k/2ZRrwrLyQSrCeVONskLBn3W1847iFboJ1t
B0ZwWYY0ZJifPPVgQOVwo5r8iN1pCoCuX+dkH3l9tEMtrzeJINGpOvOnSeIdbMUbxhAoo/l3W1Fr
PTSWsYVI9junCBJ6y40g4hfdF63j24WrCLrZJ+zijzJ1NuRS0Ezs4X5s2i88lDfYSXV/KCt5MNH9
ylBdDJ0k+ZplFdj0cWyzDDejfGE0sItG9a1qTupJ25x5ftDko7PWMlelW/U9XsKctJz0BU9q218N
cziKJSHBl/LTbo0RszABVH1MgPOyMw+d86XX81sjpsNo5djW29divskBfaImz3iyo0vIyuLG7qPj
mC+dDsi1Vy+RG37WP/NsPU6hu+E4dbZD8I+8Rnj1WvBfveG8xMndnNrURWvdUyMKiNWK6EAzv0Fd
hSJGrhOKAppu1N3bi3Hu+WE19rb5DePoHrTbXV+xHpTr9dBmaCHYcqaW3SmE4MAEbBPXOBXX2Ezk
2E80svJj6MSyddYHJCUoOTXGW8qFe+P1xj3QF8+fkxakeaPxg7BeII5/2O9t6+6SKcYdy/HNN6vh
3WlAqmUkQo1TF7L/SOTblRfHJZU4exn1T8lovE7Zax//QL24d8ws9O/S1t6raILmKKdn8MjHckEX
JkbkK8wldj1z62Q9wACbcinUuhdHZxeLk/krxlO2c5ifbo15PC8zXNLZIRKA7oYxkNNRa3/WVkv/
ilcHC+lUXt/Tqc+cl5p0JA7OC3fOwe/b8hpq6h+mpl06Z5+uCSpA9h/iTsXy0FnTrY7g3wiNV23E
3XsWGtycCtzK3H8Oc/KDmunANax/FlnwzJBbI2lyiKz5Y2Kh3S/8jE3uxNPyw4zY4x6BEFlazWGw
1vu3YnybFVAWyzA/x8lPRrfTRtMgPdthyzDHBk3kImaWCLxmSTvMTPuoX+sFWM8dUjyPTUedXW5x
AM29ZBtWkh+dNVa7uRzBMzXfRs1JNWadiWd5yMflK9YGkktOslMRt8CivDYo5jgnv6da3BglpleU
AdjWoCkrfrtISBAkZ27LBMuSZ7SFq/L2cHIzOWLcF1DV1GyiNKELSIF2omORI7fXvzkpTEGgia3K
2AnXwkgTAjKsjy2tidrSz8dw6C12DKLaUjE77LVXvYh/ClaFQFryzavozNMVgMeKcG80JDIgGxhA
V6pRGg9rr6MxEHRHL/O4gkX53tg2jUl4syVu3HxHq9W0RMcj74W7u2JFjkuTYEd6Qy/9W24CBkAb
sFfGzFizCkY1RrtjGiNKksEriA/MCSc9zs9NHVtbSIws5xzlOlPe8IslonBRa11Y2++dOEGYtW5K
p9wkmtB4Cv7WlvTEljDRm1fwT3Q1y/fkA2jnt35IQ4ASDEJG517q+kAz6PCg91W56wv5HNrjM7ZR
8iTliJUoPlmmc5tQ70fhZbvl6NL59NifqbW5GF64ISVKsn3h6B7irNkXyUOj6U+WVcf47eV7NHBI
ge5wWdLikqAg+l7i3KvMfBTUcytVBgWZ/R2VLeTuqC2oYmmDhVw+aNqihLTlYe2+UbXfCTrcjzFK
o1GQdZs191tWP1jO3koEOK7CfC7UdrZa1hMrsBO9ojyoJcgoY+em7PhxyeK5rfCOpLm8tYhJa0V9
5J7zpkv6VSuOSMHgtFzL8/FgOQj/Uk/3aAcYSp1uIxwT2GfGMAWrpsGJMEiwKG1S03gAiCsDE8L8
2JVHNwWjISmmKkv9E6IVnGdvdYqzRLk5gmloLPcJlUMBR10IMgJkodP+MomAy5FZ//okJoUF6iWG
59S1zIRrbZZblwgC5yugALOHPRLPWIoLiqrOuXvkBQWBJLa+7Fi9m9wFTw3Ij3LBbCO0HbkzFi58
dFrDImwTZmXwRNxAe/SoP8HnsbPUqUq6typlwhxNYdBlzqvT9Jd2itiESKr58VRcnNG+9gYm5bBu
AKN43NLCRj3r003qTh9MvvaDYhyHZJ6TIJRz8i+3E4StuB4pMimuDKTO0TQ+jVBMOBisdKUU/p1u
fraIGFpH7jfxoCSSdQ+akuy4nZ6YZCV+y1FYdCWzhzp8bmyPLhxQo0bLdLW1NUD6Q/2hW9UN4hot
0inLSPMOCh3u+BDdrSTahQweo755k07wNkjgSfMmLNSvVnjUrjiXcEz5nkWgOxGs0oL5RxijvpY1
d86GTEwM5NC1Jj+tsmM/OZ+M0EQrLwn19YGbNQ3gi6EJvDj6MkX5zOWGvVcjBkzFK4a5MfAKeZuC
Z9qLcfzyUNDdKL2Lpqk+ev0ds5QlWNaRlkPYEMlg3JrT+Bw68GTdaj1u5erUbhG1fj0ohdyyqepy
cxZE5jMsPAvDSsCVZsPj4zavUZxSs+XY9yOSC4H3T1NMGyn7IBfDdF2csvN1c/p2I4p8pctlOXTL
F45lLxnHGFdyI5DEfzF/uyMJShzRoVdeCuHuGgxkuCkwZcTegvJSfiGJX3PrmdhMFAim9D53vH+D
3Z7Noth3fQV+1uy8Tdxg7cxwKCxpf+to1b5Kk7ObkmMtZ37dXXZBf/qp2YN8ZH2yEa/lMohjX0Bc
1PUCK0lEZSDyc4sUFVS6dqhThE8lWDhiRuASqMcINQvNyz0NOZaEsf9gS6YGvmt9k+10GbH+KLt9
Qm93Do6jsPBl/Tn8CZdR3BfImW73xN3aJW74QCfRCl2EAVOwB5aPYzoWBAOJNw8mE7XSQMMGt7fw
OhwTWEwWuBbQBDKi47XM4PgP6tXW8BXlBPqRZvPkzMuqJyi3sXlohBouXtHs2IJoa+0IECEh2Yqx
URUNpyXGyymsCZVblw8q1o+p0+eHVvbPpknhML2aPBBu/osf/0lQnO27fQR7JGWX6CIcNLngmegQ
YIZXkNUcB1xepjHkd3JlVHPgFwH1dGznbs91E3PVtG05YHKQjV+px3J93eXwa+P57OAGUsGaDdyu
XECocfo+yLjEQlBG6wT+Q/Ska1DhLdndufzSl7x+5eZLYc8y3Iyp+I1mffQ7SjAKyDt+XlWPszwb
anYpOMHILGR+GMgSJDM/xskTyUc6aJPPKtUHWcOxshvLHTJbFdKrMR3sZO0X7tEqouvQe2fWKhbO
bKA0RDsZc/6S1hnCSP3Kyaw/5vr4po+4x0iUe9mprRH9nLBH2COtGwIybPMevjaYtSRJdh4kSd8Y
s7WFhjNHIpDglpL7j9812tGRcm8uo7PNoxXL2tf3fVic21KnsQsVC54MN2KsDkOX8Y3QR8qwVtGl
23m/laBDqS7ddBv3/X0nFH8Z1yy8Pblh9Zt6wSfsIO7v6Ul7BBUMTSbRsElgOyr06mHBthgMdvGk
D8lxjCx0UHAqzfJrNyBO0/y5K7LvPjHfO8GLTeTac6yQZZdu+rAj50OagFvT0YV2MOMcU9XoW05+
+LZbDdC21m7y2oRMTvteMaN3or5zveZEz5VMGova6VxPuce/oxIdMn18QSbyvZrXTZQ/JUv7MX/q
7YjIpm1Sd69XnsHMXR055nsUcqEegrjC5i0IKDaY2eBNMGLeehGBPRAhuxEESDXf4yF6NSLzu5r7
p2VBrSyd/KWV6VOnFKlZ4XNnKKb0ZmSbnnXvujT5u55jQnKMHMjeBIq8rp8JCjAEsPeiK+y9Q9vK
wqStdxNv78zjyU6srUEEZg/08qxZ2nfklhPdCfSYMYVknRjJTa7KJ3FSHNQj9+VN3wJ6FwD1xxB0
bNhBQjI4/EPmxTCSFxtGn3ddUm/bxv0sLe9oyuZfk1dXobzJVwXjJnk0uFQHdZPCn8tcKFqMWWuq
e5poOpLLvONwDe+bhhxdr285zsCD6tBlcC0j3rErj5Sa2QpMniwsprzLOSkAnabNdZp5LREwQ2VN
YC1EbxJbsZ8aaO4STD8nZ8qsQFPvB3Y0xtlgyzqy9qFlf9da9pO59s8M0i7pSPe4SM3d6ziRefBS
877T0GjWogCFj9uncYO5vLFQb46h2+3mTT64VtCp4pWTCRwrbIaImj2w8Zyq1nL9B9Pi5E3kzhf5
DIGDM0u8wAEqnPAeu0iiKlJanji3dgyzZJ/YRhM0E2UFEVFF6m4N1t7BwNeSflpC0VeT2JCu2nFj
lv22HUrq3RaiDhqYa8AxhBWZynDU3xjdfGf2JcQua/xYsuopoVfki3BefKCIDdWGslaWXDpKAdku
JeugB27I1vmVULh5ITZEWXwuz1U+vVq6de11973K9Y0Xmv+yitnlPPdeoKKgxw+zMdxBfoZgotdz
kwHhSJUn2cTPhLQI1bM/5PG3bmYjt/o3rOE/poW4gBnns8jn12nkDKlitg1hRNQX1MDygIMVObfu
1sYUiLkB5O7L2BgPrq3p3MtjaI3cusKoAtVlTDqLVWME8Gl4GSB5BVXoWAH9oC/6DHvOZjRvdmQI
cBOHTIW6lmWky5rnoSXIYrDPNUw+Bv2zbOdjtEi1da3lduoYG+oxfbZYOSqIa+VOUSW2cVOs+QlW
brhdL0uc1zu9mfqNLr1+R7b7Ox/YkTSbuafGTSsBMLr8H11nttyosnXdJyIigaS7tfrOltxX3RBV
rir6vkt4+n+A9tl1vhPx3xCAZFuWUJK51pxj6oBLw/4V+dRatPxCPxY3yT8A88eMDq5H6dhgNiP3
fjUKrBXTZ6ngWgUGdXOmIL/AOjE8sO5QuomYqF93SEZWU49CQQQ/qpRiv6jcn5POYhbI3a2vmOV2
1qVX8LeKduopPdEHwgkiv0+Ukv08gtNiU26PEoP5RPthZ0bNfZJGOBFRmI1kooEhzrZW06h1Y7Mw
ShrAeRT1LBFLMn5Yxo8jobrGMANUqE2vanDDq9LovjrN8R9r+b1oqKLbhpMyLZl+M5q0F3pX20YB
U6e8G2l/Oh7kc+7wmQY0oftANx9k6LCwLLd6jkDBBXYyzt0Dr9HFeYyYiabuLcy9cW/KnNXwOJQb
q01Bl+vDDltava00O+G8m+1b7s8b10++90ZAGEjmU2MFzClhOD0XyQ7EtoqM6cH3AS260TVrm19t
JQoM22CnR2d89xTEdCWpscUSiFyAxbczwlmvU7Z7WrSAIsA5CyZhCerrFeqnqQ4/yLHnvtKLkLAQ
cWbxrrAixlQjU0b/kQx70XtnTYv1B6/3vrUOELO0V39ad6QYy0Wl4UsQJbVK6KMruC1AwVtzrypZ
sSaQ0VZH6M+1rc83WnwOMfi8vE4KSgTdmdWWHhYF4qdZNhHgKynb7mxDiTJo1G9K8ni29VAd40Z+
SwF7UIivL1KmB3JS37SYVo1hbgn8nAucYOUsQ7dXoR4/lS0AbYNiSIB6bjdBy3jAt8WAFGzV3IRB
Z0qHqW7xpTof0maGLQaWja5t7KmJi9soaKEitDxYSevfDLwviNkhk9k5gHavsta5jo5QjZTXsOyR
icaYGfPGFFMZnvFc0/0GVvEQJtwquYQm3eefEbn1kA10whyqDkbpgWpK1Wuui1+FIfyd7hKfAQxt
5H7Je9cVTCInMrxAH5Ggq8W0sxunJ7iEFUCjMXs7GVySSRTnG9mM1bGWkE+XzXJol3U55+I9u9SR
4U2bNL2tOWLnvotzq0alXiDj6TEQYLNDlVr3I9spcPFr+haL96YtkCc2ZwRy2jYODNys86llg3Sc
JZu0TnaH7F/OcTl/N+EcjBMv6TjkL++xva66GR2KAxow6LI3M0D/HhYz6MqE08wdUGXHkm9oct8V
M210nDd+5tP9xnjJKhU06rLRov/sLYfuDE4lRrQFYnfQCu43ZQY8kMkzu8uGMAjyPWRxlTO7Npmz
eWJubg8ULcn0nXupy6b18/q+l7ler2+Wk5jsGoS885NS3ah4QeP3bP7S1aE9wCJX/2ykjFhUD2cz
CzWMPsaXlwI4dHiFLDP0lUNRjAmCBzTS10TNi7B7PqpUkTZFZ0RmBdXWBtGjP9DEqm2QVMYwERww
vzPLP7zsMdXhTWjjJ6FZYA2whE5BChTumGDbPqJo3dqWOmXzp9vLt7pBNBYGKPFGe+WYRQnDPzHB
AgSSNg3hiNDxT4PGuy4iki/+fjLLp7Vsmvlz81siHRAfEeHzfbkOolF6m06X3+MGHX5+0n7LgFqE
4k2y9ZcRKes6Kyr6c6zFTf0XBdHfZNdpeM0xurb8lknrmiP4KXxd1Ux9jv/nfZG0z0jV3S/v1f1h
+tvctCyPSWDVKnrxM6S3Fhb8uGV3SAxAt1U2NEQn2l/3cz06nfvD3bIbVHZxXDZDNrOfKxthwUIT
jpzWTfiSzRfsfJlaxuQQ8ZZ8GA0Lz/vF9L/X1XJx+UnmbyHYnblH+tXnckm2vQ7ytoD4oqs4RnAV
HgIEDrvlLXUXAu/yZqt/vxr378e/h3mTIVVFhGHzsWagAo7LXhFMlO1q+owIIyiJVk19vG+E98/e
8o7RTaDdW9PBD6t2OqZMnI6jStAxzZvE0lokgkxJcnQxrLiBEvZVFd3aeUNboVu5EHK20vFZN46S
KMIq5z4Jrim8eWPMh2tUMY1syrpRRWlEqsnBSunZV3pI1nmIxmObmeaq88IWNRO4l3rZUN8PaUc/
/n2+jk7twWjj5rD8+PKAEbrEQ+SUCZafWh4ox6jdxxOJ03qkmyfL9K6+CLxr5Ri0aSkMZzmnSEJD
VeMAfTWdrH9anhH6tXeVZvcdGfgcofSfn8w6WOFByWg9Gum6pOx8szQ3uNnVIDaUhNr7uUFXwU1z
c2JeqsJA683hsiEOV51M+DPLTy0/j/WoeRq5SXT/Puv+VDxGeZl1j2EWXV1R2Ke46uSVZEuMCdii
WSfH8hrO50Z80JuMpvd6kmkIG4eZOANh/W15yt/n2dEJAqT2tPyiYWJxzAUwbdB8oN9V16i0jPsf
WZ6AC0eSkjixgMMnySjInxNW6e60NCA8FcEkuoAQTbwofGrtkb1JBXlVD6mVWFepdcdq8s3zOP8s
47t11cgAWGWYcXfLuWXD7ddiikMh4O85fYzT8zwfHKPKP6hK/aEWGd1KJxmvZblR1L1uLsRNG/nd
Izhb42rb40uciPzUtqF5XU51I11Bh5SotYbUYzm1PBijXD/YBouB5dyy8cyx4cP+7zNaxZovYEkl
DeJx/j41HxroTqWihz8/ZXkgtsiiam358fevL+dhGj0ktUOIyb+vymPyRUmavvzyjHF+8Vnb1tvO
1sADlU51hbqcu5b/VM6b2oVXK0me6ycMQG4wWFe9cKyrYEReFfZYIT3kHPgn6wrjXM2kUjph87ll
40GKOM3Z4KAj/l5esWalj7b0aLidBgpTD0nVORttAlJa9aRDIpd/U3YcnxTqebrCiAc6h/6wYiYK
23u4ttWLDKeXumW+PjlqjenvR9Mm2rWaN3mtwm1o+OFcOvevywOiIG/ZcJDtWOhocTSoNLko1R+W
p9zP1f6pYs1/vR/Fmn4j5+I0GNLYEZce7kuNoA3sxtMjsoCHqSB+Zu50RcVwDmrrB3es96YhYstn
mRWrCOV9Qzs9ebTQYjwoTY/WXjMQ815vpkh/jXvDeygqerFKd99Kw983AFMbnxfMqPFg1faD7aAk
abzLgD9pxOnWquBX6cFqjEonWjeF/VCRsdNkvreN0vaXP3SHWMcwVkV+/dAZSf3gFemXSggZxdWb
G+q3XaUCEPghyE2qXnZPurpf/pCebu7NICL6A/E23+gLQ7V1nJisl/yaS6amn4FGHinf/dOIhqPC
pMvusrFbVzC/GxxttezK+Xh5xEoL0EKQn9vkaWoUw8byBC+N/X+euxyXeqoDNeWn6n/3/Hwaj1P2
i3wS4saWB//nufdHlp9w44bw+EwcKk2Duv732fc/2kGhRk0z/27+m/e0bP3t8nP/9cuXR+8vbALc
4LQxccXzS6KwaT7UoyHXo+v/52Uvz/6vX3v/wdhsy3VdRnif5p/8+3r1v//7/U/+/Y+9MK6x7Hpf
f0/91z/2v++UJUZ3L0kLQ6vNZ/D3ZxR0sBXmO0Cao3qpLCvegXK3SqluRVn2z1qkvH0w+s4DaQQz
Y1ciWYXnFh/MWO+fpRjKW081Zj5YzsROrXalG5InH2GkpFd9cNIeXULDCHIZ+248lcVwNcddR1jH
u7K1+hExPYHAsXKeZdpThJh9sidrqke6QMlo0QyNqJqaLMPH2kN6xPPXmpz652UvyNHv0n2OT+jb
a6rsXrcVptY826zwKG8BnmGhobPsyu3+xUNFOsd716mODaskylh3B281ISXdLT+1bLQsXyeNPLgV
hFSb+LuzIenOeI51tJI+OVt8lx8q3SUJxrKob+fowUJJoFDvqelQAZ1YjkhPmGggoDXJG4xqAfCB
pwhG9zYfc0zO855WBPFhoF/k09tzPdpL3XNKWNcLeE+dyKcZVyg6THlYMLh1jt9Lf/gWZvzzbs4C
XwjkoqXV+CckIUQBGrXznuXODvcqaXWRItxpMC+0XIMVdB3nm2vSJ6YPnD3KxNZuWu59DnQWvlWl
+5gZ6bvv+uN3GSMDor3x4rEsOKWWUVJpLL1H9A8YlQrtnZKuc6umsXrih/GppBRxWA9QZrOmTyPI
sAH5lfnhMAKNmoyePS0nETvvZqitDtrBnf3WGs3YS5ESdUeATEX5pE2AV3Yna7kG0ojWPZchxUQs
708Ws9J9SVkPqE+4XV4lRJzVZBhE43TTXlMadXxKXqhlGywdufBfS1AFc5NuuAQEkx7tUQQrmem/
Eisfr9R81X1TJVTmiEzfDar5Aw2rNtGrK2fvCEowOaHZ/jR2gMtxXzjauKuEoo/vODH43qbFn4AQ
SENv7xEt9fh3o82H9dBcsyJddTPGrAVYghslorUwH9atkFxRnroCwaSoUL6lWSD/4HZ6g0nRfNIE
hd+el+3Wj0hEKOwdlAanWYXKxUROGO3ZwL7/0I60aQnuwXavsxI7+bbpn9q+8+97ifwZ54N2DpOx
NNcVMjYijvTy2ZpRdMi832pf824VPRa+Qkj6tM6G7FkpHZtDzNzS910Lag2C2j52s6OR+cOFAkSD
l87fohloDyiFyg/eMLjXBCkakvtmmUiYa8i/By2tbo1ZfrljEn5AVVRrZNHxU+cjtLNK2mBmqb4i
NA5EEgBYCW1jK4eyongOcHUIqSQaDf0BqWOGiRrqIGPSeU+DyTormZi2iflwOQf25OiVFVEZM48k
4r4hm/bb4AG4T5ngbRNmVIwpYUjVrCYoCRPaQPDQ9b82af0UuKV7kh61yUxJiLbzMFJFfMPySVxT
Oy4vfRU8EyFAMKSgzXUaTaDiJmmwTwQjO0eaxNG2h+r0rkXFLYkQI0N79EENdZ+61O2PTpb5uqwM
86luLcIHggS2gwGItvS7cx0rVsG0gLbEOhMbbYbWixsWwQXHDp6b8ZB74TfTT2dLTzrSzKmkWs51
wrzoLYyJLXNO9xZoiI0tDMgKb8PZM6lbScs1joFLLHg6I25C/zd9F/exlUxRQCSFzIQcp4U/RrFe
aq314lt1vXGR4m9Z2znnMoy+0HoXR0x4oFm0kC80aMQfrvKRY1L6uJk1ilsW9cF3MQB0KHyTQqWd
ncKSu6KwxQ8SfHF+aWF76+VLOblctjJNEJs4zcDqjk8NywimX90+xGbSzoMi89q2f9MTf2Ti736N
pGsQaap3iGv49toFifLcspLD8o0ee6PeYz7rH9TM1TQyeAUZPNqCXv16jOYJnOjrmzvzBoqsp0za
++iR5kOcH9Yjq4InL/WdS6QF5RvDNPeYnkmsE4gDIGheZ269NJMjX0y/+kNQUS4T/dzMXAPLgpWt
l31+qeZDZz4MRaRWGCyIJSrs6BFMEqauKMm+rHyXtGP9c5zRqCF6u0q3vW+ovx8Xci2k6pUGJPZF
482nRCUY0rq8+IN+ZRb/IcR/iKyYGgKWtbPvddE27Bv9xZsSk7jgoFv5jSJ8bKYFlsqMKNR7BZcp
hxGaw5Mgiw2MOV9vTV/pol65ljUTI4UT7XyhfpmujfGybujzSntOgeWuDZEjJVJ+kMnF/sYtrao3
gpew0p26eAQyobZOhOAYfr0a+peoBelSCg8YOEdhQ/tTC/A/D1xGUZ283Mf3GBj7AcZaAMjTbr9V
VnlxZAKFPqH/m+c9/zVX/orvI1rbZQTOlq03ED0xUBm9j4aYNlBrp+ZtGul/mISqbRqsjrfAdM4V
FtV3csqwVmU4cpdDnD3aA+pKqFgx39xlGKwkkM7UMw5xVLiPJOpm+3AMM7wV/RkvmvgGLsPjr0j7
aUotegFmYyWoKSfrNcfzQM96LvfO7gfb+GdPC0a1wvwHgnVGSLkwk/a1TXsiHkua9MtJ0qo+IhHu
EtL1BqvptroImfUqpa/CAIt1mDv5pjG77DVHJgwd2P41uOQC6UGpb1BUtNcSvRJKFONtORKVRw95
qyldvA1ZnZ1ti4pkMWNcWg0fz2Dgfh6QAj5N9rhC8zV+tjVKTUTS5SGSInyJhUMA6xhvYyV2sm+Q
gS93VI0la19Qn1jOyaYELDiM9a1PQm9bj2SCaGAKhyr70nv7tZBDepREU2xzgZGmqm0IlrZtXpcN
5BiiRCg2oZriXKgwMrhkNS+TMiFNZ2/oYb0a4w6nvE4uXtinRGZgzN6o+SUPdoHEMGUihb9Rv5oB
pnuuGfuXPYKi7IOvNnlLO8AEhe6GPzuTCFR9iopnY1LWEeIL3sDljunTdyDRzatv0Eu97fKfLYe6
gCHaOh6IUkSlgjXkixmaH5bE3ZPDXt5pQGpvju5ScEKvvIr4qrySBdy2g/0S1Vb/yh/9ZbS1fx40
opajJHL75yGJyEQJ3OZSerjQ8lJzXj2DqIc2yqsnwmzR9Drdc557w5PBqvxNl81zb43qafmAW394
LvSpPlVpdQVZG127IGGq0zvplx9SGZW5/s2wQ/xtXpSfAsEzag0ALWHjIJ86GgkaoxnZeH13CsxU
/9k6rN1Dze2RdNj5p1/CkVdukey1usk/G+76jmRmkHiZuDmp/ixNP/vkJuLtsirdmjaqsAiJI4F2
zaaQDLNRXp4mq9gOmk/wYtF/9Ta6oLaHc5XnAylpVSAfBfZHajL4EKOqeR5F/t3zKPAhZoAG6RfJ
Iwzjd0of+ivgyvAV9JI2H9h4r54gGsEHTk+oDduXvsq7JzQ+MTqE61DX6e8qvfmYjn4b/Bqm24b7
BsV0bcthtixF5UcQCcJFMo+O03zYMAsAH9HS86qwwVptBSqs8pKz7UzEHqb4PO/DTiQ9m94NrPxS
J5+7jFmLLIfLZuHnk3+J+dKtbVCfYKHbWjkXrfTc48QsMUCsDstiPkc2KHcXbrSXvjbwKiWJBjWp
Jj8SD/raHSHhPmjaC1wW5wn/K0dmN76l0klPDqWFa4fz46jr009KmXhpyho+9XyrW+53NAMzSIIl
DhRufGUdNyezCt6EyLtzNswK3fnWZPzfw7+PauGFOc6fXsXquZnc+qBPdHhKNHVU06HrLZehowSN
/lgn3DeKnLOtTSSZRcajUdK2KpZbehOW3CrtsdiYkhpYVo/xux+TDg3zI24dJKGiCanDIYHorbh4
NKfSYP7aGcxJqXs/JAVYpzu6ThRI7mtX9FQOGKd0Gm2fST/2a5S24mDOh31g7cnunp7z5Il4Iecp
t1iFsD4cP7MhuXLrK+nNKutFGuaHQoyGgy/4jUK/QhAKlqyJ6gJJMtSTeqGWtQkcioZeYT865bdI
JPBNzP7Dsgz3mIU0zTOVVxvltD2T30K7UD7fAXmob3ZM4H2TbwMS3B6jyoFAZU8NcwoWhuhR0a1L
wJ96EegXR9BR1/Igfg0ZpgjkcbcgRsVKNYR50Q7huIlLsbJnDKCWcd0tb2zRhYhkSZ1Y2Vhk10FR
q4ujEV1CheknwgH0xM53LfZ//7ujaepnZVXyvPymURcfuVDFaRm/GtRX2H5TcUkSGeC4xzNFsEYL
m6AcvqNTZhR+TsA6rlFiA/Bya8b1uH6ty+SVhToRvvOpwaFUVlkmXpP5QdWUHTwabKTLo7Hr/iBJ
Id2WATLVZCYgZgKxxaB7znmCSfJGmtdmOW/Ngzwka+9+GATWh6BsQOW5I0MSwenyLHeSxaYAlElZ
s622dWQR69zLzwDI6q9sYtmvzzdgkrvq3EKugbl7H9mZ9VV0yVec6ck3OtbUDoc6XKfxKA8qrtGP
BB4u9K5/TA3eCjpDW0nuPK42AOqe6ryfPXmlsXReEjd0v/rB22SakyOFA43sG3H329OAYMSt9UmS
Q0lgGIJWyhpMiIdg19pajJWxG84z/AlaFI3rFG0C6KCKuA94NyDTAC2ycdZAZAPWkX75OnwYkUnh
zXGbJ0/r0MLX0qXiWDSXogS3EeqVSwKtY2xnolwKezJMdP3Vs4dvZMjrl5FEkNcR4sGKNbu/F065
nbi2ofnitrIVl2fSKPtdJBrLcBm/+AkGo2xK0NtbkuWtZRK/tDyFHPJHWpwBmsbGOKaVCl9wGzMF
tcfbcgR2BP+KSzWzJ6tmOSUrL3yR6k8wP8lNxHRtJgNB9H+Wp/wLoFt1HfjvvFqdkD9vSwtFcZqU
5FKZNpOswrd/UEClKzEz/oTj2huttnE4zodjhR7IhYWaZHnyLXSK144ciOAhAE7DBO+PVwSf+EPO
k++pc5YUyZtaKiyp0dTMtzobDz9Q3/sXK+3di6oIlGMU9j+b7mcYdfoHU0EW3nzEXlJFP9tOe+qz
vH3zDVPsq7J7HXobR12Vo1mcUvGUZ6FYtcpcJ21qvUAIsPhEeDmBUBqrmMxYTeTfXfFOQfznsgPH
snWDFkcYmIUfdvUVVywCAILp25JbHg71JHqX4bDSWv0yMXNHJUisDcJ/8+Ka9CYI0iW/CFkCrLVw
RiqQYTIReRb1QY5oOYChJYJo32eIwuGEOkTplOriF2RetV3pbVOlOY+l5lLLMYy3sraxAUjGes2Z
NU9Z3V1xPyE4dALavzj76QegdEoqY8e8V1015upX5fXJXuWk9ojSlBs/cJlsWF3P7V3b43ybSX5T
34q9mvqv0rZZSAeTATJ6+UvkyW2kH5BqEbV+uDe53MBF4ZVXfkhwtJkXn/BPit5EKN2024yhgEvU
Kh71djDpGLcvQi/bAxQwa+sWsX2kMiQRxzXNrRcz48KabaDTC77WZgOFTINBYzXP9w3Ad0y1Bjig
QVb1tojXMiJ2om+j9nnZqLQkQDJpp12Ypz+DJKufgySFumSWv8FE3XfmM0ECsXQyIh85fTFuWSQW
e4GT9KMY9oXrsf5y4XMEJc0JvWZPcU0VVfvU1E7x1CdZC4XLFz8H/o89WamEqsXBeQHPEqABXcw2
JggHXfQIOuRCXl84J+1RkNJ4q0B61/pThLzM7n3t8V49bUuRruG4oIXooZGxbg2HLWq5HZFQM9ja
bKgrqgKPxhAc7h8F3udxEwWwR9qEqYub6Weu2/QwMBuBesjsN+iu1ArGW5PlxfP8n+G8CAZhf807
hTs6X0EyUE+DVKi6/tW2xVx/bOXOLB3vPTTHg2jyX/0Um1ddb7Nd40ECSpvMXd1pmVrA/cfJy6eq
QcmwQDvN0oMallmn8AtxpXpECYjSf/aL3y+fXKSXKtI0UgXKxy7UE3I+u+QEBdg7RQEuwyWNpvTB
OXapF54gx6PjyNHfJEMPEEQvyNJUdULIpj+OV/E7rZgR0K4in7YS+n65DMYRmAICo3CDyIa6B5WR
ZaPDvUHLjbPLzOEJ09/ZBqZKns157u4HNT7hlnubYRkESI3rYIZmGlnt7iKoStuU0JMLqD6k2Wi7
vbQK+bu8NQpRCl2QW5hY/u92+IMxK/yVa8iwygYZ1j1DJEa3W+MIztZdEhd7Uo9uSufRvy/OzCje
E/B6HwYgBwqxGiJqTknTNycQk6zrrSj66eonU0OZVydwQFsRPePB1Z/pka89a8geXVe9dlnfv4Zm
1L8mRA/BX37xPbM+FgWrIUIoUmagptG81oI7n25jUInCDo3k/DWiXa7TEQPeJJtZGC6PfaGIAqww
GnRNxlAhkPcGbice7/+Y2ZnhDnejg9rLU7sKmcsu9RD8xQmmjSK13Z2cp+5UQyoSwDN5aQnwQW5X
2MlFDPvagYoK8s/aG6mlfXQK0xRLl8NYzfTjLgUE838eTArvhzkJ93HByNZMPy4ViuEFcJkOVFFR
JJ2dvq1XBVgvkEgpWs5RpOQRBMZ1+aRjEKytSEKabrUxnsKiGo56zOJURcPv5ZuTm/SY4jg/NIHr
XSoZuxBo3ARBVvfZZoW2J3ILr7mvXTvQAN9SBiVctaF3xYNl7KRmXssunNbmvMyvBFGfnk8b2JgJ
2hVF1wUqzyQW8soydEEyJdHA8Y6NRsXYUxZeqLybqgPl8bzpZiYDFYt+mHEinAmSW5g5XLEYy9ea
I8eTCgKchwmucwry0w+XStVDN6Fa19wU43FraCfZltPG9YzqCtSSjxC/RYQlByBxUeiMh27y++9O
sgl9g05jUn7GfhJsSjlhHPfEL5VH4yZGJnCgfl8xxGXdnhJR87ys3uM5VGkyGghEHXU0iJbItYCs
P6QYNH4aQbT1zEH+4Ro7enZa7GwgeRvLy8YLvqvgodFT9weTbSJv8B2dQreUe2YUBd1ojxYjdzxd
osv02m53H39AARJskFndu0OyZyyS6btvE4kgVUJV1Vc+TXuBH19aJkVAj7iI3MDgZHovbY15YpgL
CdRfO9SU46GciyMkZKzrCgxEUk+AJw2uYyfKbstgX0XBrWh065HQrtkSXGdfsfothGh+lOjI13Ch
V73yR4iFzKQGneu3JB4GRFKzXr5bAMna5yElJVV3og7hDTq8GXTMcsNYp0M8kXeoERxJELq0IqoJ
owhprsPHcix9u4wUzjyWDdOEwR357T0sZlLqj2BcvEmhvqoU9jdQwGHlh+MOzD/zHa1IPzrvvc/c
aQ8vA/Kn4atjYWBra/PRuAA8wH2oDW+ZPekfiI30tXSD6hHCZgfNqrp0aJbwjYDPw7Fe1cCvAn+l
BnvC3la82iDi/9T6T+p11haeabFRIHAvFNXX1py6pMoxu5g9GtOB1KJl04yOd6LyS6avtQJRED01
VvZ1f5fDyrgs84HGRL86tAAiqAD9Yl6urYpOzSzyXj+Pdkp6XkDgCFz0Y2RwD5rnmD1990uDLF4I
ADJlqYlrT57CMenlyR57qtdFGQ0vcPAtlKpZfcmwlz4QoTNeHQEKMCNwu3BS55cbmoizSgUZPfMh
WATli0/KIe4okJIjWioUXTB59bpf4b4OiNyBdGNgq9mpHJPrNKQEG+Y4hF0M893YimMbKhi9oJqw
2ilGzKrdLaNqHEAKM6zp4kWNDh7HQfwdmHB23Ml7mQhXQZM+vGi2F+2Wq6iWnTomzoAckg7w4/2+
WjBSXlRCEwKwlPc4aeUvj3k5k+UBXGTeUL7PrKNDgNZLUhgvS/aPVeB1TL3kVnvpLTZp1oRO413v
v7COqI4EUb3ViSZdRzbVM4ob5saya4qybUwDp/weR8HJDfTukDsyuFC5MlHpMlnBJPaQ2HHz1Lm2
emg7H5MQeUDOk+tNE8XS97KrSCSYCttZg/CgjzZPptyB8YsZDKmAdgaUxA9LnSqugy24qj7CviDA
JorGNagT8Y216lcs6aUWKaQorH7Prt94LNogEadddFS6NSD2wmtXVFGHd4292Oz/2Qv/3ZsQmyhR
yLf//3MHUPR4x3Bp1QxIaiqgBczhBnSRNKzB1JuXUANKyTAR3ZcmN3eqy4wDXv5ia0iRfIumjnyA
oP+Zdwbi+l5ql8o1yR9pQLBRlzF9PfnepskhVqxM0Y3fcjMNPm0HPW+IP/BCHp6/pVB48TGuHxDP
0TvNuunRaqGPJ03cvsqwmIUg4KxGjahTCgjbfNZKLfP+ZQN4kXYJ1VFoLF9+VfDJpiT9WDHsB6mB
HEa3wuK2we8ySkGq16zDCUU6bKip1puE7CDCoNlUUzkc7Mp0q10YWxVwZzjt2bzGzDr4UG094brP
SniwEQWW0aBIRB/YeAhZSwJJxTWkg6w9plmOowsryns/on7GuhLslkMYUAiZ+NwjVq+EaPkQox3a
xsIco59JwPTX1X7dYwswQdV7pzAGyv54CEeMSidrcP1T6c9NfzTqC99MuGZxWfaWjU+RlHBzMsPC
SkYbwwSKZ05SHA0sscu/uGzG7J22WfEZ69PJme9bJoLmHI7xTwlGagwAOWxzY5Br0ZvcQf30IAgu
w1sfGKd+3iznm+yfFLk8NO0tEcUTBVcat1xBisUHl9US0LZM3/2y+1QNwc8WHA0rkekV95YFzrjD
vZYEOBAMuBEhXbTC99DnFHaxzykWn1WFjjzRsBqA2SJ3Yb7RLIOFCr33+ys1a2KeyAl0ITYgzu3q
+DRaGfdLRRW8Tg0IXWxw1+mnpizFJgWjD3Q3sW4aFjz669p7GBAOCrwbAvl8iJfSX9POtjbKNxQG
rsjEFjehTNvfuz5A8g8RunIAKw0sIGfpWRFcFRGXnAFMamF9FlQH/io4JLcEXuj3RYhggM/GUAI0
K1RldlMyQUYxMu0kOztOnOxVc61wHY4pCvWWhLfIk806b9ybNqTq6//uBEydJi30z5JMCxq+GC+X
4pRh4D6YFd2Pjk0nIBDZqa/tWcGvwzKzBM4Sbemrd2ET7cygHj9rvAWn+yBZGen9snKEif4rFlwf
uR+q+1WXT4NatTX2LJWlJ1WV2VvOG8WKVzpEF7g3Ijzm+gXdaqeq4n1QYpkIQ8nig6jQhwgP5jZ3
Vfm01Ci1ItIf9YKmXdIcJJqOzSIsYZK3MWtXe/dZQh9iwO4r0HkFpCqdMjv1QP8AXol1VJXb69hx
PvSJOf3SxTGZjF+jxob15g1qY82HSSiOoimsYzqZzcb9yh1owuY8fXI8zXiOicOrcvMwaZweQ71+
oV24V3FpfnhNPh5DKouop74ILfFPRjMH9JF1xC5+Q3DMEVUNkiSpIKUFmRIdar9F6VHNZgm+3sTS
uyCJcuEGWzuP2otfUqduqCcF8zwJ9GF30CpaiSxCgJQYM1rVCHH9g9Q60v0rHkWEf4MO70A5NzKI
wdXGLTVGCvS5u9EGWrSYTimV3fPPzIhhUKOfU065+WTgSWK+NY8jc9/5vi4Py8zBvRHnr0GXqG3b
CZZAlZkRsZMHa9T1fEZtQ1t/FGa4V7Z3tqqG+QihkOWclGJxbV0YNE55ExcQms3Ix38Mv8YE3wWR
oh+3hN4ab8thHTrGJgVj4NdV6a8Ae5xz+vJ7lIXVLm8acaE6+M8eF/k/e/lFmdAoPS2hrytQnWCV
+CYtDd/ivMm9CsJUOku0oio/E2tSPqVV8ipEMqPZ2hH3e+gPm2G+Y2LLBRsnSMe9v0MVT1o5OvoI
oCvaWnpheM6HQLIaKaKa1xknFzlP8pbbfRpSey9L7L0dgJRE6t0LDuBiVm7FfC2erf/H3JktN45l
WfZXwuK5EQXgYrgoq8wHzrMoanL5C0xyKTDPM/6ov6N/rBYgj4iM6ra2rrc2y6QRJOXhTgEX556z
99qa3NJji6Zv5+srSn3jZLTdsc3jb0M4KHexVKrnyNzP4x7UY81FP45u9aE1gYttACERE/xMW+JV
XZFkCeFDyVQYE0nwJpPowWo3dq7572bJ5h/xeHLs+kjc40jeoh9nGkXRrgrjkoPtZfsRjILmVhQ9
KjrTNTOp8b81dpttbU0Ye/K0XbyZgbWsp51C0aRyV7kJnsu54mPcf4ZCUWxrU6e4aEPlqcnrJXZL
urtjycDJsfimuS9avW8cUEYgF+vprMAm6wrcqJH6PpGtfG/t2br6Hjbp66ziqEUnHohWkKZy/toM
Zk5HQ95NlZODLdbBKVtBOnJaX9wcx6p31OLhjn1dSuOHAVCrEGzpNv1KS5fz1Jpkx+Q6P0sh5Elt
XY8W9XbEfSUv2WLT/jMvXpA/4ag3n3XVAF+UGOizHLriIA0alvFNS9bUkye1T3Sqe09wL4jLK0RR
engi5eyad7WNDOqDF4fVuqbq2GOMKbAbRttZKqLRdV3Sx95SX8Q3jciBZWDFw2s4Rrfa9ugFhwM1
RdSsGb07e1QM0bbXMeKGDjNOp5v2AzR5NvN1Ml8286GUNNcHI92Yfarc4dv075rOR4oCtQhKKe3I
aWtXTiNvmbnx9ms+Xg6YBT3jzk0LfTe33ju7NzaYmKL1fCj9wj7UQDiIN+fe0Awf5DcRkT3p5pww
RNHtBcZd6OrVvao6r3mMUDcplTfuAMeuZKg5PRlGOVwJWYiWo2q40wyccJNp0z8/RCuQuLsQHfa7
V8onKx2057609DX5fdYxEnl3rtNRx3oKGV3kjKoUzXZWiq4EZ9fs0hMwp1ui4g6P6EI/KiQD0tRI
yQ52831f+VN3HRVEieaHsIkSjVdHIzOKbJLNwra61/UWoYZOsxJ8Fx1Y/pQtiODkUNfG/XwTjjKU
OpWoNTao2DHTLGuB6HNBV0p1RJsd3xmM2KBvm85KnyLDA+JcLigx4dePhb/mykz3hl8i8VK5bFX4
1ndaRR6Z2qv1y5DS0dTVU9Eqcm8amU0K4iQ7Rf9BU0htSJUy/KMUhX+Z75NjgjQKs8pL1UNlnS8o
s4DwWGFvePZsQcoQVld/BKYZzZfndKGWUzvlawGk/R/cTL3Rtmwn++X8O5C97qzSSdI3AgVcEw2Y
IjKy9CdE7OaJgvxOq0lr7mUvzp1JiYxtQX1mpOlwhjkG4uzpcGTv62kIr/hnBQQ5182KTLmRzqFN
l3ratess+9tSNDi9pz5bbYiXQTX8fTxp/LSyTA5SNNUq0lkyC1sZ70hjje9ClfNvvnjmN4BqwwQd
IEjqDE/OtQItYjQcWj6cDG0X2k+1wg0jSeCLyJK/rO0ZdPsnDQYBcUetgWjoywbjvo2MTkwWixyx
YoPB8txQFjMcS/YOuaQLqZUFcdsMDJD9DVezgUEz2jHJFjoYO6QGvDupZNyRhyFlRJ41r54TqZDB
O+Va2+ak4UC82ivPmpLd5u8gzSzzoQEwH7phsR8sFzo4Hte9qxrOybNR1tahVt2anPZIQE/1WxWa
L4QnTDqtxgYTbtFMNoZCnpH1WGUBimRaVMsecwFlanzFHCh2bTCInaqV/qX3s3UXNurC9CmRBPF7
26kfCE0p916EcKoVt+1gr4atsSJDJlyX5FhfFA/fmCO7/VfFCs8Sk1gcfQyNqLGD47gVWuff/fXg
5Ey0B6X5+OslTFabImiLk4xBp86lWtYxxlRjKKge5cwqlUG7DWYv7/TMm58NKZOUMMTLxunRZSVI
iaaCnNc19zkdaQzTRvuo0U53NN2+VbKK9kEry5Vi4ePtJPJpAsDPtgldeDoig4wAjxazXVOeAeeN
b5WJKdsGNXdIo5Ls+VR5MYnHPbtYi5ZmZ+f8S3t9hZwCywJOy2PXUBDhXdcejc6RkAVKYswUucjZ
/S57ghwXX/WLTeMfmtbvXzqrodOCdaT9EQPb6b3ct6LaiWm6lFL474BbZ/DsOdRMJocFbR82UvnA
romH4c9nozGy8jfqLqwdFEa29o0KkGweokLAtoow3IZIoL8NsYXNQvXfK7orKPTkStRO86JZ2nMN
H+8TMdayjwdyTLUUvbZkNibwR5/p0eQvkubjSPPrybJprJumU2CPULZfIp7a0++90tslnK3nuGbt
mdR1xfTgDsIiF6XdzktXZOrqSncJygn9EvlGiWFEOlN7wMPzzHAP7Rc6R2YvxqWdjgICLq+xDvKB
/C1GOdPh/IYXOgvyfru1HxE7Nv81JKPqzXyoTV3kiehBlzS8S8oJkjHthiBXxeek1r/PRybrKxto
9Esp7euN4o3t3V/PlHDqq5ONu8qrEEJgbrt4psZvGf3Am9f6L0Ndh0uuuwIpHs/oPXMbn54F02tK
1/98N2j5p6Vd/vXZ+fX5E/Nn0wBKddTbnxWti50px2itObHxIkKDHmIMZbbLrOusbAg7E/Hn8NwJ
sPQa0d+buXAqyKvdqEwj4kiOU0YUoNypwek6w12jEPho20G2nz9aV01B07yJuKYILHT11j8GQx4d
bR38RaywGxrYADy1daasErzCFyAe3PcSuDK+Wr2bQVW99IIFeNLrD+0UFJ4b0Z4A0YBU4PHBqQFe
Jq0fX/1yaE+ySInzUe3kucy0g4Lu2FTr4pYbYfXMiMqOHeUpDoT3IGmHzK96LSheOTRPlqaXz3EX
jSckL+1iIAv8aTQuHi2ITTZO6myrtW+aZAUlTk6+w3x4qsIgfgJeo2yhOinb+bCvw6f5A7UzSapM
2yaThx+f/6Cu6EZE9hOMrZXvvcRv5snS2zjSRy6oae5J6XNkKeStvAWOc+3HoH5M/aw69DUyyhx4
6RvaAgAunv/NwYK4sxXclmT6Fc+mTzcqRLNUd68Cuv2e2FLGwtOhEtWPRKnUt7Tum0tDpiTES173
3WqA1lAkp4H+6pOW0CRDukvj1TsX0/S3GXVlf8B1S0WcM/XSUWvsmzRodiVAspNhJds40/luUOKt
5uWxb6gHS4XERAN5EXu7+jbEJpAhTY0+WiJCdLX+5LudSABt/WgFPWlDflYv+1AFVVXT34gbx904
B4SfjFUar6wfABKqpzShVPs6Vjw8Dy4c8bzpn5Qip5VP9X9V/cFmp6GUpzRylT3/WHNHEoB1HkaK
saL3jnNtEWdlePVovMxHOMhwf9WtPeWXohuhSO90vApWNpS3yi61HWe+3HYjK1jOvnFLOWZvK9nK
vW4Y6aXPYF7FnaI9p6L/0UDk+D0k0oXN++eApmUBg8SPO/+pM1pE9gU3H53f87G0e6Iy0phE5ox7
0Wg06qfz2qvGuG6jQjlRBVDLNmp537Acn1LSs1alEOVbomn7jgiQ5wAD2o4+KoxoKBdIUj0295wW
GmnBk0AokCayHD3nJlrH/ivDeZKxeDypQciozCRHrMIAgpgxfMTHOIVSGf4HXFZ460FFGol48kwa
nmaBpQS8ab8waiZ8AXONGr1YAyfmyGS/gj3CIa2AfuUictuT1FWj3SDYtnHhu2Hq6XfWVGtpJj2u
wkK2M5cd82vF8CwdiA5+ZsYbTZXhrevVcW/gPSV6mCHy/FpZFN/zIEbnl+KHbxmk+GvoGxpDL47h
jE6Stkmz36T5t9lV1Oi1v5edslN8De9TmUxyMH1KzKGIaQC5Zcs6j49FYQ0XgogUplNOcQDbg+Gu
SZ7zVoWEHhZiY0OSfxVAg7Iq7++y0JlEyxRnUSGN7awIhgO3BlvjPlnWlL1gM931ANdnVXqf2JFy
bxV6c0JacisnKM780Bgl3vHYvfRgp545gc4pw+H3VLJlDbw4x2Zr2EffVECRpE5yUpKByJcucxY6
wqgpi1S9CT/McFnCzisi7cYQWbtFEaojRL148Jzie/QwV6jUz2RWn+PbmHvjRk8i8ZIKSIxuJFUS
sup6W/c+sw+smsOWcEhfQ4aTyxMZxSiAkpTo5DCYFIM70hGLE6cS85C6VKoDYu0nahDkikM+XKKa
ms/rpb0z8FJcw0gHfehxa+0yPT6QVZ9dvFx889vAXbQisp/nH0B/aD+zE3MXjODkQuS9cedPFCEv
TH4IelhLuxX1nYxqeqyVvylHzzoBaVbXzM2SpeU4T40d9meindvHWnkooVU+hVR+hyxI21PsGfci
l+WRvw4OGBhJ7apEVbFK5uhuJqNLqtHuvtDfEuHCu+o95TDXPwawjtpEmRzo3JAi8s9Wduwb8Dfk
Vu8E2lBbrbaa596CkupclyQlhhmCobGdsrhFB4ISheNK64PitckBKbitntzF053Ui7RzniCzuC+C
eNKfxG2Hmwttpdnlb1FgiZNZkfdBEKO/azsL6mZmP0XU0rusIpVsfhbQA8HNYBfbFlfb1sf18h1B
S9Z0S2c0fOib6s+3GoXVokTgR5U4r28A8yJIX6K5tpnnHxRd08GFDdEjRDg/OpjpLdHH4S5W4hRV
RQ+2eVS/2+iJzwYSyd3omDeCM5OdRD+8QEajPWVW8ekVUfNp6kyozEq8jynjS4LZ8/sIPuPOphqp
iNTack3n92qG4lolfftDH1dZJqyPXkHWpnuDRGCLHj2CsJXBY16r4Evfyk8gUfkbkYLeRh+7bq83
E3q5ddNDIOBi2nmSvjUGFOVpIJCFxgY15neGzMMtMVqi1sDREAbjDN98VJJZ1SmPuomY0hrGZ/S1
1SmsNIT3UwshL6mduVU1ZwdSGmleJntBG82ljW1wE3TgjJdEzjxJrdvRZ1Mvqu7Icz6AbMCAFLwX
MerVTL2v9UY8pEUTrLH7GbtmGk3pbX0xWLxuhkQJniTWPbdNf4n1MTvMu/dYoVeJmSwyKHhbgZ8o
MrsIWwiNzMmdlSDBwAUACyslbBo47viseJ1HxmCpPqceykIle+M7RytsjaSTCFTgrYbHOnfM8KaZ
U1dLv7fGmGVVlO4h7mkUFAGFZCppscb6kr74xC204m/s47xj5ObPjhqbJ4QB1MPTnDCtCFoOEVOQ
IuI9FXTZzqVLkjXQh5Wh2qe5I+BAPKPZWF7yvqxv+ciyZo16t6Jap6bvHVZfug/gI8yBZk4+qrs0
cZG69poz3Urdr++r5FJXEAPeHM/K77VcPGSKo96HXXSz9IrVl9CITdAEOBli+1PtE+9aytS8ua57
xgf56iVTVVxg4mL78RoVtAWiyBTXhjn/otARkyRIi3Dyse3MA9JKIPI6sHWnTSkcCVzZqXKs4vum
K8Vd3Ui0R/xWn5DUgbmXhvHexDbtyjL9PncKwVbea35F9gYpT3du6YptGyT+MYmRXXdDXG0bd/Cv
hg5wv29JJiqAqG30sE8eqStoTHp4IOdDWmr8VQXUGAuQ37yT0wWf/etQnQ6Nskqg7BjOthlrBdC8
S1QsJr/1fDIFdIlprzrgsGpt//Wlazr13pgNynY26lQjvjWPyMfZu1NyL8m9DAr9lOqVTzkudqsS
Ha2YDc6S6UUVVzyjhJwMyelQV6zwjtbwuRS5+7NTBMWTbHX9MG/FjLyLThUJbjlhCVelCJ/4YpVn
0m/0Q+uSi1eY+Iq8hsRJGbfvdLuwiYxq+VDnlXqpx/hkUIXmy1Ynk6yy1PRAG7h88KilDnoJHVIl
WV5HOX0p6BPYEKeCBNZ6NOy+jskIQxhDVNUyN4n1CRvk6DowD2NTpvB2gJSIg8tN1sB9hZQjj9dK
phgPei6Vi0eIlgNUdN4Afj1ECltBO3m1FHsabLExnPePMuvdTeLgdBx7OAqELsWbAFtY0NSwxhrH
sVFc0dyLbAJlRRDIVwaDOzsIoPBPKkLd5qp2WhvjY7v2U6b4rKB0DmyiQKu4svZ+rJareQnxMroM
sR/kx2paUbRWZf0N0xsST3q9boGmKbSanTQqdzU363uboVpHEvW+dez+atfiI/OHZWNV5gsTW7kL
UXBvvjoh3Dn8wpdHtxpTFAtoiskAMnaz5D1IHgdO6RVEFvO5MEgLSS1H28+HFZMYMH5TZ0cPrOfS
N9el2hxzsw8OGmX6WWdR7BGhrvOS+0FQE0RlBCwVkhMcJa1iZNgzyjQ+zP0vZ0C9Ai30OB9pUzdM
wjdeubhUgSkah7n8mR+A2h7aPC8v8xHBcfVhZFcEhj6uuXtSKoWayGjUqupdlrg9mfBlsS8qTdmX
pXgw1GngOcn3urTi6pLuS+RWCUKBAkDVNJspQgXiM/PhewvK2oHJBL6z6XB+QJ5lEAcIMM4YCAx2
dOZ886UUV8M5JP/78nWZdQ7/ZctKv96cP9Ew0LeZjVzmIy9iczE0JCoEIzNZVU+x1vU+sRsdm6KS
2WSzRmJ3dHvGFHrx8+Sbz8AMmxPz2DFFgfFH94IsXIwkBHdEKiY3M0mdpV9L7xaTLXKyc+CTCHRv
80teWzVbxlP86qdPzG8YSqqicBqz7fza/IA64mpgnIVym8fAP/Xa2SXA8PpCZ4IJnGw14s0URKkl
7oVMsPTI6XdQME6xZZPEh7SkzXQMeJ4AjWOUA+72lKpYUeYBWjsY57nXPSnM9CEsjyY8YRyDxZvp
6MBtJwsJ6qt4FZShe2h7v3lJuX80BXkJQSpvs/A/SbujWzI84FJqH53SpIwUol7DVHywW4DD1LxI
AqHTZNBmUF6DZz4krjXuCqtEMk8bG1rl9BC2zc9nFdC0PUB+jJPutnT1Drk4d+LZLO0Q2XEYze45
qJJiJ0kXWRRZ15+/pqeTWX5+phfJTfWYUpkUhF8vBTEhsyObtXVtFPpl+ltBxXWv6UwiMmv3qubt
utad4DK/Pj8oihawA6WCzTUXIEjACELVAofmvv7sR5myZ1CpvitZ324JT0dmGPbx6/yMuIrk69nX
azorL42ahZqW1b0Z0OWuKPY2OLeCb1iR94XQyh0jHhWtY7tVhrR5HQPHnaTQwynVy/YsbNmsIqNS
V2ZUoFxwx+8ixWExL+htiAYGdjd7uvg+yJFwdvYh0Vx56BpTnJvpYX6GiSc5W/n266APjTN4IIKI
AiRu+uyeDYzcIYwDl+XczSuH6LtddtnZlFm9hc3drkkDZDwzauaKxl/OvF6oz4Pl2As3q81j2Evl
lOSlRmuBEIkhbp7HsBN7EVSsEFNTyU9N+jsClX1Go99FlbhrLaZbfuW7uAjey1bSyMdCg5/Gc/ZG
cMfCnL+YCN4dpidfNn0rtu7HMfZuXdlsiMPTjh2lWrHRB+4KlfrGToCoEIcNUgQ9YKHVNuLh6cFg
A32cD4GZcpb1NsyLaV7bp9F3LzSijeMUqNZ17KFgZwktnv5wlWnhsWmbbt8y4fnrJeEQyjhvhNXC
wmA3lX3IzMW+C+gIzoXf/FoXSTJSAVcgxiFvDMNQ42VinwR5eGljIlPpHKmA/Szj4JqY5XvStBdf
A7r5mIWLTq3Kryr1fXOnOWI8mbYX0sxlpmHH3HOSoasORhZ3FxNSdrmu3Dpaeibqw6LurjDA4jNC
56scYnE2WmP5LwUuU8ZwM17LnqQ1P3BgqEwzqLnBOz9LpRiwSaC60aeHgeTqlak6k/Yrn9Q/SeGx
iXED+wEPrf4k7cmdaDoPZqqKpzH/eZRNIyVDbfuTlX0wuYK8YNveRfPGFDARh1Qpd8mg2Td12sIl
mXnEDeA+iKzwDlGKsDB1J2BkEcotupRyGZWdvnbjEQtJq08BaGpgbrRYwUhhZRqFXoInzWisn8eS
umVj5ma71JpIXmXChi9R3GbV09O8zq/B++z2Kq0UYsGm1zKvp6YHHqmGGZp1bpl8pTdjLLA0G6q3
ixTn57OuUz4lA4od06BqRUvQefUZRmspAQYUDu2dF+bHvDOytyGxJffLYHwI5AgfZmjajYJUlj5E
q94heEUqUOioVw14z7FjXaMkQo2J1psQJSs0CQ0qUGU34Qb5IHybNicNCXnJ0Zke5sP5YQwq6Pij
ewVq252c2m3hSvOM1EzITbnoj26KXZWXfbXvToprIyqZ2RkKIRhRRZC2WqDpz9yKTJQ/H+pIKOcA
MNqpZtpEmCS0yAl/l+Y94HnkzAC/tdXXymv52Wmk1/ZVcGEN4h6rYhObS66a/NzdMAkKqe+1JQoy
6zBLaAqNgkBjN2cQ7HdfkU83vxy1Kbs1dhlOM7wNBfsSxc60+5zza5lJiYnQ7NX7+Q1rIuUZRW3v
/3qtt8arIb2GTiVBbgiM9GXW2+WdgEy3CELNPaCAqJZRRqQi+XLixXeZMEdJ98jNqL5aCWm208sl
aci4fHCEI6zeCO6mLxB49zqIgPfapGE0COldqaFs5D6pvUL9E71XFeohbqF+iAKqhwsjJ7iIZHe7
LbJGHkprWubl1KAk/fVBEQWrqTXIN6P2iNTFFWYxrJQJ0Uh+1zPcNg1GzxHB4X3BFtAzcIGLIrpq
9jQIEqkChofKvsIB+5FFj35d658MGNF4Jn6JOji31lZNExpyTn4q2KKtSfjqnphuTh5CR/8c21fg
Kd6HrklsK3n1zU3YdcdMMrE5ReO9ILR47RtsZ3umK1uuIufkjpa+qyExHpjO9gfgLMqOMNEekbJV
bEOXoAe2YpLhRx/f2y27O78apruZds/0GsCnX6mvpdCZakf1pxOSnQkix18YgOLR0+mfSVw8Ewcg
X9XApSPGJPgxkLW+Sl3Hv9I9QyVB8XqyIegdMFzrO7s9p5niHpUQSeAw5MZpfkYZLk4eoUHb+dlf
rwV/f82LTOtAM5Mc3D7dt3SwdmZo9Zeht4mzGbXkyWfCjRjAjX4AX2dQ0kOBHIHLeFGvvbPp7Re6
0md3hbDuQvx4KzRl7Z0IGYgLGzcLF41zoF/u7cCLSDKkgcQPvuPfFRiOBxNHvKzq/kCrC8CwTZ3a
IW7h/FdxC+E0qnPHu6kFpy50huRr7seup1MC5f7XX/7tn//xo/937zO7ZvHALvOXtEmu9Ojq6h+/
muLXX/Kvl/cfHJpwJLEJS9swDZ0gFMPg/R9vtwD68z9+1f6HCSC5tFp8WIZdgwVQ4v4egifRBcSM
fxeWcXZozf+u6+QDNXr1w5IEbTimlz+aHZsTmRM+5RddvUralMPATh/b0odEZCbVD4YCq6Yv4pXf
ePnZYgBNmFVDlyNW7btMGScYd129VQXWzSoruMEamKHoSHVLMW3wIPbUb1mmQ1P13E9kidc+CENG
w141IjwDsy3xz39ZyEPke2i1/zgEUC+OPRKdr3dNu8K8OTuWk6yDQz8ptGaZVhuA7Edpt5i/13/7
2xdbzV/0D+JPUIvTqvj74T9369v6P6af+PMT//z7IT/w8w9cvdVvfzsgnzaoh/vmsxxun1UT13/8
TqdP/r+++cvn/Kc8DvnnP359+0gCIoyqugx+1L/+fGs6B4DhcVL8edJM/4Gf717eEn6QkefH28cv
H5+/nP/X/ySLPfvff/gTGuE/flUc+ZtjOlLF4Ytqw6Bv8+sv3efXW85vwsIqolpQrk3NtPRff0mB
v/ucZM5vvKNhzVGlw5jONn/9pcqan2+pfJQhsq3Lr5/643v4eW5/fef/53NdV9W/n+yaBeiJoCdO
WeHYji2n9//lZGeYa5sGopZd4WCr9LENPTBLrVa1WLZNJTaZrj9jbei3dcCqMkbbxhrMHQCceBdG
bBn4d7i7tGUC4pF2VrmjcswNL10NEddHmbpQYANnTwliaaF1zovVCLoHcdnYLyv9RYAn9JvPkc8a
wVM83kIf606iMNSyaA77q0REW658gja/kQm2UJqrJMoVW2JxzAPusILc0e6bRewBY6DxGikfAgtU
P55CVs0833foPp3sksbqOgTdkYDdl5OxCia8EPGeWzsg7nDdhGLFCHXJ4J//QxqwPKBgBbjxPDFO
Ifm+kV1Xu5HgTNfjUmZe9spu9tyh5lzE0ojWuFSCnU0rZBlERbyOGeMsCslMVyVHfMGgmeTEksAg
bXKyJGr8uziR6Gf7yamP/P5lJM06jJlNgf/u4D620wztI3Q7yr+IbATbJuBLUqWuSLk7hlrOvtEo
HyotyfaiaPjCWqIlVUdlYZBvCFDaTUf8RaXcQdUvEVG22BIUlahJ4a8wjTs0huU7tJJmXQeeuiIh
sVrmDM+qNlEvXRDB9ceUgNWsWSuqQgBfW4eAzjEapOX4onVskNS6OYhw/JGNDcKEkjAxkYplyFZA
T8661KKFVyRPlhkRQWbZMKf8tl9NsYZ1RChyJaM9DngXZphNQmolxn2oKiRptdk7qX8InIwrRlJE
90P/SIjXleBCLRIRQ5huk+YiA5Yndn3V6utSp8VjWY6kkh27gx7kZL4y0awH72bBaVjrHttExErj
rizwFmHm6bBDooeIXOzqQYq+ULdCpLo25XaPonddh3m+NVsYCsQ0fY+D5xD7N99tnS8dnQxeRXMi
8rk9IAFFChOvJjEzhs+0tAqapShsiTtKwXIKO7MuUH92Ic21GwDj6vjfX1XPD5vHvy+j/1+uqtxL
rf/rqurjOX3jf/+6mn790M/VlIXyN6FK01alpUnNMrQ/V1N4EH8un0L7zZYCII0hHQxjUrKY/1w+
dZOVVWoaElk2eo7FT/13lk/NYJH+12KBGE7WVMtQWeQdx1H/a7FAoiED3pII+xQr4gLKYrMe66pf
wxhdtopWXFs1rm+qGgsSW1wYBwxHIQ0mD3nRJw+iTx+VGFKYEowxXdcl9DtlPfbdc1nl+rhGTDKs
tSD+0YL1OdAZPkgCsneZwwVcirKkwdWLbVdrNP6rs4NRb+s5dnVwJQ+40jBd8uYOTP8qRECwt+Jq
XwoT7qwzrHWfbMleS2AvgsoxcoLbxvIuDpRq3eQE12lGWi3C0C7OsY2ALU22Lpa9lxFy6KlrcNMZ
tf/dibzxHArA70RZ2Flz7nqGvkZlDssSvSERRHmBeh5ej+J9T10125pCTFZj56SSlLySGvoKt3Cb
uyQw3lAobDs9RLyXJHLSa3hbmFOEUNmR+633i72Np1rJopGbE5Hb49iKVafG7Dzi6FOk+h7TaflN
0RYylNnC7LzyUDs6uhBSKGuWY5RbBY6JXD3GU9qNGgb4ltCmHXA7Ih9rxnIBAU9fIY46asJ97kXt
LoVBNBr7fj4/Xdx9WIPpq64xhioG6NyFYEwSmCqScZPaQnk0feUaeyOixUowLcXMAr5/E9tmdbQC
3DturR5tsnqLKjjYFfx7RbowRtExm/TGl6mHW6bq4kclabVz3NAQ0LVkXVetimjT50brdc0B1IO/
LbsWUf1Qnkzv2Na7WHOygxISU1Kb1XNA5AYsD2D+qRXnW4sxzkZtwClUdgc+AhrWQXcn+6bCJq/K
qt9bssKXSEGAKBg2bt1yF4nHMi3FG+l4zcIIdbDWGl8uelNjGz9WAf0Rr2g+je8GBvdlptOJ7jHQ
7nDMo/OoqudWVbxdA3twk9sWoLVcS84uhIeFDl9zY7fJcvobLYdAqd+cOtuHxBU9ZyNB8Y7OyNZN
+mzRqJr15KTeNzVsso8UNnPT1erNI7aVBYX4zEAplg6lMlTZ5p62RH7RRLEq1f5YII9hfHBWlU7b
e7R5b7ndpLscGeiWfTOKpjLoTzjFVKBeB7Vw0UUlir/J9T5hxFhHz9kERJhez5K4XKEDzVGHNb/b
Ss/lrYFcz9iUbgLbS4i3S1UIHl0M4afKHmvRir3BCMEZaD1oZXY/ED9eD9qTyWSAAXBO0tsExbSL
x3AE0tdnBM2TNNUSPdiSISL0Rd6Y5k3EXK+dg+3ZkDFiw5xgKV0EOxAb1opOrr+toqDbDNMz7H3O
OpNEX0fjoO+Fl2pPItDOQiLiMbWFyU6eKId7V42q3RBw5SUCy0CSpEutBCSkJTqWJ9splh5dyuWo
qTqw/3LZRYw3IuTqgOK6JbIfhkDwGQpQD+umE+tMI9AxYxFM42gHu3OHV+2dpSdd2mQ9YQRdATQK
1gFWw2XV2JfSG/RF1rn2XesjVG3od/nMkne6lbnTJB8SRAvB1SjMU9J7e0WpUORXUbWplebgeu2H
GnTjJosxmVZpQbgzm6ZVRxSOtF0Ejjb5an4WbXrHYfKO6m47+JhtazdAM+ZrK8eN10YFrCh2qx9G
tovCsH5zsSFlofKjxqJgdSQo4mhODyS06GuTnKhT15U9Hd9468F5XVW9TO9IS85Mi2AmwyM9Wtjf
DHA1RGbIF6VKsjU+9mOkHTJEhfTTOW+VqFgmon5SjCbcZiMQMaN4dUDMLYdcP/R4cK400r7reRwv
tcKyLmDvz2UY7AlgNh9U39Q3Wu5LrHy9dW614oyzsqehk7pvDMCm/i6eBKIJyVqq78eMHE9+g1yv
PnvApCygVBZJzcbaQ75msFzZ1PV2JoJXI1PLtYMr4MiCYV/weGrLImo7NEYjeTzuHaOD+Pew637U
bc4NCq/uZIm6IHazd8FEuGLNsNZtV46LFmxg02JRY8LE+X5R0Uid7CJci7SXhx56HOC1AlpWmKTH
HCvsXy95aJCJep7yabCBnZUOTDQSILHQYHFWcrAuKIKtS8pdcRPQ1FhCmLRbsjMr9SN3P3Br9WhQ
CFCaH4w+US60Mh0Sdl79Acie25fJNR1s8syGFmJQ0Qxn/OLJQsYAYNA6r3QxGUgbHchjWPwwWtnc
YyrwqewjlBshCYsmirJV21Vc9PjCtVQx1o3qTpDoJliJpCf0xMzyO/NYpy5E3kHWDFHJ0SmLcmfh
zSRQD99MLskkmNb9/2TvzJLjVtI0u5XeANLgGNyB10Ag5gjOIqkXmChRmOcZ2+ol9Mb6gHmrMrPN
qszysdr0cGEMSuIVqQDg8P/7zvm6+I9FOdyWsNxISr93duBU/tBqvNMWHu2JWPmpjYYqIr50P44O
rgOFM9Awm2tt2sM9fY40cvj7IYLAK9vA6V5/09fBmVE46mPxnhsloCFttu/JzWEHnVp9Z1Et29LP
QVw8dztub1wb7tyFUN8msgH5UZRmQRIU16pFYiqUca7VuMmzIL2r7LzcJzZc4wkMc8FTm6iJLaUT
/HxnQAgw22pnipgLgG0+Sk22pzE1MfZmMVhBMyX4S5dM6oyTGeRm90ZjqTVorPyvX/36nFUuxd0k
7ww2ccnxNKEfG1LdfR3yHFkxCqVg8/US54hzl7BNPmoNXBwDTpwpR3MP3HiGx7MQ/iGPZ8m02mq5
rkF40X+M/fLRtYF26rQwv+lp6myicQy/g976RtPllMXCulpp7D7xgz/PgeiovFjdqbOF2rl6VcLN
CYr3YBSHMic6rzipr0NKKzTR7ARd1NQeTSoVXoUngQGGql9qzkhZltW7QBm4N3i7MxfWpO+mRn8g
IX3BOWE/1VTmr8SBaZ8nc/1upnLwXFrJl17N824OXMMvyHdji1dPTZRR1LXRd9WJ2KVZWr8bpoNg
VjhPoSlmqHGNi2Tc4J2jL7/cqhxAtVrVhTF//+J04w7VevNOmKDbl7Rpd3QoVqBxZbNJ7d45XX4E
WviU1mn02LH9yp49D/0YijVUdHbGPlyXHqE1o9ueoUalo3MytR+OKtI3l5X8EfdXsFWFNN71Lnwt
3DR7bCb6yN1QvDaGTf5stt5ZNWcEnIY1HJLSL62IPqyf13rIUwlk610v/piC/5iC/5iC1R9TsPPH
FPzHFPzHFNz8MQX/MQX/MQX/MQV//2MK/mMKNg5/TMF/TMFIbv+Ygv9D6fzlrf06fKlzv0zBUJfs
C6AqRleTne4l4u47TWXLHXiBkBDXEHpLZMirAxt3mzRN8ZSG45XN1PpOFJE4CQLp16+DPPeqmNEm
WuauHXB/d4tY6MIari/GyjjnTfahTXGFDiwNb18HCPvhLZrigkQCm2clGkcfOkXoff2CtkjtGkRJ
u2sC2kExpsi9aaM0n+3SvD5NzkySVQZs9S38LxdQAYjg7exqqMg9WbW57QLK9RlcR6YmeXZlQ9w4
aCGprGKOMW8OYwBULB3Z3IRnX1DeugDSvZJZfhkHM9vOSn3v8IxtcrsM75W5hPcQM4cr8c8tFceY
5KJr3eqR9DytzMwPDeYh5fp7gUprd0K6RA2K+VwliXMutfYJQqE4hMwuLl8HKvHOnrkQsBJZX6yo
qqF9sD3Y59p2CeO6Q7I+1ZdZTEG2TcjunwqoFRXt66epmJtdyoYjUzcn3INn/6bZutynyYzGSZMn
uqvqJEJ8WRuL5nmx0UsUD399/PU7vg6WC+UirKqZOogxnildZme4q3rmusWmHulmmcOJBi8GuvVg
/P3zfZ76bJ2xN7t+UoWmdtICLdvmrmyvUV8RLHQKtkm1LcCkjBZdD8a/g0kOuye+aeyNwYmSwW7p
IXps7FKH59YJEDydXC5fh0Ivz2BtYyZOc8+cLUr1i2WNy2UIRXEYq2hbst08pMVyIfI37zRT/mYU
Nm5tC8aQ06Kj2PTZSuq3W9AcyGsuEbgRIGU1mDNF25ZijHP5+ujroBlDcmbb26u7hkjkeqDNTQik
Komd18EmqsiRRTAVF0SKN2J5HETnHKbK/jV1bCguqoFHUlQf1EgULYJR3bThw2n17qZPpnGn6fO4
dfqZ9oYYGF+FSfZuNK3NLE2D/1I0/UFPlY5UND9g3fT5otFFFAByJ0O/U6Mfc86dgHjca0aj30Um
B5U7OCAhkr52BMDhqf2uZPLpdo80hXWAiXq2RznRUbKP5KUjBFJvKb8/53MXHXSZ2peMXOVF+cJe
knqr16k6LmLctVofnbr8rPd2cm7KOTrGzCrUlCWXXuuhEEzzgjbBySmEtXEZHluSWd5csMUcE7c+
LvhkGUR38k4xpNk5fcqZyTDt0IyVdWrqUZ7G3CAQkCX7PrSMzWKL2bcXszu2DH/pPTU++SWMDM4Y
bjpmRptQEW9dQgHxpCB4OdjqPLRs2ifOPNzB2Xb2RZibJzmU2tmRQMe1efqJogI6FeCzbtR0L7al
xbi60GlJ2++WqD+MluGwquJwa48yJBaegdQAg2SIrPXaApZjCeqbUGzgdwW2jbZFF+AGsf6sU2Dz
bMUEWgtPThrkrzX0CkrLy07LkpK3jSCACJghgQieJRn9yXHZM+vYpcgtutzq91piik04zgh5G9sl
42hHO7OzLS8sqeLncfgxI+i5d5J3UBXhrQ2r5C6Ys2GDba3filyiWrxkVvQ9HYk4ROpWjkN1VDJ9
yfX4tY963Q9lH2x7CY3NanIEBAQ3EIi64UFPUvdqGGrrFgptydAzrzCU2mMW8DSIuTsKI1yFA7q3
0HTXiTRXZzUCqWwJZPox+TaacAVU0wEVXFLTl16z5K2OOZ1EhN7uKbYwh3Q119Ps/N3BBuXXGmxW
uuPN3sy1O1p6Lu+C8ODGhJ0dA1LsUvbH3qFxHoXnkNmayBfHT1B/+pZyf/Z9M/+Mg+mY92YbbQKx
HxPsdoMdkU0LiyPoUFhDIdryAoDCyQ2gVm4iRuakQkhAFQ5mzVGU43dIZx7T0710lP2yjvwWpcQe
vo+AALmUL8zam2NntFTvAovURJ4+ylQjDQWcpHRGm8kSLeym14gNLFNxhUAooK86PxskNNdIU9CB
+iPiwXUcRnlwNkLfTcbiNgfQMc2yuJOLSrmm1dWhiAMqZ+vnvg5FaVDEj89u7qh9IYE12qgJNgD4
1KZ0G8qnTaq8Ja62dg5uuMENKalsMdEZtmagHZYCnh2A5RdUCJuBgsOpQ+nguY7K14TCY+Hc8887
MGGhBYgnbLp+fcS3Nl2b+rGpjbuiDyi924CzqgAEedD00OkmDekh4HorD3Uqq3QmZjsgQ7Aevj4K
7fETTZG7U7yDgtov9Uxeejs94ey2jmHfMyQbusD2QaItG4YtmyUAX2ErsDvYYhSoMUGAmuHzRnPd
5V7qOVqUbU2u/yBqrNvpwFcdcrycThQ/plNY7Ru3kOdYKzq4eOQgzQ6NJNob8LRb8LjngcrYsSHu
cIUc36Gh5N7UV5W9z5vwRxUN4XVOKIWZAxd9ye0CgizK8uzrWOU/Rr0RNxLtfmCUBNesIb7AQrVI
aVR+p9fGY9nOD2v98lAz7ian9HM0p0tSdtZdHmDy7Us4i655Lcn8IQTkCpZpZJ2ceDuNFo6iTtur
oozO7nqoSmLMbYF8BxI6lQH955BgWl2sp0S6m8AyS+7KDlx1QuH7MX2QuXvSI6g+g0McKJ3xXppd
+KNmyucXMVPKIqTSrdzklBpM0hx+Tk1qbSeaV7WRzs80U9NNFhWHZTH7q9OlmDYtKmDEPmKM5Kv2
B1COZQrxXtKwJqaVw80Ji4RCdikuqs+dHTSQ9F72oOFtSDzoxcnZDFa6zsgIqk/Rb8XS6uSEl9DJ
f5MGgBWy/jv0ldVd9X484XOwt4YUWM4H/ZertI8KU4aHKP4EFgdreCO/lQEQioWVgRvAIuOMyRlk
jsn+388LvqKyqz5/xT/+B4QGOY/WzN1/ncW+9Z9D+b8un//nfxf/nBv868/9I4ZtGS4COCVtYUol
CAv+FcMmAPE3Inz8KuS+NVhNpvCvGLah/uboBAt1w+IeR9qa+OJ/5AjNvwmXiDYJQvLR/B3tfydH
KCyTL/UvOUJhIvdwpG3Y3Jhs4Tj/msNuU61Oy3gQCB4hh8dFaZIN04yTbJtdIwaN7mBjnUKbA+3L
CMALcEmQ5zwwLMP0mkeYD7yE7CSBt0cadeIsEqtcedw7h/zyrRLSQcgTfXB5f6w7a5OLSr8LyJhz
1deNH0A9X4O+sJ7KzlBH9DChcpmB5318H49z6WltFP1Cx1Xm4/AzrXKiDxVJZBg18rHjno7HABp6
F5vycVgPZF5yVuB7F/2smcgX0iLmdujfKiAy3VhEPire6YGzdn7IS5Vv6wpEz9ihM/86kF25OiSw
HnU4kieZDNV2MVL65075ZJUDuGxZkX7SyubFzV1Ft6pmJb++ZPm8oOmczwExIMjcCQTfifiaym1S
UcIK76MyY23EzeUkBiVPljl8V22t/HmMCAjqcb4tiruFdqQ3jiK7+zoM1sxjRQLgw2k4011dDfzw
l9Gr9QFHZzz2ZK1pymUl8ZmsqjuvMhv10RfwLlCXvEeLY/rSHJYTCUXroAoXT2jGlbicP8w0e+9z
NLaxUjl1XQ6ZFAPFTRrRBEx2oLSrF0qa0bMmXrIZbXpUTrd26R3Kq7qDUygGu4pbEy8NoSLWtyWE
yCG/iSLnzpdaO6751NxGYm5xdRo1ru9ZBf8QMB65qp1BQ/xk8gTnzQ4u3ViQNyuq4hDoBveuZRJ3
wZD97hyprylS+oJR/7swxXCYyzbcVlas+y04xVOl2begiNUOyWW0KbRaHNM+fCFpbe41R/OWOSOM
0oXz82D/7uqwgijSTzuMSM42SnBoTc7wCr0rB9Pk6TO2QEsBT3LVwLNw0vf7xE2hHUR5x00B4whd
vPBkAgB6kI4v+67d8/531hVnsU/6RW3tptROQeRYu05I8kfN8DCNxn7olXNPWzFZg/zDRbdy6znH
FUOTr2oOXy97N5W73OgkFSftW2M9yS6Mb3mOWdDSSsq6fboZoyjdBPoKhorFd9Ks6RXZwjmUDtGU
3jG3tAhYOxHaONWJenbLuAaHdiTIIv1CbwFeTK7w8jiPN6NjwNYc5TYoCpZzdnqBJQL4bFzV406x
HEwAURtD9J/S8fp+IhxqU45iDwOYNDXn5BIUCf4XzRwe0qzZL1jPXhOCoYDAn3IKUd5otRmWY/uX
NZNhF2owd1mElr6s7WOnOHXNIdvqA7Vyd8hYpnXdCX1MdRQienUItr8kheTB2FlXietLp4ka+tTa
R4gqPCuujhG4b1mcDeTeyXe4QV37HTw7T/fLU64n35Z14UdbTdu7LbjrtlG9R2TO8R2gSHpHTdEx
GmNXu6zAx9gjIpagUJG2n8VYKsCpuHQ2sqxEjE3kKjIwzLRtse977sBRV5+DVNN9G2T6Bg5Htgtm
sa+1cZtg7sGBbWyFPTxWg9F6dcSzBa29jVOlqSdTemuhw/9FzrvKYs+haVoGrLmxsZXzy6b4AtaP
Vmf7IdK22mb1+JZNNidu0+5EPJPp+pZTT/Bk59ycWmf5tJgHrL7XmiQuX2PfDlFKTK1haao6lA85
fmvrUbbD2UywIDcT8mRhRqdyHJ9YQL5UOiHBabI8Y4a4QlWitunPTniuN51pGt9r0d7IYOvhBsRW
WDk7/pOv3FbohkQDEWmaGMKABuUEVYnQI7Q/6HT4DjSrt3GgSjsNyDLMtk0fR+O9maZPMjwglRb5
1PZR+VIvWnxoKo2IL1T4l9kNH5Qz2Xe9qkIvr2VHrYMZfFALcUqtQvcrXeTfJ0tuyHvTC2Xd5oUA
KLlV8Jxdpq1LJ59vBxz78sGl3svJxXP7KYo9jwwj9G2ApWEqf1ulcRmsqvHp9P2y2rk+NQ3mkZAc
uSerpsoQsebBIcxzTBIVd24gljL39SGjhiTEeMJUOJ4gh4+nhGbLiRwqwJav17lib4GGfenJXkBT
skby2YNm5PxYPDOLfnBmi12fFtPp6zD+50dfL62Fq3MTOt+BhOT73JoODhnfUwwX97pAxsAxDVfQ
zMjv4dgGZCFuKQ8w5kQYVZ+nV+Lrvoong/0iCKxb6pvtybH1d5N21mOjp7lvGpraJxYSZOVU4QXi
ChhGW5WvTtE9jxKImOs2zWYuhkPXzXMIQVL3CnNWz/TVuaOuvoq+rD7FEN9XZpq/JTxjU/SxaRzh
rznoWraKMEGItPAroBc4j3WVf+ZtmewyE3W3niy/taARfsBtiVM8OI3t9wSTVOAOcAWweSqal9ZJ
qljbwa2aII7Vm7zv3ghLEqB063en5sm+mvdzMLxiBniDmfQQD1fwRZxTUvM0k7dVdzNo6NPKdQ9y
5J0c9U8znuCrtb5Ysqa9OVDqpBnd0tyk39qU20JGzS3UVEfBaAy2ItCTswMe62zN0Vl3xXvdULzl
iprf1xXo5L60tR+ItF/YB6B7iTH0WBjx1Rksyyt4nN8Ei5NdLTYJTHlWsbRvQKJYEKVUHkn4HWc1
PY9t4O7SUD3P67Ybb4fl0owuOdZ1X643dYhm7qetyXvcqdMukRVlJxGwxyHrag9c4vb1u5OBm9o8
4GwM2dEkh6+avf6tRbl9ZgXInXrM7e2Sm73Pdu1BCWPaLqOKNlQ/nvG8c+sK5C0ICPmnevE8IngN
dfaHypHHcVcRbO1t6XotIcONPsFYFBXcpuB3pgDSlpUJEj8DJVfZ1W5sLGdDi5U+RARe6OsQry8x
w9yJqbihqPoJ59jaAPrFKjOq31TsB3oM0t1J6P40Gwx/6kcaAjnd6tHi/SSHPN/VgPXAnONknoNL
LEaDEChWBztOcJr3BXh+3t5RseDIyr4X+g2O2a4HkF0s8Z514+xVfXOXR9l3VSyPs9ByHI8CzW+6
IIh1fSU422Zr2Ncqtj1hDFuZLU9pZj+ujnWYAVNNoLn4leFQiurijVT0Y9Rn05mT4NgbXCXt2LqE
tbaWCR7deXpTOd4hKx8PJMt/Fo028E724qA4R1F9r5cdX2don4opv+OZFV0VyIXTUufHqv2Ay75w
s4m+2ZNsz1XUX8s4uNZ2cNOcXrDpL7dNVItdMMyhR3NMv6Deek3qCRVIWT7wdJdTBYDit8Db0LQY
qlaNk3XR51vM7vGGSGV3zmeI7kMWZad6FVrpdBsbASUQSgDFdxGdkmLSvKG1+m22EiBTcAwP6YCX
MaIxfIjXl1Xm5Pu1k+ohaDkjhNKvzbjTDDb0E3c+Ug7Ijl+lnMbKM7aH6bwD6thnVtAei7Agwj5m
l0DmlhewhjmbmatuQf4jzpzhbI3NbR7m+P7rQP9HQtx03pZw7CgMdMaOO2lHydked3hLbuzaaZdk
PYQLlRU5hMGuMRYYQIY7vCayLXyE2sUhdKP5G2f8VDUfNj0X1nQjcO91dZSLvHqHlWRtKZoGRzie
yXvMdQLYRQG0dN8FLHjrQQ0v1hhfxmR+pYrvUx/rHru+Zv8DV2kwXK3IhiAPJKtnfcgbTfOJGbPD
FQ4HqQONMw0royqo4wGp6wErJdfBKRUPMXQ+2OCNdmfJpIZfwXcF2Bf+YWfjR2bDB1gRqK2wrzqA
TVq1KSMbdkZmH+eCtQRh7RXwiiqFq+3JwfDNI8SmWTv8kO7y+yAq5q1M2SiOZlNuWIkI9gAc9b2P
dHLSYY3wogVEMvZsHyTuYY54qOMO+wbzJd4uaNzDJvkxu0H1lvIs59EJcOAipngxViqdDkvYi3r5
2EPt6U1nfEy45VA0zdn31ZrXANvgmx0hNalV91F9C7Oo87pu4ZogZXSbBUQv0+rzD72hAtytlqLe
vTZaYd5MhFb2svSMzrL2BjHS6mfzNjezOIPb2es5gvMCWS+7K6Xa8eSXJ4N2g+iXAzXtGITULFHn
WAwbU8uMg0U5elvpBgJyTDRRVvX8gDDslZiLtthsBh8SFuiQQj/2jfMYhSZ2gi5t9vkyLbcqK5bb
10djEtPJKMPeN0AK7as2Yh3U284j/bN7u4kPWmBF33B1SW/cBqaT3WsWt9+8H9jMaYkba8Og+ayq
2sfJ1HnT4VRoAtl/pmG/kame/aQcENFn9buQQqyJ23VrB2N0mY3o08wa6QdBCmcaU4ml+Fno7P9t
FsNN/InaTjEx3nDqaqNRNOkW+OQZlSK/dZrfaZDRV+F91+gNhX/xLZpK21NWfmsi/RzxCYsp1Mau
CnC5yZCgNM8OLKy5tQzqqVrxqBl/mu4ARSRrZbjX2tatEn9YijPImkcRdq43BeM+r6cjS7bgiirv
V2SNyPiyH30uHHbKxuiUOzVL9HrAOTg0IB4mZ69PzdXN8o8wR4bcMQj00EBdC64pm7wCuGnwbdfV
gt6n7dyN29B0SJsu2/VMoTwJy8hr4ONXY1beZdbWWKboPmBdeM8Of7h1MpA/g4ZqoBkWhOFTwY5A
27Gx2bNQi8JoHQWG49bN0TyUZledQThU56+PtAiZXG/VT7oW6ZDpo7tAxqycQQNf7TSHk68ZFzlW
5iWipV4va6acTRBPDOkLxf3CQ2nR7hmQjlhv+HxjRfGlEeoZB3SKlWQWR2GlLmsYflpmz3cUzClb
7lx90q4I/TmV4XZsqmRL6SfZj+tbC9rJiT3/4qmg7FHPU/RSrodaT7ysyWjfoOa4dqxfgAPW5Wkw
gh1fq77WEX4t9vWd1zxsHhSyhc8+cE+uabTvMWOZbTPnF3Djwyl3p+nE/Z0SnAl9CJUfqlV6VJ9C
nutJpb+4hIWwyxlLdip7tKdqC6o22LXDmO+XsitfF1s/xvIn4NXh56jLp95sxlcemp20sLZ5NjRX
QVuI+6hT7Poxl89aV8DhMFX32UY/MktU9w3PKlw2RH6gDhEc8jmf75cC2imj9OTD7W0v7bnCAry2
7qscYdGC8OmOvxjFIGnXbJADHMH8MIPVSH6L2WT3x5zba5dV2zpJ+l2wOnQVrbZnLWTM1nXOTzq/
mMcn1nILIC4fUbZ1o+TyO42nZWfPFTyphkt4H8nxJvTycQgmvkQ9H6pUr6hzZfUJXGXvN7rLHJ3S
6gh/YzfoFN2zsEseOse8JwMADLBZkNkuzIZnGotHTV935hVYlJIZrJ4a6MLnqEW2UlEyrMR9WTmd
13NSP6RaEt5RDMUJ7rYPf/9UwoVxsI3twM6ZyxWAhVX11Nr4S6rJpu0HV/odQ0HtzU1iXspSm58h
eR+VsUIKHOOZNpaxq3hy24p0ekd3VVPsy75buAZ/MZu9STTuNIXMFyehPETVzygg+ZmclSv0/bC0
hvHENZ2VmwnSr2016dVZ17wYNrtR5BMeouQ+KcAjwHD+ntj9c2aloPFOM/SbHbsZCKp4B5/jKYnP
2iQjDE3rQ3CHTb00zG09lGiPe+B7RTwGPFqz918y7oSeW+/tYM48HFHapooHBOFW/9gMYA7CWCi/
1aqHIF7GZ3Drm9JAj9YesilnJdxRaWuBoB+rUtX37qh2FagrH9cPOKzZ4tE5r7o9/74HM+0+sqU5
cnWgU7cE+IM7wAlO9kjxxc8tQJvOqvh2YdBtgGyfywH+6WT3XEK6ZlcVOqNOxy32ejJT7sKcTNVH
LVs2a5ldO3OKR6BlPkXLeMMbcd1Buqas3wPRTA+G3rqbwS0eZib/Kbjx49RB2wwTVV3MoDwtckLz
3cE1dIBnGyKdtyoXvs3WftwAbXPrXWdPyymqrH3dZNne0eZyExXNG/sKfKeGX+FkCh2g/QOdTLuH
J4FHMVnfM7AWSiP2p1m+sfid7oyBqrKjktnvcsPx5xzdl11/wJwombkM7aGinxX3ka/KadybY9iR
Q6iu0A7rvbMCSoNuOqxD4o00QQVbEniw3bDERqqTAI21yHDULVDf3gGEyX6ofmwdd5tW2XJ0hiY9
t28xSB4YlwyUtbbm7zHZ3Cmlw5aPMaH0aEr2R2uz3xeB1nki7Q7NYr8RHDC/AQ+5Y4pWYnN6CpLE
3vX0ljdOwA5NZsf2g0xoouXaDKx0cffcEbvdqOtnnPPlFbL0HHsBozEkAtk9e1UWFjT5XvZK23VO
l10LyZTHoFo4FQAHFU+hezcbzd3XS0cfjhDg/WmaneuQ6fdyZqevn1YbYR4He+Zmhof1Gp9tm6I+
Z6GHv8VY3YBhFtB0r38DW2Yfkh0Tdo9Dbdsr9SmyBYTwFDcetfxWxM/YXuNn0bTvS7OMtPvo/Hcz
KRSbB9IzejODReT6yfnrQ0btgW+xhKEhjsE3jtrq7LZ1cm+kaei105T8HIgSQKoo3psIUeswvtts
dB5Tscj7xYCdFS4i+rmgxnEolb/pZl7x7AWf1IjrX6LEPp0FTIqTbPpKZ+x1/m8m+yFl4Bu18523
lnUSFPj+6fBffi5AhbgzXBrXNbh5JF94jnKqs1YmvrmT9cbAXN3cipiANlvnjLbwt6Vy0r3I3MOC
R/agN6QpUkjIJ6fD4jXhSvaHquefqSzLR9vW/TqdrmkR4M+oSRMhJV0PFpZHpQ/f1tsFTwbt1YCD
aRmBOjXsa2/0Qav2FmTWi9nbXOZpao5f6srZNUswBulqmmQ0vD67r2GlOIr3stKKW+CMKavLcTkF
bWWfctjJXET05VQGnA8pfH72vrg5NAOEOjFAAinn0DiZVWxue5M2pqss7I1BIm5dE3DWWTSnkU5n
286QKCcx7KF8Hgip5Mra9+pBdFVzpumv/f3Qhnrs/f89+xPsT/23HKbTjyxu/5W+9Nef+U9giPib
LQzH0g2l/x338Y+5HygQOoiGKVeSiP5P+CXD+BspCFhIurB0k9vrP+Z+YuU52XCbLGHYLtNE+e/M
/QxzHTz+y9zPlkIyk+SvKB1TSOP/4S/1jPXqXhTDUVZWexSd/i2yg/Qc6YjUOtA5PjKvHZsDFfh5
YWzLIB5eQwfKztLv7GjdahVp/OC0hX4wQFds+nZ2d4up06ataOYOdWrug0QNR4QqvRzdS9OlFzri
6a1jO2/bEpfYDSXTcRGkI5cuu/CrjMKpKseUJjNCwSWorDe8rzo2X0t47GoUnhmbk7t1Zbqps+he
KwToS7sHkVjDBR6R2UO3QD6dr+PKGHI7bvJZLcH3cQgROKQW5xoBMgM6MsP0iAeziJ2nKq3lpnFm
+9zGNauDUQTX2Wzq85iTCMtzEHeTuljFrB/txPxMxjz2VC71j6wxvcJiwKTY+2DDRjOOWjkb+35e
3vTeJS6i2dgtieHd1RXq6VFHwJJ17iVs8vmkVLdjwjsyPCune24tzw6DnZ2m0vusZ7UYra193Z2e
dTOsHvP6LIsGV4Fu4eLUo89Si7tr6hodwx+K/FPRGIewzHEYFTGPBAvAFIN8SNgron3Ygvf6Ujdn
uK1rC7pNGx46lvSGxKb0GxIifNtLdVfa8byLQiymMiIPoazZ8aM+Ho9ZYRA9tXQI95N9daVku0wf
FuDjLCl4EGUPoQ7ENVnBGVaxDhed8FsJPEOko8mjIlmKyWo/60z1D5nRPllWdqc3oLQDeIuwFhaK
3JhbvZmb6klCXT7ZCRGiUpusI5mYaB76B3tiuqfAex7NufZ1TN8R46VHDap4OycDF/K+ObZVfOlk
83ss0A4hwUixV089j4QhxscpXVhTEvfk/VVf3IJdutgW065pSKWMmDKJhNksdUo9ea4zp7uPQlaR
6yvSgbmYHoCGpIyMRXfkLqexxU1otODneKxS5lGEe/lP/7byVbe21HtfhcUbk3S5nesq48GVRQTw
mh5xO+SJr1+ol+inS4P8HnLqEyt5VkAsH9IgsX0TrDiTnuq5tZhgB/VGZIyiyeFEnAds4uRYhzbU
0D/0bgj3S8ZmgNuWN851EO8VDxON5P1Yf0bd4mDZ4RlQb4HIqzG+6Tyg7qZa7V2iQn5bpDW8wUjt
2DkRm4K30iYfmUFmMm+I2bWEVvooOJfTvOn70iJAqL3M7AYSBjBd0BY2044m3Juy/kWCbDgosgQH
K56wo+XYht2UFTWCN9Qr7RenYt4Uaa/8xgYQarDn5ltstR+WmdustL2xY6twggPrVbwLmU8Z22gM
zKu+AnGDe2VP4cUM7W+lZaibnEz6+XGuvDHmdOTaQ6DW1N75KQ1PFZIOtsYRvYBPPDXY5Y1+Se7N
tmOevmQScBKDziZh8cvZ9BZyP7/UTBWmunV9M1sFGRpb0BpbAzNZs309L/tFb2GrKHkrh3RGiOB4
swFNTKVcWJxGiqNbfoLQGLc9rGBPa6ppY5qIOrje74pg6TaMlh2vbss7N2BA165oWj1uP0Vn/Uzq
6reoLjEDrZ3UWpTuEVIeTbRsPpR2SKYL/Esx4HTggSlMRqIKbDAr9jP1QIIyASG21cPP7P9yd17J
jXNrlp1KTQA34M1jEQQ9RVGiTOoFIaUyD7w7cAcz6nH0xGpR91ZVdHdER/RrvzAk5W9F4pj97b1X
VSwrxr8fVH/S+VKsVIkxCczRp+k5x7ZPNxScHpdF4t0T9Y3haB9V0lljHSpXTa3SbSLkH4c6lVQu
6d6ai+/MofuXsTsG7LaZd9xhkazMlgKUzzZjPtArtGGnTq+VM97ysajWjDwZmdbvnddzYQEAsvLx
eq+aEhOE9HoGh1kXzi09BUutv1hBcuqU9ua6TGMUwiVMYLwmfXoAFhXGwmJocheD3jhZPsYFcmXA
GL3Hebf2GO1jFDEX93QfZAzob+ECXIo68nbNDvg5alodzizG6ZU15nGOKfZIu/6l6t23vAqexwbM
aMPkv6R3nzLKOM/kaWj/ohQwT7C8bTO/cya+0H3PtaUGW8W1nOGsQuZ5oT0hWeVQOu5bixVyDP6q
bcpwfCHezMHat6591TXUS8tEdjPQ7pbWz9ZTzbvrYZZp5s+4QDLz7A6rSfduNdNtKlw97Np7hyQM
KCvPnhZTvkm3UUgdK+wi3dpvlq9AGEnE13Ze/xLoT1Fp6ufYGteZEB9NRRfItzCybOU4tsYZfUD/
NXB4LQvVs4GgJwsFIVwyA5lXOHyhftbgx+5Hy5VMw/ldGh9dmhy555UwgZl7MAL6k5gpFlcPaIDs
C05KR6+vPgOXDvIvWZbLijHV1sleYi2/Ap/8dB+ETsVxCmorjY0nw1CPdA2DnurdD/rWz6npv9BW
de6MDAtF96W66lLV985XT5UYJNHUqikwH9qe2lX67TL6MW4d7Po9NLEaVSzpPskk8CoGFXMLGC6t
3XVPClRm6LRx/0TZxotZKJ6DQPcv2JdGbxbH2HHFES7oSYy2eB5Y3FuZfVhoj0LiNpiXrPko9btR
BS8MbTJI80mKc3AUlrudKmCxlsPENLHaB09heNbpSQ15lphyurTkMEo/5o0xrSlQt3Cm0AMy0UkZ
1lPZv8YLwtCij9O6wML96ubYo1MLjzfHl52S4/Ce0kSNe8z7qLPejezF7vYo9cPr5Krtz89dt4nX
rouzRyLHR1rrDmsRUM00aLQZ2oDssKUXN6uy6YKjVoeFANgV6zRHljy5alq+zzlZrMxeL/d9rVps
qJWzp8uGRuyKXjW9nbqjFgCUo2z69PMCg9fcmUnxoDWZzQ49bpKsgs0WD8t6TuYeM1YLhkPqzW5O
YSbRUTe94CeHnjnJ/tlrx2WtTNbARrkdXvcqftaAXKxK8GR4W4jQBHb328BoBWYKxjnIOKbZ6qRZ
1CU7Ad3+QS37VzVaz43T4QBwanflL0N/ndV0pNA7PpjSVlHljtaqLZffwL2ya0y71GqZ/D+0yDTk
BKoRopp0oyGxfpm+JFkDqTkayrEPC2NILh5Fl3I2P5AcnxzgIIMd/5l3Zi3eHYp4bvPUQUooObmy
l2wszcT0lHb2E7c+n67Nxv8CaYbCEOd/68B/zlNQ8xhhsN2Kp9G0s722MDvy8Rh7Oh47fWCDTOnB
Zggx71nml6gHHQchwt20Zmk8i3HcTokFlwfKIXzh/NWpfOjrjLNxoqQh64lJZaRRXVB4PzKViy2l
3RrCrrBXqGLBJ1cUXBBdQUdt+dfRa2ZwExiJQlTaoSURsK39ktKfetw0cM5v/RyvlXZmRlNSfsoC
4rImOSOPsyZEuspzXR1yVyP0A6Yh4XHcMiGGYusltOLr7s0eln0qZ3cVY/i6OoZEgio1bNmF1a/Y
PsXTMFLJpusPMq9vOuOxTaZmJmkM0lKr6LfmKGbqyzzcNHHCEz4Bjcuqq1YNU2RNeb7XrdcZXfeh
8vI28od5W/KQfDkWuhRBNH1zv+BzdK78C5JsQvXVYKytfEkOzKpHV04nKDusm5UOKKUwQdnfK/fI
E0FBrJNT0jvtFkPPO4oo205B0VqZZw0cVtI4S601m6Je5tMdMK4Vi/8U/DS7UXyV5aeUziDqWmV2
EjlPOfpPrvkjQYmpeZf1KS6T9jAluQWlqlfbokmezK4TeegtCktBQy3UVPN/LCaah8ZCXbwlQWul
DK7PmIwsQz2De7C6k+fZwbaf5yccefWBOlZ/h67urAtodzXdokCf8qdcgYXNJC2EJqEerH+yn4J9
pcnqoRxTXPQJEE/dOdJf95Ulxr6oS+5wwxQgjPoBhq7lw0/cjgkO3/WpEZwy1qiJoRhQOe82LUUL
0oGrCggz/HoLD1mR/eqXDMtH27WRMbZ16Jmp3NKh5u+awNpSwaonKwev9P1AnN6Zzd1SXkw3rOg1
vCa1tV5S+1x6jHfkHBs701XWNhmZIGB0YXGX2d7x02ZTt9wTMVSww+rWAZ+PsbcsXaM9kRfd7znz
eda47WtrfpbeqxybD7ezpw0DiQe6GteZM6o3g+mrb/fm4efFU+a/vvr5ltO2i8Hk/sdzPmKvy/29
1RfxzraqNw8HyrYQwXhBnTajwRq7LbdWsE/ZvWU9L7yjn/5WrW4/snAwh2qnh0abr6OdVQdd2Eno
yky7MVuEqRM0Xz/fVcSwrroxbvpk0m5pTBtYydVqXUPTo1o/eFtSwzmAoS45QXkaVy7Ovg5GE44z
FgOUtuOZq8DbaTn+lwGfBZtV7D7P9W8YNf0pd+f+xFGbw1MZg6gzNHH0E858pmnMOxgz1WNt+eEf
fUKtIuRXP/ZV4bFEzS/W3baKo3SX6072WHgz+m6c2acRtfy1mP032+yzKDWSm8/U+iRBMEYuwBMu
VJhOcK/4iLFmu5EYOKDLuwJPpXosTZioYm6XhzYJoFuo8qxrnnNS9xfpVe2pXralsXQXDc7VT9fW
/YV7g9rWgatOsemBOGoSRcuwE7wOrTWGupls22JOIo2C1k0lEuRXnQlSCyj6OospGt1luKNenhir
N6+atsDNSoP1DJ39MWmKIHRN60E3NO/qDW0Zss2JI5MZZ5W51DS7LfDd1cShVleDcxghe5/Y5vqT
IWUX9S64lQxZ+dDZRrJO0/HvPHDyd1Fj1yM1f1+bqcwCOkWpmiyZXTDmSD5RhR6GRN3ZNWEZT/Sg
K6O82P5oXJcue9IqqR05RbwPBGhCnMxl5NqZs2s07UTtpXjG8xCKJf4sW0+8txbcSd9WvPeD/eIu
9deSQA6w6Zl+dkxIFEuc7ttW/G2E2218Rrqmb6HCOz6/P59+vclkeJu2ybZsEjDP4iK1tIjivAku
CxXao+k+Z9jJNnaDnrH0WXnp7epYBUnx2Nk54ZK++1tJ8opJxoiVLFYXNVPan5wg/stGQFCUBNbR
iNlKKK/9moiFYrExi6Z5S53RWWGSLNYBBwj0bQ1dKtRcKz5acfLWYok/3OkNnKKq21IM+oUx74oE
yXSQsf7XtzVjP1r1c1zhKvF0ftwAurxoqe3uuyJ5xxujnc2ZMx7QBc4hpuOloXLtau0mUu40iaG3
IUX5q7C1p2QptVDadUPwq4tPpk+XtF5X8kNlvuAk3Gmh1UPNnbtabbjADFAesvaQJV610xfAxqqb
PCbAzoC0JdXWlr2PpZd3x+b6euwK4b9iwbj0tf7ppTIalerOhEUZMwoNap1ddgcLBrliZJVC8jsQ
55p3cBvbDeBaqvR0zJvQuiIYG7RsBkm2meK6wIDi9kdpzv0R+GBKf2Ys5UPZ6YdRLOmbHFHK9Plc
Tr51tHF7PZSYRgpGLFfJMt7HHN4AwZSbnxc1tG3YVEa9W2r3w9Y0bhkLLgqr5Papj9lG1LRfxgOD
Nt4OP2x6jr5Fvq+r7LUKCurhJKWz2riTrf9U29CYOKcTyMJMJsR3mlNjjsjdGfeqNX+hK1V1N2+g
u3Dq5vr48y3Vn6SWcFBir685T+OObh9x3V3wlrg7+Azpoe/ph+cjuY/9BI2cNu5rBrR3U2bW3c7o
qCdv5MahiZ4krU7d+5j0xUNnVsfCcIxtZwxAJgEWmCsXOSyo5KeK4+wGA3wPkaE5xHjH17Mj0vOg
BR8AU8XGt4ps3zvTdPbEHFJJ54VlYvaHn5ckqcpNwqUGWpXtXoQqLVjDTbrLnKwJC8LMO7Z5vIMy
CJssNh401d5rV+9fpsot1saEtWOZOC7laXHVjLF47ifnUyMllCi5Fz6El0hXnKdyHoKtKwzfXnky
qy6E4PSw5Z4LTdM06LHHpy+E5j+YysSi3GwIo3YPXSGdh6nT93haSfVpIj8F95d6jozYzkAQ5X/n
WjMOmW5rN9/sUSzwK61NWbzPBjoqHZPFftEgSnNJ1jZGQR5E+KkWzS6GzMlHPtCbSPfWpWbDb22D
gPfZLqlqZoBs10O2JhSorsni/2n6bv6YJ68PhZdeYM+COC5Kg92A88zUUiaMn109zABIz2Li/lgD
ax2JPFVqOhtNJ0J2kTFapjpXK94kfo9WW7Jzptq5iaV2pvP5fqWrTz8/6j0OuA6syyCvj9Ca66Op
+Yw2f77/55c/P/35vlcTTnrog/v4PgNlLCPO96qDa69VQN7Zw3ZdUVfr0mNyAwGgBjS13LqiLPY/
P/p54XNaojhi41kMrgK6OJP5gjOZdNmlnWoX40VWheO9yv3nRZWOfsh7RHROvXtCO8HKn461Udfb
KjCCl25EYLfnJN2Y/rjmRjR6q2Ezlj198AXHZ6vis6v1rA5BJ4l98jwd035EzlcK68i9JdrDtpJR
Joz0B1H159tGKp/tD2vb/Q9/fqQUeRJdt/qdWwt4AxLrhAk4bBd0JtiDsUuvltQwsqAYfA3IPY00
2z92Zf1dTLd7cWi25YKo6dvEDp6aaQQIe5+1YSlAUsDus7fhL0EMi9tdnznmCSiZge09p9h7ys8c
meYoMflDaJniuR3mZmUlvfabk+JmKerptQQW4bEnvMfWiauAuxW5h1Q5yuZx5MByGJfyg7rq5vHn
pemHdl1NCqagg/2Lttxvq7Hzg2wMkkkjNgdjZN4dLHI3KXdh+3CXlzFgGi0K/SC6NgDWWCCUuhDI
vbLz30zXPLRNR+4piz8gnJj7QOKZGqChAP4ajsJM7wZXis5z5Y+bsbN3bZdjG6giAiUnjpDeDt0Y
MIA97TE38PHN8ng3lXfudPZYs0acYFWzt3NeXGyKdtN6fvL07M/YKaKDXbV3XElzA2iewcDrRY2t
BvKQqGLQNgBitRrsxcitv+EKEmPhY8qaKGTYYWmefWH+pipiZzftQ0+kFMVj3Hu69aKp5gCR0gn9
vtzl6v4QOuQ4vRUEhnRljCWw3vGiTdSpt/N46meS+8r333tO+7NbspdsbVsrovvfhrEfmS5v49A0
3QdfC/jM9sdk7p6Dpd8uOBe8dtliuSP0Qijdz96lY3GNNgNipc8FTjnbqMFZsyAdkqnecvpgRNvI
fuuN2LdaqOSwYlfKbr0w84xDPFXqEOdOjdsgY2t1JzgfqcU71I9nLTcueTdYT/R3rzKzVkerdKfT
2PczAQDcr25cysgpF+ufvi2SRHTFQs7aW7nZr7O+xRjYOyfc//ONTe2MLNm8+PRS7Hv7XjwMUjzw
p+RqeAoviYCqYRb5KVZ2fvr5CiGcUTPuBC8f89MP0h3gyooM2kal9hT5KKi05nobURwDvbciQ7Xo
piZPDyDzddp8SLy5q8JiRNtI+d5WGYE5o/+UjOe2xOVY6Bqx1Rv8IorK1VUKpppkrB7vm+fB4aKi
WSo9xonZRMO4zBydkeghXEmu7abekuifx4YcRL6dUnO++jM4RG96cTSAoXpZlvdU+VkjKjEZBKRY
nCsQscMxn/nvMHnSwkRnp27HnonLi1swLyglsW9rgXbbUV9gkdot4FTUXh5Kp/moZo/sEZ6+rp4S
Nsv0SWdjCX016ytv/AYf84xno8TsutJpJokW3pEQB2cHkqNeu9L1tko0txG3VsGoYCjAyGUxQSO9
I81rLiFsk4NfgOmg9Ba/MLyAVdMYn1V+S9rBXNuNa2wsDnKuazzPcDNwxF10t9Dhls57ayEgNujv
jBeweGQ4S7x6D11Vp/SjxzlLdJzMoYnhZDmm+fyKwTSOlq0/iIGcPThVPqt6n70vDY+2biJqWLba
0vFb7t1eH/lkuiCrU/HmFYfUc5/JovVrDR10VSrfRo7Hfes007G047deC74FLp9dzC8Ta+gdQqM9
T2mKfdiA/dBwlPAT8ZSiwmUGds7KGldSGWEB8Zos/ytq3hmv941tpOQ6gs/Tn+dvqlme6R14pXgb
931t/Ub0ojP4SgqwBnizuD3mp8RZj/6DwRztYNjN41RtjBwMQxdM9emu0lhumJBi88xm/utnLxAB
EZnj7JlO3xOCAy76JTT7amvhHd/SNRLWovCeq+mLrN1vrsDXRBL4Y4JwcQTCTaMhS+LGMzXoVdK4
Q1ctwlkdOSqLU2n9t3eYnmlp+zdRYoZVTWM6xHaevpVIPfXCB2XfGfknG0gPHK3d2XF7VLaiIUDp
LvTzj0K5dagz1pg7/n1cyNZo6k8pmxNXAK9aGZwKGQoW20APhlORW3tJKhoQL1AwrSBSREpphZm4
3FTBYq28JOctK+Gu1gucRcNEI8fetDXm4LpYs7HVbPW7dOzh5GiPUzy+Wj48kml2r1n8nORBu8KG
ikK42GrTOrzzfYwRUS6BzhWsO3HDA+jSWCndGHPC8ZpxAd3gXWi6fQiL1wo1LmsYQ+WJVucb7s7p
Monq0WkYAMLq67bDYvbAvTt5vg+df+bNGmFRfGnyCi4gW3u8HTP7Q8OqyOiiClaOsGlI71pnkxvO
djHVBatPyWzO38cLcmnCxWBFB4iO35xZWT8/BnR4bPN8PuLNJf6UFMZu6JLXnAzUvra1jLxggc89
hZZh8yxsHKulvH7UZVRNmb/O5RyQAZxG5JFUXw/l8OikrXt0M8iIgK+JPDBTJAmXm0lM8mPOTx4y
EQfK7NUXlrbPJc8tNNs8DgkLrzq11AQilqfFLoeV0RrTuVw42Wr6dB199dnD4XCbNn/pNfNhquIp
Yr8stnGZmbdAt77zduHz4caHVJjDO9npNmpcS5xmjx6UIdC/uf30645/9a/a9nZ6avjfZi/fGYvX
j5OwKUqY3d29Cpt0Z7AqFJ4jWdsNOgs+ZnoT+LwxXHTiGrSHmXqY2YwJNvVUbA3coVgT71qD+1Wk
GNm0oEebCW66K5tveceY8ub6j9Y4v1rowJLZ/9JkwZ4SFbks9Vu3vMM5olAnFtpOy2sV+ZnTcbyw
VkxNuTuaeBgAlBhsagJMktENj+UlRaYME8/6tluHngsVnBHLSVMYSNIxAlfS93SCjP2CkgHZ0eyc
yLQ9a92kzV7IADrsORFG996JuqCnwBfMaqzIEvayaYaRJve6jbrMYLS0pK/SZ/5HQ/3VJshGUY+H
09v70CqqZvCAMTG34iXC/4k1LV8mnAlsLCN8KkcO+rfzK0nnvbSRgKTFOqVlbXwbdrNtYmjhMxji
V0tXI5nqsGacHeHCjhBV8y2N6bSvzN0XBwUmj1q34HCMYUWKmelSpjGia4xk31A2Qqh/r9APQ9Vn
16zrAfHVQcPv8H7X8NaAqwAtLOAXLa2P9N5rotgohsi2YLvI2PwVMAGCb0VkCowpLjt/CJ2iN8Of
vyo28b/K1GfONyr3pG+8ctp2NpFuL4iPeW/sh8rqr5xNzYcGp6ODX29PeiUnNqLZG8flxuoXaSgT
Muw9tDIeb1FFXBfp2DeSUE5k6xS9Y8BA5z8u5IXVnApGPybqJMbsVS7p9R6mC70f1cqUFuZ3f/yt
T+SW85k3hk9MEy0x8BSjBWYRJOa6K7HxkvBk5JC7D2bmHiTswnVV1td2Sd9tI3LJ86cJUzdtxlBs
4bhO8fUbTwUjx3j6ZKqywz7ZRoWL/0Tc7/JSHryxzAAhjPPK0ZIDs5Orl5W/kmnMV51dMfulUUov
v5XpJ+uOhCIw02Aeuz3P7I4h/qoeQV2n+U6o7jtWAYfTki6LxLlojr4b54fEpyaNuNHdR2R8MaEo
V0i/eFKDRH+hzmGbedUfgH2npiqeYYf8bRnf4EWiBYnuhMjw6g4vO/9gpqdRhxWg74MH28r8lbdK
y+HJs/0XilUQGBfrld2VX+e4Zn16Fff/GrNdKMMS2a1hfmgGzbyuq/4xM/K9NaR/pDoJbEWJ3mwJ
zX7hOt5J3XZWRgpDQIwfgW9i3qvcW5NocUjkeA0HZV+2st2WnnNVeXEtFslgF/uwHSBoE+jlt9ZF
aWM/3PeUYpo4srPtCOcM4+TdYna2Gmv5acZWuRocrgpDMlFD1pO9vp/5ld3B4x4CLBr8ipWgb6m4
mu78UmIzDDu/vXaxM6yT79Il6zSYMHA8rex3tnG//CeYZ+aK41wLAM/smi/HcLpdVsQ3gKmsestT
HA/4Vmm3oS6gu2SkbMqK4oSxHOZQM6Y//pw0m0rdteFW2xacjCCp2ddGFva1AkZRchHhwiNGuDVT
+5xKv332tTmsYo/wXqnLvZno5ks89cxZhvw+VFo2mFDjp0KAGSpnn8j04O3ihoNuV89HRE406B67
eD3kkatVC0KdZ9xqwb7nFDnEJvOLwhT+Q6WeUO01AisRpXlk0x23PFl/laJuyp6oYSKk2u9iivEI
PsuXxePiPgdqK6xgPuopvkvlS2So6aqVbgLwzctPhqi3S+y1XxnT38U7Eyc4iMkqD2ntg7Sw/8TJ
MNKGRGBZzINY/dxYfFFmoSMEwaRSExGecZ1cDo0GRR7hDG/NIiGyrgICf6vRsceVTS5+g/dbGBwp
GCytPF0eyV1wo9ZJO6EhFCsGHZvEzNnsM8ba+PciNyAz5srh1BcDsmxNE4Goqoiiqrcio54PFtRq
asCEEJTZ41QpduWkR+5k++tyEpKlqiwiJ00cCgKOubscHC0/lG5OsNP/1UmMg+UQoeKY61bDgjpH
Tlt2oVG5D+nkB2GiAapKRBlNlvaU32FJ02BtDM1/YUfjQvvtduWF38Q+G8hoD930AJL7Mmt3KKO4
6+QJ91l0VdyW1q4Z6ATIsdOR+3CWnd+OUwSst0XsT8U56Qr3gc01TOsWIkoPrGt602VYd2P5YdVo
t+NDh5nrylT2lfnLsCH7bZqZvJo+qT+2yyhIneGYpbMTlZax4V7QvDrJnwGR9v9zN63pQWv6vzXp
3NGq//N/9J9d/W//3vV/PsX/AuL719/+n4U6wT90LjSWo+vB3QVrQij9r0Id/R+0y3lkIzzD8mnD
++9CHeMf/JVUwZkUpJDc9aGhynr4F9eUQJRB7FmHv4sh1/h/MdbS2/O/+WpdjMB8CDzLgxQf/B++
Wn3KexPnFpaKvEtPwd2Vwb/8KbbL7NnQPi2cLx9tdhcSAkyoucqpX+xIttnxuOsw7iREwXnoXMP8
Y3fT3SAzvxvEuu4lDk60VGMeSfpDD0Zp0CwAII84jZ6vC980HwzFbddtFOOmNjN3cy+TS1NfrKmR
71rjaHhxdXedV+n8y2i6LxZKI4xlku1S5ExUKFO2qKqt2EwWiQA69trTz8+m+x/8fFsuMU0qruZE
TWr7D1zUnulDSF5YNuendDTDqk3Tl3xqhn2txmceDAs70LTTNKenMCy9WSSuwzY7lHXw1VODFjKF
+ZJEI1OdzH+ScDLR2/73hAaOGXKIknhk3079bdIIEunM9m12rz3+N8r6lpfGqN+dmVMTNVr3zgpg
p3YK69wQG+Z1vPHaZpa1T4JEHKrMu+IzGcLRrXXWUX8/4KbyWqYpNXOehjqDOnc/CsivsZVfuTJB
MLfEZxmoP0D4LszNPyRVRetAelhGVQJIZjlCPTT4y+pgZ5V2EVpT/Qw9+zQMYx9NhGJmAK2rua7O
aoKTlmcCyjwLoMnyaWQP5pKrcCbvt6FwoquCG8vFaWY3p/WUs/acYP73vHGfWQl3x8+8GnzupAkK
nskwr5hpXDP/BAnHPxtvIUG8GEX0kuOnSwCLJQGRDvnYZdTB4rOhRMfjqCCd21A0r94gzi0HsVXr
6sz0GfCTnODDoVadW3MjrPGFVYWSa0wop1r+TsaMw6RyCFXKewuT41IfowZ+43PjrYwZe3ArbFLy
7rZIrQ+xqHvR2/xnvBuBuoFWxFFk15Lh5WamDwqHCVOt2LjcpZF5KddBCw2VyzKZG3tjtngIxq46
e4wIVxQMHpo2OMLe1FairD9rVZbrDtplAfVIMGUu2JIQayD0LsHnlGhPjk8oj92LuwA6aPse3JsS
OP1OoZMbL4R2qp1tzk+Fekwcug9jGJm0MArqUa1uJ7USP+0ptRlGVr75WJc9H9p6+EWUjEIgdbzn
/mru4ptqRg2V3fCLJ+9s2AOJGuKCXqm8VTYlO6sZ4WI6KAGevJkojcnAIQUda+hafK00lJh6th2t
5dKU9hN2tvmspzg69Rpkkud162S2kdtEe0G5QSJ0/Y2U/e8+H1dOCw+pr4hdd55yyYDop3bWi72L
ITP1dl4uvlgjD6JNd8GCpNb77UZvZ/pcHCOSs4a9pNkuXfySdvW3YbpNuAzOOZnJGmmj065wi+8a
ziIsOMvRrL27PaWXhKnuX+ZGzBZtx5tMdP7N1pb9Uk3Gvg0GGXYqp9zCSS91YdRYFLIrGar0oi/g
/CzRL1vHwwkY+x3GNUe5z7EF5mxImJ+RXHSfSTkO61G3e/7fEThj1b3ZQm/3aaoDh6Yv+S0PoNqD
wE32P3/qGvUnVxv9Upn2r87Htbx09u/65iTGsg7MGG9yQYCBketF4dVYWfmb4U4l03tx1pIWy6bb
1BQhwSY10zwquuxQgYmjHqJYcZSYcHlgKJ3zuaIz1Y8CpGsKzo5eNd4KheLjG7cmg/zLXM0IDTof
I2o4qqhlHcoYb4euw4WpSPIGs2uzr0tsmJNO/6lO3aTHNGYDB/RaJCjNfdBvRkPbItreDChua1eb
yS/Sdxq5Pfe62JpuY9HcdASFdUUz4MZzeDSn5zgZwVkr8ekn4weNWB2W5HupQ6ltJu7+q9QzzlU6
eCwSXA/SltalnA7ZLUvjt85FktV2XvW0vvBLYWLH75YEn3NHrG1UvZSEEJ16i1eH4aDtw4oEg4pS
4EXK0m/yDsou1Wvga8NaM/1DlVfUeCXaPkjx3zb9dJwZE77QRfsLhwW5pWaoH/IY6GM2iOPUnLjd
q4+Yll1GdtzGDIbwYZI42tquq+RRZOXzXBbD61zYtx488k42Qh1/Xrz+heweGti9jDkthGH/80ts
3Oj7g3mXc9m5rGnkNmpKfSeT+M22uNvWBs/M6BfaEeS1dpym4WyTVXx2dBEzmaaL18mJR9/DCJzN
220vCuOQuKO6pLP7fK9+qXr5MklKZ2c92OuDV0deU02HUoM7Nhq/euLCT0HO+28mtrE13BvjU36l
bbq8M2T89iuKP8xUfac+/gLNS801Danaqh/77pCgKm5K38Sih1P6VN5tOz1JSjJ6zlsfxAB+8+4M
hM6PFup2C4WcAj/UOCw+rRVDrZpjPoyk7z2FGTUdaH5yS/L8Ttkc7KLFhoZcchjpnIWLJm5B2nw1
sRPOgZW8MenrKM70lshrOZYUDvouvtjpWhkuGeAwvlEp4uyCQTcvo/7bMdvhXiKkbiJD5C/J+HGE
ro6UITsH1Z5xzY5HXZBO5CQUMCJ34yP3srPrDmqdd8JdkzwvuSkwyRxq881Vhjjhf06PNsMUJfXl
MlDKE6EFr10LFJ/ZmuLYKgzOWToe/KymP0Ebf+N7zXPZYXe18mfWr0i5aRflnb2wBAZ6aJTU6bba
8IAFuDuUvwNmFwdKZanjcXHZYYpaMU1PLiJogxcpAXl3yc1o2uWs2WO2q0qPfOFAHYbVEL/IJ6fc
LIacSZjIX4rnFJRsa58AtnpPmmG8qLRoPtLYA/tXGc1RWHz47BlUuosqdu4/2n5k0oG3inIlJIxA
Rzgqu4pdIzOC5040+YMzdfuaxum0wcHJ9Vxy35jlq+lYAp9v5l/szgBzSUaB8lRrj2rg3wNGwbaY
OA8aQydv994y/Mt58zbfe1ob0p7h1NHfwkCmJLpDirby/4O6M1tyG8m27K+U1XMjG7PDr3WVWZMA
wTkYo0J6gSkkBeZ5xtf3gjJvplJW1ffmW/dDyjImBoME3P2cs/famLpoWXGsCL5k4zzhkOSfztjw
qNpRLSp8qShzuTpT8dphKLKDUniWGLsdGtnkZhVydIeqi+jz5emOVUnb2PNyYoA4oCNp9ZtsPuUD
1sVEdxC82YpxhCS4ZY+lv9yHyeGvew0v8ZcG/fx79/8BZ5Sa5P9WG/3vsP/cfkFEjzb3W/sjaPT7
D/5gN3QMy4Lj+Z0Xijvwj6pI/8WxdKaraJkgyeg/VEX6LyYuQCCiqqnLlcT8e1WkUzDhC8RpSEVl
S6GLv1IV6Yb4qSqy6PMYMBAdWxfC5mnw9S+fH2gPtv/4u/Y/8iIwl0xih0g0ER31VEWPyyFw69iz
cwdrg21O61WK6pLLPHTsN8eY/caA5SfN0bg66QeWsvTQlOqI6Woo7nXrhBOp3K2otV1eVNOxdhgK
28n8nK5aYm1VFat1/TQYgXqlwatUZvhgTlDkVKICVrMZvf5axKQjg500pXqQC9gti0N5GeJ712i9
+pbTyisAUh8O+wxshpGBJursfh7np8imbdkuVv5qV9eKAxWBqfrTSLJlKDHdg3k3/AqsSdvPe31A
yoC6NKQYirVTK9MUlhlyv4pxrDvJznnUi8/aGMMyt5x5P5XmfG2hnW3Uofs2pXnzcVKrj10Sbqc8
hTaSGUAnWhAEG3MVnYBVLq4RZwvXMLN4r2P4uuRV3VB6LicrdyKvdha6O4r+IOKe3TOvqq0c5voO
qdQmCSvjFYeAtWAVUiV76VyTox1gNzhNwZDivrITN8uD7MRlVm2acT5EUdAAVs/ji60BEhhsk1x1
RkYb1VIVApJBP0xWcYf0LLt1oyYuyASfzd7Gt6cIbau8NThgTyNajU1a05NWWYNO7B6oOYfJOsLI
+YpsS+4C5PX+wshr32VxsWusXautjKZe/ZjAqbtZYnouq2i3BOyIc5BlN+SRPEUb/WsRjWeMlJgU
63ViNsftOVLDnSrT+qQbjO4RmTXpRmNMiRfAMo8RwObBzquTvUQAjpqhYcBqPXeDc1QRh71MQXvE
Jxre653Ad0TkNmXQWO9lyGxuhu2wN+qkuWvxNsDHYYCkfshhAm3medUxtJ15ihYErWCkgjWTefAQ
mPV7p+Sir5HPHCgXIjT/41PoyBEeOvnLkWM8iaVezlZh05Vv7OIEUFNzI6k8w7KrXnC+Q5IfGk4r
3U4L0/Dy/Z8Ia8eF2SmRv1ab7DBQTedumA7jpOnPcWq5NtOml2GMvo5ESKep0t2GIPCnqF4eynJ5
hkxR+1LpsZMGy3xRCvVERHfEcBY9arpq16FLGke56tkbDhSrvj1Zle7IOrKLkrzMqwYed9m4n5HF
lwbDDAey66qXR0UDJQkF/bxq6atVVZ+t+np9VdrjJqP4RXwfrir8ZNXjj6syn/v4pVm1+saq2q9X
/X6/KvmrcfPXN5C99+D9vHd8mf7jS1nNTRxG3T//Lcn6T991edw9/fww//PH72j/+f3L4bfS/dx9
/tMHXtExVFhbY/PDt7bPun/+L37yt+/8737xb+waPMrTXH37x98/f2WI4cZt18Rfuh93EjpsJgvy
v0dd3/dx0X0uPv+Nt/5f/OBvm5Bj/0Knz8HzLqHQO7oD0Pq31pwjf9EsU6P7hpRYVzGM/6k1p9LH
Q+cigD7TNvh9E9LEL876UPxn2ZbUnL+yB5kY+H80vFscuMG6SrqGdAAle96ft6ChgWUhJPHH4K73
HPF9vRqTDQe/ejMxLg4TGyxKo25ksnrkFBrxWxMzBipq2uXxUKHlTHNg6ZiZAiQ7YSkY51mjj419
kOZmqWTim85rLJZbQ0jMTF8MzQrWjjJW0aSawCiGyEs6/MUB2E6ZkHA/mm9ZmL1w2p5cte0OmcqK
XjmI1SWSdNeo8TK1SrIXxthdfngHb2UGU7T4W9Hnt5L3bt1kfwJ/W2xpvEe2qquYwqSQ65b9w5YM
WpKTW5tqPlItTMfIos550D6rEPw2bajobqoqy21Q8ge0gyyczO40pT+ZeWrfOV07bGyzEtsma8gV
GEf917vw10v4Xz29n/gE69PjvZI8N9Vazy9cTD8+PbPRc/yiFvL/grqUWXN+DBT4SoEtjnOhUa8q
teVhRnh3+n6+78RRL7IJDxum1kwN/TKwvgg5N3eLhjG2LKYddoTymDai+LUf/++fqro+l19f4cPX
f/wd+6Q0CFiydQ2cgqPaJueoH58roLwgEFM5+YEADJ30Cipc4zWJdDBEoZHfLb1PokMRoBo3Ayz5
mo0EphbaiiXeRYbzFYLaZYjq7Lmykp0dgoY04z4A4qGzKXVZu5umQfGRGRRusrTlptaSt3lsSyTA
cDHVK6rGczaI/rky1fHQoITetqFEhSCih1YjQNwscUaqoA6ZdCFHMUwarov9yalaY4NOuHg2FKI0
TCjKWoAIXO9Coubl0TBGbTMBiGHsZsNW1Jfh2bkrcKfqTRpfAYbBHcnsi5hLqt6cWBBj9Qoqfj60
d8iPP4gxWbC5BQirbYbHZjFFRxValNtAoPWxXizbmNh2XDmaQYSIoN9UZB9W4hn2enk3ieRokjm1
MabUuRRFhb1HVg/VVR9ANhS6kVyynBFmizLJohd5wWKwo5dtXBOjBfEA4IIG3hSfExvpMo2ssJIR
zcg17r0arNOklQ+jEfnA5EYPQHrhWmHt/eUbTZiWxTnaMRBDmNq6MP1wo82WjQhDZaWIRHKhT5mO
CFPGyOj8h6WadNi8HPMUOrMAHmn5qC9aAn5Tkq5+eR/GSjm3lfj2Xzwnaf40p+CaRcQiWRUFzwnG
1E/PKhBt5oiwHnxObTCEazq/Bdci9lZYYIUN4Cmw97byoVWVDbBL16JPlFISOw9a1PqYyVyAXl40
DW5+gS1Opgioog1jiC2nHZKW9rHyYI6si0ZHQNXX2Hq1s3cDwa7uEJIzNW4g3DYtdnZXQcfR95UB
gTAjgQBbWMCbqyFZhQ3hqWPuxaAoahz16aJDVLsv6cyFcuQeAQW7hEc8lQyDsYEIzlFc506tEKaT
umVYcWA1DmKCEJgvrpL2bmHZ3hhcZ8WLBMiOtLsVQf0xLqTf8ssSdOSxFJ6ZWp+X0mKLgIPiULpy
AYsgddUldeNUuqGGEnX5XJP+I1RP0DxINWVjoJIvm2rHsF+gT+MImUp8BSDd0lAy9TWxM4IwIL8s
lBOaX+h92DwaepEDkUda3634bU78oEEi8VZhPcptxQdX/yJIUoN8dbSGMttU+kOhZVvZrWTjAEEG
STvQ7IOu3yoqzTC8IElouamffJ0TvKfNhYrKy1DTAI7dAwh3IvCCeB0yC78SfaeakW9eYl0EFx7o
LjoZv1hhLnZwyzIVbVe0/nJvGvkjkrMRq3tHYVYjcRuWpkc7lrU4dfvhCz5Duo6hF83O2agwr0iJ
B0jdpk6+FVDyZTsh27XcuQ+9AQOadtZSIq9gmyIo36/0XmAgrjVytS2rHI4ZVN957Wjtxpmm18zF
mddbbfmm9m+Mv4A/O5uBl61HbU9GxUR/asaEZqm4qkHvh9U+TrBWpv1+iXFyVPZWAf4eBu9zs+ZQ
qB5b4yaGeB2znW4aZblb5nxfpt02MAFnG/UW4shZpmzCBBSYVnhw8gjC/zHPsvc+qB5gRTFJ7vZR
qeNDb2kYHgZcNViZDjaxcfCWj1Uhr6F4NSYiLCiP7KDaB8ELnTgPC9+uMoMDSiY/ozVkDbR4R7yC
6HscS7ilgIdLvJuCcKDlhFEhdpPK4AFpOASj4dWZZJ5Ef2sucW99ycdl0xkSQEdLkQr98YR3h2wJ
Ztf5iVPHU4SdwtLVY107O3OqvX4KjxqHjkreQRu514R9q2rYgDY2CqzwKJYMZN2G155yNffTRfph
UHv0fqs4filVa4cozauSnL5huA9kutd6wnOqEkTszURCVMF5HRBgKbgONEkEEfw/hdAK9HFIl6SP
Cw/BhuLZloMNf9g2dNE0DmCib/2cQhFBL9eA48Ox400ikgdjy1yiNxJ3vR5s6xCCepzcg9U/xXZ0
QUsFc8K5UkB4ciFfzDS/iK7aZ+iumNht2aOwECFFoLTN9fAwZ9q9Elt+1OuA84L3qD1E8yMl2LJt
xfxEPsERg/iLZXRePoQHk1c6ziZUUS0/jvI7PGisIAoktqqPnyf0eYZZvoZl9MmghYum6FCkziuu
NNSIrIjEzu1Hq90TxnhPbKI/5DTm+MNM/VqieCn79mR31mmIP48wHZeJYW0BGyF/hFZ8SeL5MZLD
Rz22vi7NdBrg4zfYjqwqVjHeWudIVx9AK17QPm1jEz/SQWsNWLzZ1eyTR9bZI2EtpzSC0TEHflVq
l1DGj4Fm3TVB+JHh4JOjobks+qe2gNfEAEmPoWByIQTWLheQAylUOb8wPSOWiq2LLeWRCVug38Yp
PtXl4gYY18uidJHj7YJ68iiP3QAbUtk47phEvhOccWW7ham4+OWOpSZPc6Ie15dBp5+ggnkf+TJv
Pr5VLOAxaIt7ZzEOg2DcWyKHggdgVedoZrMYkgu5OheWw/W23+WRyfJwqw11a/TQUaZ5r/TizirH
Q4iW3QpQh+LNQth1bO1LsgTPja6fCylORaUdV4kUzNVrAuKmYWa4IlVlH/j18mkCgjqX0Fv0/uA4
iL9DdjvD8Rqz3Y2QyFPy8/r2nCifRkNlOgoxkNFmwPTamOxtjx+9ML8ojDgHA2Jn9aV3HufyJrSX
lUlUZHAmPRV5jmhebWY+y42BNNJ5ULp0XEFNyOQUiPtyeF/MW71XcHn033Ibuy9CINrSfO8TuBsC
N1c8RnJfiBdD2SlxcSNREcV66zxEgKAjbsB6DbRUwqzn9htj1wE/sGl767NELvu8IJnfNPXybsdV
zCmw1I+aZTHSKlgO4xQFmkV8QtG22bWqKu7QyCjAHlUMQpi/Loj0YErpd/FovWrExdBFcFPcsJ49
j4W/nCoLK1g5p6WPxQXrmWLtImb2EYRZ8BnVFa4sfClr8qZWqWEBBp9rzp07eyV2TFm17/s4ZLBC
moqabdpuyc4hfU6Q5PUpdBoWqTFCcOOkT5oyoHxY5IH0uUORp90uapzJrfOAbUoHsI+cbrfivLOY
OJpqTqzHXh3DnaZ3ZydtuwsCtYuisLOEOlsLg6lveWnf8t6c3IElP22e8iKfD7YDwWws9DeasdFB
dsm5bspd3uH/TWMcBktaqTu9CcptYujFYShmxsm1Vm2btGSSSb1wkI0DBzMYetCX70sEJC120gac
p1PglkYmWaT7bi7qncN+vstS50u80B1krOCbSTIjDmedAheHjWLlZEeNwO+atfcQJ14K04wJfDPj
HebixqtnXHr0sL7YNa1FtSr3ucopCrfMUyOJdug4ErRGoWx14w3mzJNBOdgD8tpGRLHt6YcYfqiC
o9Lo2DE3ZCWOUgUIKrJK8D+k4diNtqOut7e5o+IzxWipG5Wnj0546GVbMOmvFC8rS9VFccJs0raM
PdJTl3bxnVJVCiOgTN+aU+87zuSA0AnThyCkHNFNpnJ9vIN6TQnDFG+nFIB20p6FIkbVtaNkusR2
/czDYg/Ccb03uoXlPuHIBgBnR3v7McHoslPmT/ijJI46ZOBwPq9hF38aMRp7M20mN+wMaz+Owtci
+yyjChQRZVIqzJttI4ekRFm53mZ7sBXW+ppAOA8BHAbppkyeo7yM/C6PmbdpIiagZokO1ofSSHOO
gagOQHsWflZXwW5utNc8QSHrypjXDHRQj9HbGM4svt+yPP/KrZff5KSxW9GHDrW42WcaprwFAxPb
4kZz5vxRGvFTPQ+fJqYn+yGKGrLrwHESBGAdhqXmEZfyPClvSU54wQhPJpjUb6RpdEfIuWQjxPXD
2M0PjuHEm2KsrQ3M5VegLtHejjE3zvYljw1zb1uARrAxXI31n0ziBAkT7TXIs/sEUstmLfxOoSre
CeyKN2C1a3j+zjfs3rzPEtMazr+P6HwxvvTZGqT3BTYrd76Cq5VZREfTsX+QoclmHw7fBoRT2zlD
opzg63eTxEQ4VITqyuqFFxHkrgiMkvlhOW77Om5d8L0P9sLfM+gyOyCbR1gdBRwDpvllAcdqaoX1
CFzNukVpcBTZMD5XCXu8xWSaeB/+dCZ0ZD2Ik55DLpYpSlSEtsqZYXVCQBA9VtMwj0vKFUsrwvRQ
B7uUiNERlwhNanrLRZy+9mq0sLAnbyKYrqWWsbEGWenWvdRv05woGAGH6IxlejziB8j3UkOoGyiS
G3LE+9dQ7Ez6vK/lGXFTvG2S4D4cu+IVDdwOP2viI2fUfUJSxFYq0Vct1DXPlAxgRye7j5r2xgyZ
2z9T6efboWCra1pPj9ywJmbEVJX2YNiu0WvlJamEwxlSxWyfRocQk/tRZo/zqNxhS51emOwD+1kz
kLLsCTI1dgpkTJrzIUWYfOrwadc4eJRA1qesx3sysK92tRS8G2Gx62hX7GMRIAWVByInw7p+KGbQ
pso6cjZBWJRoTZeWqGo603CM4Sxsmkjjzcw7/QTUC+KzaJGTDuWyaqb8hM37pkSINu2xvY4C7X6a
BNB3Mm60TJff6AaELtji7GDk2TtGDYwpdem4NosJyq7kY9ZPJXD+4QxteIsPLnkiwSvb4LdJ3ClE
A6CM+tVhzLrJmEzSUga/bhYhmAcY+dztAtYYz6Wz9YuxpGtOLdsYUlPCZ1jeAl0ddnjut5OAJfUd
KKX2GDgrOH0sDRFbgv1SJ+nG6sdhX/dOfErSOxoFtddBollp+x8Y8FRHBSy6rEqvMOES1avOA1hA
5gqH4Igm+oaTuRlJMpgI1WUvLlzHxOwTh4wV1Dgud+TMMTmfoT+XUPULO6Tbhd+Qtr/9ElgYSHu1
OxSBpgPgA6DptPpZGWcOpa16IGjjo8j0xgOvkqPH11Xe5MD2mnTudmrJSUxD/VEoWP1FYn0m8jvf
xSo8TMz/J30Fn2mG2LI4vtww86CdMrPPHJ72o2kNN4g8Frq8iAA5rBXmoiuUt8BMgnqYXbVcORHJ
+B5BGY3S5lNhJ7S1Ap59HKCQCcjnw6myqvkL5Cx51iLKKUPA1wqMeG2oqOKcK5p44WJ83XZJNpPk
O50rIgpOw/gKs/FjBEFi0wipeaGa7joyiRmSQ1xr55Wmx8TGtCY4zXSCzWa5m7P5sZ8VzkfOgi4N
KbiMqKhU7dY4mOycPn8Pezlip4u2vRaXrrOqOnWOxMMUXKOWzgBjplO5FByNOHntIfBovKZ95qeK
eDcszU2VpbuvMVEGpWEizHM+2pr5yIGRtKW+xq2Xja8zZlpfd/rkQ4FIceLu5Ia+KOUw7MwZOdog
V2y38imOoAXmiFXGcuAGB3iYwY0ZZsI9eZeGFVN0P6nMVe0SvHmfkCQB0+FNK5dbkpAPYWvOqiqc
ADeGy3muxqtqImKi3vNtArbcsufZz2r13mPXMTR8fuC4fc0oTmGQPo+hTv05dcdC9BqnV403s8+/
IVkH6jhSMDTBaUghbCVOs5M65Ap62kfSQSEETVR+AfKsUkt9xHAtwXL0firGWqW1K2PldbDppOfd
8K0bTOdczNYhUMs156czLsGEwCgGNlFgcofN0MonAvMSL6eymcpGANHSi3PBko4nEJ8jBlFiBpvF
2Vj2bHvJAFt5WqoepyglYpEv95Xm5ISmKvKhRVfaUkV78UTbP16q4hnWIMtvAIIMhEvbQCKTucpy
SyXNxis/2Kmh+P0qExQRyEXZts69guhhm+VAP9RlGHf0BjmCmVHLsU6Vd4qR3tkivB9NE9zfpFgH
ywScMwjlQphMsafp0R6aM+Py8BBJWd7bSqQgjzHnr9FTQ15YNYxf9PemZRcd84AxhVF9bhJYKW1Q
pfdFDP1nmGzSGYbCB9Lk2d9j+WyLzm6FARVN9CsDVIEXJkN27wwgcfNih3zvobcTSt2KuUPYSXpV
NAfI9RBwKfeWcR5kiH5K/4gTMD1mUCeYLUNgGlKFi1eQ05n19BJFl5GLVlpeS+mZmnG2Wwu5MeYb
GqmaXtzFkBpb46WD/LFXh+keO13hKarxjRXg2ttafA6t6EHvJ+2eY1/r91lPl6RTwcNh+lwX/lR8
tEylcrWWUs+QwRohmLfMnDvimKcAk5PMZm+90p1aK5/KLhPQgrP3lgPLvk5tzLVoXqRac4042bRf
uZVEW4qOXF9Vjh+j+VtrY4GP4NVqIdFj6EydaVYgzIC1TNux39ZT+1ES+nw0BjS/rVS9zLGezLhk
fhxYuKCVQdubcF0wkfbSRb8ttrM1sdfTSYX1fxDdZB1CAoKOJEVUdbuz4Na6Rdh1h3ZKdopTNbBp
ZEnwA5hh1TxmI+AidTE1N0wBKIkMFW1Ge62sSBppUm7kJJ0c+mP6Q6wvlqt+Dxruh7NRvyPOAEUc
mIaf6oRAKeA1odWjf25J5dwuIrgHuIbphtPsprUti1p5dZfM8pRMhMRUlnEwR8KvkUDEefhpRge3
73q1pThLW2/C+cPZxDIw6Te0KTkFN/Ghm6lKbKcrUKZOCvyvZNqG0fgGQ6JyoTgycKsJI6pqQroL
Uzwko94f51y91SII/Yltm0lPc4hyldm+OSGl7mDSdkbGYAcxIxYOP9OnVx2a72aSWejldDulGb6o
Vgsck0NPU4fNNaH31WTG4oa5OR5sLYDDkr2pSzf6dhVVbohh8Aaq6DZzn+9J8/HmQDXuStMlacuh
ECdtQ2SEsJBdAEYlKA7Udw+omeQmMmLJy4XGtuJFB26rnYY82nQ5PlKR3YqqwyoYKcc13rIS4tSN
Z2UVZBPLuFfVqjsaU7YfG9HurY4oqxI1AGhfKg/9ueT6WgPjj/kwjMepa1w7dEqvF0QAyE7d0eym
DdhAG24GNdkkaobhsSM9qS650boQNahCxoaHbnPe247coxx6SPMUbWcf9/xp/tx0l0AAl5yizm8X
rDSlxVAG2pw3WG/GhKVOk9GRpJNwJ4vivRyC+DTBgmBZdw5OBxRQ0WZyW+ug2WmOcq4LDfaaDUkC
lOjgWPFjiq5i29N0xnu1HRJs6WVkPGD8vgSSAicjUYRmOUrUtKWZN4XmpR1rl700pj5SzG7aKHrF
vR+orDK5k+2mkOzNPCQwNy00DVEqjabF6hL32mn09gSuLTpqBcJ6M7h8v+AIDMWJrsR3ra32+3JC
/TsXJpb77quBeNJNFBJVyFUKz2ACCFMh8QPOkqfgpof84yziMYoxRVHzYUNflr2hB29dZggKaKBp
DI621SJwLnN63SyOQw4tMd6TVX2BOIA6JmufHW1xKDCG6m4eWvsM3tknKfw5NfRm12Vu64AydCx/
zIthy/g5JsGzsvcSw5yXdTTvUxICjxO5rXq+FkUkjZsv5FQEnh32Ne1m2Hvf//npw//G58zfH8Cu
8meszMnuXz2cSJwPbY6MqU7UU7IAJh3Po5Al083COZUNe933z3YOAABNTemmVbJ/FfXXsjHtF6eg
iFB0kFe/flev0I5ZJDqw9aEalbUgiftnaEYKOYktq9j6+cjUmVCkac0rfi9CvbrBFtM9gb3tVikL
DqtMk3fZel9inTPuMqxpu3yw5rvMIGd0aePubuqQCxlmRParGOsdNUDEZWB1ux7t5LXr65X6PelX
S8Y0j0ZtvKYOHYVhGZorfE2m+nq9BhmbpE62c3gtxz7xSSqzL9zEhT8bCZO72oDFHlpk18aQDUSf
NRdSW0Aw8j2XcCh0X7RVdAljafnM88Q5CzneLQuBzWYFDio18ulspnG+J+yvPZuKgL1VacUZA1G/
x6FMIFQIKbaxGnnqokLfNzRF4Mi29p6xyEJH14FHWKggOEonPgwD1Pp0kPnBnKbsVEZoSAuRQ/kT
Ca3QehBHDNWoPqfaIAi0Mw9hqs1HfPny4KQm57mSnD8ot9WxkBIPtyrSo5qPmBXMOjyaNQFQ6TyL
g5khrF1QehyA45jHlJzKw2AK52gx2z5w3opObaRUh1HT1gU4yw8jNLNTm9AvQ802IiNoid+ArnvK
hszaL3RqCPhj11zyKTipaTLtHRPhUMguTOipKAHZy5LEINmdQ3D1e2HpnMaMJMJ/nZrnqJGOXzD0
PlPEWhxEUKbh2dT8ZOiLi6ZSURJt2F0stlh/iKP5kiL+95EpGxcSvXK/yU3n0qpp7BtkmV4ns+fY
ZxNG1+qFQNZKudxw0xPTspRDcRRxkB/NIsNy8v3jX//3+2f/+Lqq5b99J2WBTDffvzx0Oj/0/Uu/
/u/3z/7Lj/94uF8fnpAO4JG///PHl1tdBDMcbZ7YD0/kh9/0x0/+8dt++twPT/GHv+v7t/eKCSMg
ma9D1frVXO/6udoJI6EI7vyxMyg28QK9d0pwyCHzS4ZZSm/5YY64pK293EJsrE1+T9qc2hGGPs00
sOSbUl0CzdMGZxPeNazEIwLzfHjXHONm6O1uqEavZN6m0uBX0vk6v3fg0aKFgDuGJTmxK2HcuZbw
hZMCZKFkRvI+V9YpaJLDkot7rVkj38COHMDDX8jAOWQBFIVFP1VqdLLwZGUwhKO1rWFs0R8M7Xjo
Z/sALZGUzHIf9uERbhg1/8jsOL2WuBXCfaZM+zV/paKf2Qv9FCTTNRX10zw77xaGi6A8DcQQ4Uct
H2M9PfZILTu4azEtxsbPEsI3ByKNYsoIolkVXg9Urz5yihNS8HOpCwgzyV5v5dFUPgaDfW9ERH4P
X9eXAT++Z+dMSZBlaBmZDUvtBYxwUyBvSe34o9M/LMG3VoXVkJyIa9wnsBcMIj162CMDhy5yojOF
JFqLCYUWMgxgD2/z8zrCwyAIvq9EqpRyLkvdbskBUHhfNaXepUtG/thCAi1qUNIEwIu4w+z4tQZ6
DNK02aVe2q86WmOz6jkqTd11AufzGLlO8wQxhFEJZ3TaxRG/YqDumR37LjGsh6p6QPfxBHx9z0r4
1JmDD+7OnRfDbyPtPqnjc1EIj32XF4mXfCD+ri3oMavdQxhB9iA0SEzkBdWgSJZoN2MdsmmumWzB
ncwgnNHJTSuvAiQH2ZcqHQkYyVoqKoHlP8VAq2oP7d1vwiVke3z8uxrwpw//vTjw/0Htn7AEwrB/
L/3bllmc/8mP++tP/C48N37hPV115SjIkO/9KDw3f7FVDLU2Ej7DkKvnltza3zy3pkRWLtkRIM6b
Gl/6Tzuu8wvNX3y66MVNftAx/oro7yeNG0MqwjJsnp66St/t9U/9UXoTDMPQp4OtHeLWOuloAfJ2
9Noh3zel/l/o6dDz/FkFxoSDbpfJgR/OsmNr2k+Curoa59xhnnQYLBTaNgzATTQYW6dYjnPnWKd5
cY6ixwk/LfNr3idfG7N7TR0CQCc5vIRG90VZktc+xEdVkikKUWWH7M10jQqXes8+LJNtoE509JCW
E/VaHA1wrbixjMlrG/M2abG6K1XHJxnqmRbI4mlFDpe/esTieLRU7QNeKnvTs/htdM25IVOnwxSi
3+sT7qc5HDf6bH0ZWZmCnKgMKwICsfDsnOGjhbI0TeJXRFQK7a8V/hSKW0iH3FUd0hZ6GtYFoMaF
UIBSnUDVuFWa3GOACrYVc+Qn2R5ATH3gSE/wFcFeTaV87JroWRXlA4EaXk942oLxPyoxRQfSg7Lw
4LTtRzIxr5oyPTKrccusOGuCTmy2cgWKlTAwJxzj9VnzOrCe+66LD1MFj6BeyQSAfLDB5B8ikAXK
yi6glUCjBpwBRQBzr6GGTWNGZxZp9irV2Fk1Ss/FHjnJzUsFJaM/5TUzyKx2CDTYoQNtdkmJxrkg
enSlKzQrZ6Gd7kewCxb4halSVJyEKcDLMB88GUJpwF80niNGNXDd1JFYlWnA3vlO2H2LgCksjhkm
y24FP4QHLIH1mw4QYl7JECH543443VvfoREEwWAzhiMhV6KEClpiXBkTlJQECUGdsFb+BKGu2pMA
SRE2sCn0lVJhrLyKYiVXLJyHthBh3lDCn0q1s/yS7t0TDGmIF/Sgxiqufb0ld3tQh5NSwccQgDKK
lZiRr+yMiEruoVl5GtNK1mCQczRW1kbLEzmUK39DIuFIViLHvLI52pXSUay8jhJwR70SPMTK8shF
dgTLhUoQzIdYeR8B4A+ATxON3mD2YkYx5tLcIavsCSTGJI4N7IErmm6PeMrgvOxzM38zzHZGNbWa
OYplG7ZO4KHSbfdBI+otktTA6z4rnPxcQ5T3eoF+LZ+RLyIZCRt4JMmBns2MLhHk3mqs28ZTehcQ
aAUxA0mhsfJRSMj4vIh1xGyL18i66IBUwHwBtQGtkoBYUYhAsUxuKHMaP4DgpxaExgIGmFm8dV+s
nBb4eQeaZy7eKcBUoFyClenSAnfRgbx0K+2lA/vS69mbbEofGx3Nk7MJHGYoksNYNrd+SScX+D9O
1fDJWHkyYzjQe+iHF3R7+kqcaUDPLKjTEOU6z3XSPhQbpEMCRrC4Dhw+htnwiFCS9H2g2VQG2qdO
1ZGfIFmraBFlSfJYgMBJQeGwloMyn55FCrjlQyfRp8lweSsXVrVuCHtsrdfQVuGcWHe43opNXkE0
LvuvcZehzIAOiqONaId91f4f9s4rOXJk27JT6QmgzKGB39CSDGomf2BMJhPSoQEHMJs3lp5YL0SJ
m1m3XpXd99Vm3T+0kAwF4eecvdfO670783rMQ2WZCKDA+BgehWaYL8OZ75PryRdrXqn1IQz7mpJf
0Vkg1YDKQ62GHstwFcELykO16+J3GOifEpxQDVZoMm8RtlbLIMYT7hrvuJqhU74SgHVHcEG4MsET
iZQDiiCfsZnJRVAPV8bMMiIrh35JuXbwfdsNSZeIPEDYfBhzoVj5mMC1obttbOMdATZHBCQzC8Vk
EnOohsKx+6zUaOD6xs7p0240KzzGNNXleoDEwFQLIpMLmokspWzJnsy4U6xjN8SdZHQfmufyv1vn
tui/wZkFV1WTMQMF2rQRWJsR4kMBN9jrRiYrx6EN73Ii0Xsgx6SQ7O2i+pJ5wzdyGvYGuZmgSTZN
FnMIyA42Tsym7I56/Cp9dHrMlGqW0ymZkV6VbDOh3fYZRZIe3Kbd/CvS7gSL0FsPZh1/zT5tojJy
Uj8Ts6P5s6cYextz+cpREdi1Pj00zNgtzThOhY/YChG47UJY0HZdNmxk2EHPHLLv9AExiqBsCLCc
+luwsUdHInS0+5NP0rObyg+km7hSkqek7W508HochLADlvZX3D+LtCVCFon5XTznONXFO1KOo5+a
lGtM8f0WZR8LfRNIHYDUBq/+YLabKiQ4qm4PTRacm5uRMFiyLFZCTw4CI3du6YSqYeB34gcR6fiw
QIABnf8U9kwxy86OV+ao+8hKkLNBuSyHvVl/F37zPksCVFku9BGGM8eEmGZb6289FGStfeOa/Q5B
wQ7i/aGarA+6ECh5G+elGcTxeoffkz1zhvy468po1xtiNQw4VzlltK0NNAt0V/JdI4SAtfZbb6Vv
Rh/sq7h8AvbohK23roImATLuhff2pddNeT9kWQeXEhqQJYPhEMmZEtG4zrHwrJfOrvz7CMvUkjOC
vvXcsT1YrgRmOeScGVMDOyon2ofCU5s0nR3WXV3vQ9szDl2AR27Uq3v0tuIotHgXECp9K3qbw3j1
3vn1d0M2D5mHpQ2N8znxyBvVOJCFLFEWtOOPI2m2THjDe02rzRMjCAobImW79jFOACLZlEKEjrMp
MMN+oWlCYA5JHmkMAVg5mnvRc6h3Uyjeaj9zH23Z72KwJUPZG49DMgHE9dYybsuHcAh2CKzKpTLf
q8Gnwac7N9cl7n+0iP9/ywIErcb82zrgS/fx3v7v/8p/tP/89qTf7T8uiZes9R1iKzHssLL/w/7j
i18s4Zi65+CNsMX1rt9KgdloanjYT3EHeRaEHlbNv5cC/i/kHDPlQCZMiTAHZf7ugfqpDvtXXfaj
38WeLU1/cmkwTkWBb7iOAenHmO//QYffJ2EngsJivyiNkqFO526gLed0j3VAFtB4bpqpjrdQrf0z
0ey0hOKG0LkYMlid1CNOA9FSgtI5Lz26GSZwunM4QPdMDRWf3ZKOx5Qi5PCt1N9ObUdTqqijndYy
YC3aOttpjuxOBc21nWemJZ44FiueJBYTAuiwy4miOqra1HdYIJyjXbf2LveUDlVR+DtRC3VsUiyB
ltvXCEARAcPyk1g50bqR7hofMz/u93BP/YNo+2kPUN1iVkqvVQWhOIBIcPcI5foDS7nwgLapOrgy
zQ5TL+XBn/tbk0XLH9Z6B8a09fcEV4+wc9HNkRpMu5D1K/gKixZiQqNksknFYDo2Q+Kc7ChGKpZ6
FNVRsPDfqwYqsAhTbQeeURwtXDNIlUIcF15n7PoU8WcPt2dnCRGfGg1xKbK//KREUu3yKWxPyiwJ
d6/UcFKOind5KYw5tDHYkkfknSC1OVtNTtG5sDtj6/lSnmH3jFut6etzVGrdltzo4eyDFt/GTmuc
/aBBitgxfQgV/QoGuiHaEE3b1JqQNyx/PAg8dn0jAOlval9TNxkgSHytrnEzJMOwMbrOu2nasNtY
k0kruYGYmHRNftt6Rb7J07a9tRMdp2WRkiZd9OEmd6R1a6ORgS4TBrd65tjon1V6iWQNiDmOqksd
32tWDf2cooHFK43zJgQ4L/JKO1v4mp6YNGGu5/YY7Oy+tMnwvl5NdElHJYz8Exlf7nPufAvDun+N
ulYnXlzh3pmfFJo1w/ta0ahXdfkKnH6+tRyIZMDQvPDo7at5hODOs4DrpV//zMMAl6nA9Zr9x51/
fthfPfUvbrs+rZyHFmxLz01+qHwIAxoREN0A67IwMnPtRsJfCLOob/p4qm9Y0uIJrYd2XaCkDKpu
ZKBjjec4vuDDSm9ErZJb0juBgqRk1TM7c2gE3EiQW/dJDCoho2exr7uayiYEFdTDtd0qjKxob3RI
uKpu9iPKzwsUFB/quNDXWC+IAK08n/WUj7uhcj2wUhVqHqKj7Zs8rsSaILB8aVVqZeAeOjoFgc/a
ExCJ7Ea26sWS+SWL+JksnMXZZHfgtkil9QFXLgukmgfYwBToA2vHtJ5DaWLyJ3UKTwioIgYL1LBt
hZZ9gPCM8dWgsd8TixrGJIlEkZMetbx86a1OkDxVeBunpB3NCqa91bwm44yf4f9FUXhr0BW7bdIG
qObYW9tc89+Doq63osJjmH2LCKfYxGQ3Yd2qfw3JcnOB0E7GYt1X07hImHCL0k6ejRQRGaQF+ia0
zC9FLtaJL50z5OsUBxcaY2jFzTHkM+3QIrnYF8zpmFjNJS5xN4OCSBZ+qukMx9r4CGaVmiHyz2aN
Lpp+REpaDtPmMdAfisHQTvk0NscGN75WDIyv3WLO75v6am0NRo4fs4HcWKVkWoisvLHRGxyTCpkO
66QS12aQrFkJbzPS9YSy6lOvdfVpnC95tVaerIUuXUYxURafvdQESoJ0HnG8v88cwOtVU54Sl+zN
bP7DXp9AiQyAisDEpmDSMwTFajwyqwhOfoH1ZpgULdDO8M5xn6MTYzZq4sOGszympBXTOJjDuGzn
XBDrtfes7s5I6u5GGFZAOwiW63xtjGdhAzTiZRcP8qLarj2i1aHy7auDFOabBo3snhYaICtsqatu
1lwRao8I0aOb1UgO+0XLkLPRBJFxLWGdwsP+UpdTuC0d2FKTXjVLmRrGeYoRdTUg3xZ0wj9k4Nq7
ceqfOUXltEAiF6WQY26kFu29CsyM3ZgbNGjFtsdxufI0Pf5itUBOSdIxblF2+HeWKZ9cy5i2SGQL
psQmh9AOXXYip/x1yMWn703N0up0ltMow2h1d4+hSMwXz/tqOv5eRrn7RcVE9vXGeJj0adFYLs72
ogpW0sed4VhzBNBg0+sZsnOGsPYuxC+kTaR1VPFMFGGSCIYTJAE69GYVe1p/SKZCHRoriBGbzNeJ
tgOXdr2I+V4drpd0tjdCsoZy33d2err+sbw4O7WiNLbRGD3EI29+UdcullJ9tkzwC95APc/3aUWC
lzcat56ehZfC6iOPLho6uDEerLXvgDBHCBdnx8BIzQXKluZs25p361qzIbic8nXAwn9NEaKRJxH6
B6WJbGa5fYls0bzrnQpgSRXhrdaN3Q0bFzFpVdK+O273xLzaeWDSDNsU9cn6ersNrItFfv0lqULI
dVqS7EInHF7AN//6AFiJatUwJDzm0ZDfj5P8XroDfu9sBCM92e6t7TREq+B2/vWVPBVfitJxHmsR
WfvMROx9faVJ7XXL6d+kRdWJKs7cqTDqn9Hy7a/3F7mbrJpsjl71+vLO9Fy++PmtR5GBtD3OrIuQ
tXtSpfR+faWmU0dfJe6TnCxgBzaZqPiqs/f04fq8zLHor1VNvR97WE+jU56v35GplSbE/pRwPVM0
F19AA71+pDJDDmGCRrsTgYxPbR6Xq+t/6oS1NdzQf876CuLC5NobszPDN9v69ZW0zhuYEITRobSS
9hG8z/31lZzag7pgoaxEqqluw26yfv1IyQgRb8qG/0Hl8d+yBf4vHB/QVbf+tm54fP8Kv+YnasBv
z/mtbKA2IOodaoBtIDG2zBlC8xs1wLd+YZXuup4L1BMTuM+K/fcJAmMCW3hYWG1BuflT2eD+YjCS
wLpHN9C3fIA3/0HZAIvzT0503YGpI0ymESQ0e+I64vixbnAtyFdt7RlbrTf9pR2X5C32YXEoDJIX
fXyx2eJ64/X69Z7r1esfc370v652aNBWhDMAdURA/8d/uj6JNstv//h6FZdpUMIEpZsLnc6gdyWh
lzFDhlezUkrhiYe+fbj+KQMIIlgjSP7Vqt9uu17KpWLsfH1MnNJohJNHv4/59kQiDWmrFcFQKQO8
PN/23nAwjLI6tCxMD1VnlQfR1Aw/y+S1zPOO3KxVZJmY4qaQsPf5kpov6X3aHjrXvOsAO1qd2S1Z
DzmHpmW+Oh/yGek7Wecccku8s7ie9lY8ZXd2264RvJeP9HwTxbQuwE5wT4UItk72/gfK3lXZpLho
q0HeVnnRbLpkqva6LPLHvp6e+7i7TF6q37fdxLQgs70tGh7/LvNw0hABvSKMkWD6ODG8RVX7zcIc
LcJKFcH2QUeiIfHpBLs85U1038vgm4MtYGMoMsgJd2Kdeij6hJw6qT2YKbZUZRYr362+swWQmF3d
kp6MF8fpBELlO1vX3kifGG/MwUbDR/wc1s6tSLRoaQQWvGHH+8ztZFtq5j7VwuZgSrlGc4pbuceg
j6zLJuC8B4DIWUVbo4SLHhuJTwmKFgZh5iXiPfIjG+dvjPfU7kR3uF5ibdMdcmw2OpbM3+/hA1g7
NliYEVZ+CTWXbW2YhvdJ1z/LzGrvRxljnpWoPs44lA2n3khVW7jQyx3OgB1C/uhkSJLHDPlok3qj
GcGcSd/3a+YxuOzY3KH7YFLDprMfyAOeVDDsmiIV60/Oqyjq0xuvuulbOOuCOHqTgyRCTm0jGdA2
um/gccdSNsjs06JwXooWpWnsfamy8FWbTdHCK28TBtULY8DgnTadsdSz+kWWyTP5PF8rP/pw0Jos
x+TT9qUOPhUlQtnFj50By6Mtu5agKzbu6xZ+vfTrvpB5+eF66XrbXz3kepuVmLPkvo23jdbDWsi0
ODn++sckAyDEfbV0kBj8elt3fUzyx2PSwJrTyXoszNjkGzEenEiOm7QpngjRa5dxKtdag/SZd61/
CeNgpetDuWJyGEPNjNVKpaSX28paVc303ktgf11gGAjNkAEDFiLnpA6nXZ5G4Qp6FfZ0xNQoKoJm
g1EU5SlKmrU+ptWNgcGQ8uA0TFlw8ozuJOIuR82ZfBIYFq1q5d6nNp5ZrZSvoM4fcHV8S1GGF5XY
5W3Vg9tDcG+XxadseeO17T1UDb5yKwlop9pfJT+TPWHj6HXnVCFDkkjxijo895YPgqOqt9gH651D
MU7Hnf1gChXkt0Qe4RPGO4aIEF6HIUbVqvI7dxv3He69nhaESMBTOFWvL1lB3MWOrx8AViQMbxP9
LvJIim1QnBAInCinxZreZSuABYi6FlHphKcmRpgoHY/epEAsWLV+DgY+nX28RHUh4WIQFBNVNOax
CX5Av4FpvER7iaTRR4M1BGpOIMl2TRJvebvne80ISYpMM2cdVZ6ODjF6SVycgPFtNJGAmoWKorBn
OjNzNfP60XHTvfLFI0UTbynK3xJrWw9zuKdmPZBCurJBQCwExcIq9we5ikKyBMoyZw7YTBMcQ61b
IA3WDib8JUq8RK5FZydHNGf9apETWw+1vTKOLGJpxnoBtH8ziW9STXgnbFbXysLh+2J3n5fORN2k
qp1ulcVel2Prs1YozSMkjRbAUOde69P7WHzVJIlJrX1o5nhska9psp+VHM+t3b9bNc7msllNyN0R
7q+zRntLQ/sepBtOE45T9LBXWuI/G/yDHrNuLKc9rZmSJF5nY6X1pWR+O8a402Q28BLuN1Fh9ZtP
7OvSLciVMnh3BtvekmTqeFvWclh3BiQARIHFneoJyEMn2m3byf4MWrYIjGv+Xe+GeELmq2FGYan3
425U0rnNvyt7b2LSrLINRb+ZJD2Y4vFDy4tv6HeefVa26Depo0YSzC5KPXDmWUIWHm9k57vBnOjD
jLdww53vTl4AaiRSm8ozGYJSG16I2jDpx4PkbC0bL1eL3sYvtsY06YvGMO/dKM4XCqFnph/t8kzS
54eufGsP5dSG8GazoZ7qWl9H1EH4t8GyRCZYDDt8dar2VfdKa+bsHkiOP3XYLYeG2UL/CJDhKHFA
F7a1UJCZwUNzvDDsA54QJEHuC1P6ifKz/wKIgf82ePlqKut+6duEvM4b2AafKknNVWmuqCKfpK+8
jRtCydcexr44qaHZIqs5yM4oTh55flM9KvBwGEMKgWdA+AEIgbl28tADeAlfR0F4SRVAYO5HEHEt
7SanfVfYnRahl298mROBAoZmhfV44zFgatUAcI7heK/Hqyas7yIXZynUFsh93aJo+4vlxvoqr5iW
eeozMPCCwKN2zoOTPgeNTc5AQTRclFgrRPtf4inBw1jM589m2VmCRits8r5p8mVLGIeX7tEQvdWU
yQYelWlCStWaTXwf1tMTwwgLhRBMf+hja1fVX9qSMi6AUtiga8a3WT60XnfRBl9f1Gl4wW37YZrD
kZyoReCOe6mcFwA26ZxnBhg5rV9KRBmZwFNB8jEBUazcKgID0w5DWZ3YtwE8kI1tqBswDtydJxNz
RfpRaTa3rJh+50MKT4JlT+t5BM4PdBXyfGno5MPVkm4RvjKaR5ZXLnMj3SOVChjN1iE5X3TTspBE
XXR66GV5Xv1tdOdU7cic0/H2xSBuvPKSdsY9XeNw0TuavYp1S7IM7aHYWdPKHfQnlWRsuHBog1Ye
x5Bsq4kWnTbm0aoPgEoo1WBJ1hESlPm7ljo75rQ9vcLwNYZZujArjKgIAWCGONFKH0E257Wz48SW
EnvDsFH5DTWgDUt1yG6SFv9vKIp1Npi7KL0oadeLKcnlVmbRfdVm9YLIPwIowlMOxoQGq11sEy0g
3AM0KVy7FWA4i58G2vZEbh0ZY3JRpv7ZyVucJtmnK418JrK/X/sPLvpc6HruXZAxo/fK6dKgmCej
cRdMzSPCWZXNWOzE/u4YuOs4em+h912cyhIrS8I9n4D3kq4Iuz+wK7iBrS52pBziXH0aWLc0Qwpr
3ST5zho2TaOPiwAZKl6GEw0EcgH7bmnFvbktQ45eWofndLAlirn20amq+jAkCByavm3OLNq8Q1bQ
khaFDB/ifmA7TUL1EbL8bDUt/A5/+zWr80uJNGVFIsExkrD6zTBmVJ8gOjGH/N1t42dsLygc9BJr
np5FnPHolOVdRLHQuj0OXq9dlqLwFrljPBiD81ZlBqcW117qvU9oF9ZiSmK+VlYDYVIPy8KrMLHk
7EXoLA8l0G04zLRmSv3cZMMlcozuxWKsXuP5Ihmu1pd+oZn4OXPaT1NwMoXUTkWaqnUyQkbTTUve
9k6bkpupCTbK1ukJe5360yD4+mRmCPyvdbln8P8c6iUDa8v+HIPmlEWds8y8fWnhDcl7lAnS9s8B
OrRl2wwf0i2f29jbux5bhNOWPUoqUuswMJCOoyOySuYMN7aT4HaWIzpdNysUvI2SQLK1PqwQDmEU
ciNsJJDVV3XQhDfzSNJpg51eJAw6Y/Hdrf3niqDODVlnnIaG9Gus1bgDqao2IiTrvGjXVkkuX+X6
4ZHOyR6KV7sIOhIgAgHZl5CLBeSzdGnmQ0DT7km1iLBwR2x6s/NWgcUaLi4OIgjwgpcevWMJFA7V
gjkMZE8R3OXW6qNHsbcgUOCM95fyBpvRCD9qjKR9GAz4YFjpyqU+lsYmTI3Pif3qorlkv5mVv48s
6yFsdhaYSRpvwYcIElwJjXEJJ/s5ZY52GAf8S0vHdGhBhjLY55E8ZlgrV+MQV0+t/zriaGevGCFI
yFyweodtpRGSULcpMgga3Ag2WmbrJsfFjdEhs0HwW5vW17BgQ82Nfulm9CjL/jaqjcdoGj9TrX+Z
ejz8fclEhwjx1pc7rQBGDmnI9zmoJXVMpIO+VborYQihC0NJwkq04nxPDK7kdAOqUnmRfXDodjKp
bshUSqV3muhBBlq0ATDR3GhprJ8Dce8Onn9mH0zghg5saWFWLRiB6UtjZszFzOpvA2i5C36uzI3G
75ZTfjDo7NkLhviWYDIWVUW1DYjcXQGlSteRBds28t8ZQHi7lmXfMpVaeqZVG6DXqcrXsu9umqYK
vtlxf9G8znmZrYnr0AxgudTMvwJOU2tcfzligvrh+lCELsdKl96rwM27cr1gPBsNAnqjw3ZNb14+
p13yhQZL8A2l+q6NJ+0LtQU2w7prbgJNzdnt2HVSxphE6HW7asjTZ7T5X869lg0vDdSWZYjbmUhL
RFhJ6BIiri7+ZAUAXvrg2KXZox2b08FE52yQNLzMApNoMsyyl9b5GuCMu8RRvR06XVuXQUrLIkZm
pcfO4xgY6lj2rrnMvaxZJaADV0NDY5aEUQb48aMXxLcsjDjQuu1OlW11bpBhlFrGRgt2wcdKBRPl
DVB1+V1V4UuIkfAs3Zms6BeHGbrB1roSIrrQFnw2sZLmcfxgo8FUMVYcIyqWiKaIGGXgG0gjW2nC
eNd7ZpEEgbVJfFv7OfoC/Z0F1ofFsjqMdyHy0osMFZJm7CLryhjlOi0i0iubN6VO0wdUo6+UsMEi
7FDxhBFlQpqpXRNZNwpw7rIX46XMzYfBjzN49O63DL8diY4PdtqcMMLdxLq71wrt0ZnEsZwQ5SiY
6/yPigyyPN7YJaRUfDAbKlwDhMsMFsD+oON2IUaPwMLy07EdSvZ+rYU7BjtnRwYhiRb517zlpKg5
+Z1dKntdado3I6iXzfS9bmk5yLpLlm5TPBdRQxpvdhnEbNMEjbJIIjRJnNTXsp+ewFILhqEbAXIp
zaKHERUdVAHfXdm+oXaR64tF0vf2hjLmTs4li+taJ8dm/qQjkS+cGrZZ1y8SoOc2xHALGWiTyHfD
xPkTS8INc2NJHjuYOFu+uUb6aFROtQA781a1uBFjDJyr2vTIAENvX9wE42hsQRa8GrZtEYGgHfgk
NOgJnM7QmcTmcXDkuFTQvEw9vWhh+B2yHvp4hrpOV9MQVyGx3a+ZBQe6HjzCsVvhYH9HlCml2BUJ
K9jWnOw7ActwAFNNKJpm3/XREDHo9bFgzUctLXKsQ6vnnz6QEWgvzi6N+IE8PvMyJUoRglDuLlUw
0v+urZM5vZpOMp2H3kRsptkw3fBGqy6uFkyjtm+9T9nj1MXXiAjJSDbomty3upApo1wKbuaE1bLB
/LdwvTXhf3Pfv4vOkTlHeBv4YuwtzM5TpO4Lbw5r0KdgCyd7YSZ+tHXgc670PDDWwKB6mFrVfZ8X
3dpzOaD/f9XMP4Bzka78nXh+8Z68/68l8PbvGOHin1T0xvWpv6vodeOXucPtuALOtU/S9B89cGTk
v1CtIZ93PNQ1swjm9x64yZN0x7U91/CEQTuP9vhv0hnD/cX3ScMROikx9MGF8x/1wP/UAUc8j5Db
sngRRt0CifvPyhlWTblrdqV5LqFJBRpna11J3DRFKMEPvivIHefQBjrUhEzdCQJcCXsIN8EweRvC
U7szQZoV4tJS85592pKrPiZxWDGM+uHb/U3z86PGR58Zvj+AWHmjDIxN3qHr0DoAW//zGzVxqbpW
qgY4oKw0zFnKjnUOK3GNxNyMJXa1oYYn1JLjSkQfJIbsH2wAV4zwT2/BQiFiceAjhczjKPQnzDCy
f/y6eM7PdtzgXLHVo9Z19VNNDe1qpriBT0tEO0a6laVRdmJP2xiT8u6KMHlO0yzeeC5Gn0bTVgiz
g90wmuPKBruyrRzrlvUGJIooOdmNtdWElUCkAR8WWiL5GIbHspxN75PD4JKD6k4vg3qL1e3C4jA5
2l0X3SgShCIR1HcmsSpVKNSz3Z7xHA3Ux+r173+Nf9tqLOwfjGd0Gz8AG86fzBdjrzfDDA4DYlcP
m15qDPITFtOAQT7JDEvm5toKd3xPMtD2719a//fXBm/KviTYN3CfXIm9P2q9GONU2UQiR0kjbF0V
LR0Foe6mGiea0ZtH1kZnix7KzqJpvEzq0IA4ob8LloxLJhHAQaNum9jUTBoO600gOe/sJo+oln94
o/+2xdq6cHW2FXBV89v9k2kEU0mG+jvF942j3ZhhJNiU/UUJLY1BimPsvJozi+lo2KxT7ZEEj+qf
3sJMJ/5pi0UqR1KdjxOIXZyJ2c87TRQ3wnSzYTi10Bn2raHdNXk2nXVNe5+gRp1KX2LgyljRGynT
ADKm3FDouzYU3jNSleVY97eV1w27f/hq7Pmz/+mNuabrgxJnnOeYf96bceNjB3BK4NO47/fx2MdH
kWeMzqkF1qTyYHBJGPLQaH8NIuHsU2GT7t6VHzCMq9XkAHMaU6KjErLnkmQjZJ/cCeiPqTlpRz+Z
1NouMS0AvuyP4Rzw0k9DRnJ5oY7U/JupjdQ+gbmhdDvfZC/SrlixSYlymsBwi47mt9GETjGSrJby
OGJ78MVqI7qqIdl2Ao+MHZFxoBkPPT/quYwdCzKWR5/KpOFNdB14OKIL/I8xtprXxkD6ThjNY2Jr
2lqv6TqyKLrvs7F498KRjBhzRjBIiHxVrt2O+btCW4ENHrlvTCd8Y9UwGoqUmQlYb/uYmZjRIVeW
NN1R/1tmSTs0N0AdBm11H9uq3JeN/RpxFD9NGgSCbsClkZhes2mUZIFcGfFpDPvF4KXFjQiPLqbr
XcHha5EzZSD7zTCOQ0d4uek64y4QgbbowkrbDUPqQWWEZupKvVpmCNv3Ddbu0odii37I28Rpk24M
JIi0oazPDpUe1D8qb7cnujBBc7doU2bzos9vmLR90NBX2DXRd5lWeyYV7sOOaCH1mmPDcLTmHvtA
rCldCty+LgMhfxAbPe7qTQ+RYVUi1Fqo0iwOyAbIUfSbr10Ks6I3s/TszX35RFlHRxQ+wZ8ttIly
Ylvpun1hdk/dWJOmGCXmSYt9QC72LQ7s8tmLgktFBCDYCQ7NSnO6rWzSb01Me7WLzHyroiLa5073
QPIJIPlO1/c1kdO3uVW+MpHBnu6kdzU5IX+/09j/vjPbpo3hDVaTa5jEu/y8M7PFlUSvonziRWih
6iM9WIjKiaXF64E4cAsESpSV50kyBh06Vqh5gokpRdV2n0LDnog1+eLOMAhjHF6CKrcWOeC1dZ94
YtdNdFoZQA3jyfaoy33kTsgmg3SJtFZc0kFj6FDFkEDKJlrrMaHmdldtzVZ4x0nNP3yAUwkwIS6J
YKhvM753nc1sAYlTPqLguquQPbm6uw4JuN6WcagzvAXEbxr0R/S5rVFnkTok+BaWIqxPtHKrGyeq
nqdguogGkd/ff52zR/HnQ5DHYQdMPiIDmh10OX7+Ot2iU57ZVzqAVQefzui3i4K6H0+X/9yL1iHp
4l63A+fQtvIlT23nLi/JKK4D/5gOVXQ0Xwuj8C99Q6DixDCT4GnOLPNX4qrbagJfCnHwIawJ9KRt
u6rSzL5jTFgtgmCIsA6PX3vLTkhuIhpqpMO04BfJdgXBtUfXrZexiR5odNdBd65rz7uLiX0rBzRY
GYjW0m4Y8ibwYTJTgSOYDDp0nrzlu273PSWw6VJdQEmekH5F9U2bhYfIMB9A1j8zfOzO0kJMqyNV
ZmLbN1+xnHhONr1Zrb8xi+7F8UT5AnRo2MeaHa4IOnffPK8ZlgaQEbxt6q2qMXTH4xehGS65cCMY
sMbJV13FJMTwcYeMdc4CsiFX0kPpgyXuQ8wH3aJvoAwzlEjq/rd8qJ/8uT+tES1r3gd+Oq94lu6g
OZ8VJSzUrkLxHxYHutdZ4AKc/qQTcawkHCilSwbpv//pYrAHjBV+v+7Ojvvr1YzY0nH5r3uCmQIQ
Jvz5h7tHcLD8eD8//Hr1z0/84SV+uHh9jX89/vqkH97mD4+83vVXD/+r266fbMxreL5CNPdB7s1x
iDGjuhL3qXpX8EMfEFtjy0n1Y5H3c2icsQfo9gQojgFUqKZz6WTZui+kw1EmHC5GGi2zkPOq4Zjx
gXJ4XCu3zS/mdI8KSKHyFepJUyjNq5JOgFHES06T3qUfvgPw6c6C43tYMGdEPLJ2RkzltWn4t/Sj
FMgneo0c/zDdtcSX5qBUceKQpaqFDCcKPTc4WmEQNfLYW+lEDjH6C0gtUxnecpOyPI7Pxmi9Jp5Z
zCHjW+DfNB+EUX96iSD4wq5Uc+DQ2ByzqXvSA7kf6sp9hiQP4zclmwHezbatOewRN4AAs1MRQb84
zWRoPmQZeWhxxETXZ758h2UsXIYuSua0HcPLCL4l8TmtTFOLw7fTzBUnXGNTO0F2lyqE3U0/0ZtC
EVHU2om2DblVBMHavQWgOo3eCV6VcmRwnjASYxizLJUDfsQs72ScSQJHGKg6FYZElQT6AV14s3YZ
Ma2Rer+x1jVWgybRnYtUbQIlH6ao0yFHdXdpMadX1zrAzWJ0twHD/6PPUiKmkHhocNZ3imgUNMHU
fDTSpwSlnGUXe1A8y0IYdK7KlNxRSN9NSN0z+tCVrafUJs1S+egnc2Toq4K5L604F/dFBfbEzvkI
xXtZeOl5bPE+jMGBNJXXUJbNMW3kkx939kuYT7TwrOckNeJzPFnRsS002KiaKw6h4kwfluQfd4RJ
chYrR7xIADNH6ou19X/YO68lx5Fsy/7K/ADaoAF/JahVkAydL7BIUdDSHfLr72JU962s7O4qm3me
l7CQJAOEq3P2Xrt1PqreExvA2MQZGjECSCEfzFke6+wBErl1VT5xIJSZZyhPAsPiRNWejS0Y/2Rk
Wg4jscuiuy1R63Esz3RFSR/pbDr+hBxkAUeZV+W6iGj96CJMK6P1fgf2jcQhgTaRCSFkpaZMgDXk
hNJaHbuvHt3MQJtvoq3jG6VekE8tGqIOpec61XV9Z/mR4MLkzbVvnYYwS/ndLmOWuNQD9s1QEF3r
PCir+TDmJN9QF0fB6dn9viiUwr5VGwE9LJpodEROtt79BmeIcaGykZqSLAJzzG12KyhW55jdEkd2
61iM5rjt7QakJ2mCAYxMa899XW9T374bPQ2MxspZYNrXj4Q+vwweY9dD6H7fvDmoCLQUoJedbQcY
TnCuq4IjatsdOXx/z83i4Jhe/IBAZsSPDKwrzBGx1crSv0Ru/G0MKWdNBdtVyK7ntJTrrBziZ3Vv
5Ew/4naWJ2+A6DuRj9kZWbOpLJ2ZJdPCLR5GjvMO457+rLXOOoVsx7TAKOLEuUZaztk6SmjVGWAt
koi0npm8GjDsyYGcIDht9Hb8SF0rLR+Yub6aTo4/NwwD16SBGUbJSlWVuTIjpzs4Y7IQTmvuIWYi
cIvYN9YtRIF5WHeVWR/S3CKcuB0uHslhQVE5Ysfg7Fc6rOkw6e8dskEF0Ie4g4SeXeZh2CaAQy6x
Sg/CLC4UJ/NNYQ5EgTQ0tqoUj/Xk4V7IlXk2i/7kad1zqrXg2HAYoKf3jG1E5RiaBf1jX3PlJrd5
4927ZIBjPwrBdgcRMnvNebuXloVWlnTucazB1jvJq2uQ61MhowckKoG1+CYVGuI569G7CURSi7pA
w2fe66hlS8Sz8u2zJS2xm8DrxpnJ5GMgFhu1IV/VKThEfUzZPSTGe2LhXXGIKphmoom1ZZRXzSXO
H2rNzs6oy+cFPLllyp1QIIteMbEJtj6giFFyIt1LBxisjGfZ28MWnwyW66K9oTRoadg1gY+SYQt4
y3lsau3g2Ok9FajzAqV/T6Ochs2skpMEC4Vh4lBmA9r3qDKvdR2duhbFRCTIFbQzSMlzTiuU7Iqb
GpHkJWNUXtFlr9I8UcdJWIGArEQ+MB9Ub74xVgN+RARCNIM3y/Mzubjd89hQkR0wnRj5EC88yH7n
H4wsefWzMaF+HL4aNIWXuGpj1MUZ8OQKq3Ax+nCmmjXiVxCy+ZjTjoEuRNdk149Ge9RqRa8vHS4Y
07o1ud7eUyvsgbHmimTl9t78gE/bOovyZJVGeSratjy547QUdkJiO7l9Z0z/lDycF4mQDgCLq19b
bQg8jlpftKb6jZagOhdyLBZNX0bs3bBABy4jSw6zixt7bsCp4Q0rzZDGSmSnDz1rJ+EqZrUTAtAD
XXKFVaOxF34r+l0IubKQdn3rO6ltQmGT7FiQLFSxhpWewRE57A+GkAZHiOiZZ0yPhXLR9WlWv+kB
SgUi19o9zQykC3qPKLwqSUUdSvXdgPrMvYDIwXLmvUcD9aOwG+D1Um8AUumk4tYQAoo+M5nobBm8
V5NxhmI54QwRSaD6Ed0rmNAOe7/ou3eraS6NtK+Vp/2IIEPgp1sX0t8nU/Y8FfG4EFWCkGN6M1P9
cSzG13QwHn0jjBdRaO5ERtE+Cx9LU6yZLBiTw6ubZEsz89f+lFhI+svlYOcJipm6WeQuGssqvo8x
w3hs7ZCDX4pFZpAf4UjXtk+PrKD+WoY9uQNdu1Wt56+drP0IWy7i3eK2oejET3fUSPbsZlC/tt/L
6bGaxRY3DCTb/hsA0m8pRnzcbxdbdjtRE3gzMs0AsAez6nOa0LcK14CLYywoCuuUVDUDsBfEU8u5
onV1b2uNMpDPQLeumAgAfSrOMBDJ3oYYuRCJscNp0KLTVHdfOVU6zfTWESDCaWf0LB8YAZFcogCb
kYzeC02HZB2HRbuwU1hinCePuo0KoWsZ/w1tECK6yBJvLWQUHLGAgvc3T+BB8XS88uXcv4czEdeT
du1UD77WgPRgpxrLNZkLulH1mOvKw9ReYqhfhrlXlfORtLiFwKxSEnryeurUUidHem5f2pCuiMLt
wVvSrJLJswMSERqaevpjuTPL+CkkjEFzzYsVgXgw8RR5EhCRg/eLyG2s6kCNMhGfddHT+vVf3c4g
VFxhwY7DnD0IbGXVFS/UftZUigR9oPShSw2CTJmQo/AUhvhVxB3e26JHSUVUQTfq9517kmH6IPP2
ejc2+nVyVZim4uLRlUMTxEBVapGeCQReWGN0bpInE3MWQV3v1extiTyJgDgn23aKfuRkwqBoyV5m
XyN1CBAFo8JDOzAcI3ZCcdS+SJmtkrDGvMnMNOjy6OtkDOe8YSPenqWQAxlg7WpOjKe0NwUyUGo8
o+E/1xjRJIkvMgwvEsPSwkH+5HpyExFfD7UTJFq5ZBL9XguCzpPaQ9dVEZCXz3hTQ7HGl/Y9HDqS
X+kuNgmxoR1SKUZZ/m0Ey1xCgy7N8Yfb5Dokrx3KOg7aJG0z3OoPm6V9Sy92l3Uk/8RNd0r0yNnP
+riueZhTMc5fI+pvqqCDys4TgeHnp58fXOXrBzNBzhR8fmrfv/78iZNX3YZyGubbhxm3foNIhJ+J
PA3/+bufX2P7Mg6fn7X/+1mIS20/F9/L2Bsb5KP82S+/+/tPPv8Cp+wyHAt912ga2LQ/fvv3J+36
UrA5uT82/81LXqtw/fl3Pz34509/f2HzROI7h5rd5+OkqcuJZjLt5eSH/3rZn7/908P+/ocpfGXk
JUhC/3gFn79Jhf5f//vvT/n53c9fEnHaAhoV3/741k//2K9XytEnf2vb8waJIO/BH38zpm4SdNoE
z9Sp2kMxy9e6LactHRjv3LruGQ7IU07q99JGLgOLTIlbiw0saLrmkhY1LK/KFNcKNkRQhohiGrSn
cIZqbpZpdFY+kSWbHD14APfnPaoHG1g7DqreKb75kyWOrRkfhqSIH/Q0+ZIoLKXM0jfJ3uDsE9UO
uLFGolX9MP2wPrCnMQ6QHp4G+WonnnylexRy+CpWzUDhN3Lm5AH9Ah0Fwlm/tDLhYCSdaD9NA3CZ
nMOP2e+IDdlWfus/FbE66BAa6NdmcitnKUDd6skmMg28ipIWEHaAfOECW6CCOj1Z7jntBQ/eRlPg
kQagmaKAjHcAMkwaDaSjuDLTlymjFKfNxvPoTDW7ooLJ9Q7+I+JhZzQsg3QMEc+nlou7K88WUULq
SlO0QJmzsFkKt0z2kZuedC8pHsZKPyoSK5YJOJEgaeDd1vdApi7NWlSe8UHqzsBMXIiVHMSt0L7P
nPTZ6c0Sw0VjB07ZltsUwcYSAMBZ1XYboP+4y03lFfMB4reUdy3OCky+MN6W+jYjJ+DiEV9IhaAg
/93JoqNjutqqM0DY+lMIaZmd68JzNRc0lvHcNflXQqReS1k4K7218VOn075rJqQQfrNpzLt+ds8/
XAcYrdPAhK671okMW9tVuBvoxq1NgLKBNRPEWODcMH0CyjJ3PvhG/1VEZAK3dGUP2Ne3o277G+jP
9S7qeVOTUsHdHXzcxpV60mNWAqvXxuPc9mBK6pxODfqYY9Gf47gXxykWaJd9WztNJSs3G+X4jOU7
2kxzEiHNY6Vny6j2kZGOGw10WVDMpgg08uGvVtg9TqI5KrsozpSlqk04asjEo+6Iuvs7wOzq2Zbh
tCln3VqSczes8hJ7DFldzrNtdeqhtsFuDRFo7F6zYOU2aA2WTQWCK/G8akeYplwhGNyoQRvQShU/
Bso8HK0M64S36BUddr3R2h4fi8I9YTsEq/W1v9SVOS/NszCG/KxiegRDL9elISaU8PdWsKaJK8qf
cUYmG/lxe4yocycISzbSVdOiIUmYWBzTuMjMx3ttGiQdtmkLa7d895Fssct8LGuJ88Wuxp1fLZFR
QJThpH21HTSg5ZQNm4lgoVMlGvDYnTrm6Epc8OiYnrzxTKR2IM1RHSIt7Q70fRRQUfsVPL7EyIGO
ugF+AGibjkzKBpslNP0q6jS6OBIQUVj5xr6Iu2LrFtd+Ev3C6aS9MkJIwpEyv0QOoXwNCVP7IjqO
Y659gbTeASwbcR0b953oDESp5ZSwlR0xCp43v2QIaBZuVVUXEoXyTYt4NajQtD+aJXX4KoxWrGDJ
ulSt/o4Q8lj1QL1Ti5M+UMKGsI83qfCIDCI6YqZyMMv4M/bHCT+8M/iBXozxQUuKgZM2naEQgnqa
XENgeoeB9WHtlHCIKjzpB1T2rz3jceeX7OHY1j05hn1ge9PtW6cYTtI3ljnBHscs9faYJ8K95fcR
vKvW807IucsNcTEZvqd2QP9EoqNMDwSpWU82g3GBB3T6iDrrNkzJrRkGa29VKOq2LbTTg+5RBfKz
meC9QZEqkGEVkfZcPN4NroL98l7yPj/YlBRye/pIJrN8rwo9XFBLyVeiaFmJXVhjmYm7nYh0wlGi
Jt/IqXtnQo7fnQHRcONudZJF3/zC/d4ka9GY+dsYjmtviqMNQP2ROVvTdzJUF0CSFrJMOSztzHfJ
OpvGk875kB4+Wrkk2Rcpmd71s5521XflUEtDvfsIqup71gAnqGYrfCwMkjlIRsBp7zWUtquMLG1w
bKE+ofwp4mcpIMnHRiX3NJ+vja8Vp74BNkk6UnmcLGTeIdIquov3qAq68LU93eFvFyfNGo6d+W9u
b+nw7jlz2/5YrGaqE0c9LB/rrpQgIWBPV2V0KDFwLQwqcRdD1kiHZp0NZyBMWk1RRRL7PTGLJdAx
N0ZE2Kjed+2eFspDjjSMw05eXxILYmch+vGCMYYsHHT6daUU0T61seoSB+3mZE60oHkel1TJPsNC
ANI53OaRqXbNPD+1Mk6XLj4duozxgvQl8zhhyuXM49iXbpq3c+es81LpVMYcVOFESOZI5FYsNPBE
AQzGbVptPcjaC88wqyXy0nTJAZ4nK+52dCdXK92d04sW5g93oVhf1NANnAe37Ov3O6PVItc8ds8u
rtx1VuGNUk4MHKjlvMabt6Gjt9drN7uMxJvNZa3OZZ2/UVh0tjYVlKCy3YdYj9W6aGNCfoaWiNCe
SWIgOwplbKgBmqJUNvgUoGo91Z8gfr1cB7qI2xJVMJiqii4k5QzmgWk60ohMayt/oS0JVMAyz3DR
L7SvAdR/EzvoEAVpjHDF55G/qMbQ3DvDzLZ+mg6iS75b1LB8Mz95fneCEuVuK7c+t4jFFxgb2+Vc
Vhwuw3rnGDk66NCi/TY10YPXkPiApP4REZC2NQz3QrC8x1RUpidonCNAcQfvnPPa4Aa7cuDCYTlH
xaYeqbKEqS4+8q588fTJO2JPOMxZrl3yKrtYNjCSWTQg0PUL8I4vRZGMzzVzrmEOFdcu1/dDziUC
U342OkRsnnGw9RZRrqt+MwnHu3qo5eu2u+L6tBa0Kqd9WM3NsvEGNgG6jF9mtvmBHeo+rXu+HCr5
Kvs6ekKFHWhuPFwBvXOSCN1y11VYa4Bm4otkZTnqHPJYZuYDOR4Xx8rFmpMMhPk0ixa+AXqHbnr/
4iSOfagHI9uVLRxH3YkD6Tvvgx1pG68R41XTtR8xwWuXKjYj6so+oPEiuX42Ef8/Teq/B8rTK/2p
0XrPtv9nEv35oyCJ/hdd3P957NqfuVJo4/jzf2njdPEPDN53JZHnILJ2+NE//eGG4fzDNHWIFmhn
dNu8s6P+hZX6FMC5tnC47VwPdcsf2jjzHz4zkI4wybYsQ6eF/n/jD/+3hjtzLqJWGBxgqgh4votY
fmomOn4/onJNdDZphC3NonuuK+Ht05QqZ91XJqYj5e8ZJMQ53YP7RCew16bWwQJ1d/KK8daYHV3b
EnnsT9f08ntD80+dzl9emqGbLg4Kw7MY9cjRfu1zRjjskiz38JAVjo/XDFB3z9hflCquVjOphGuF
3H01Ra62c0f125Rf2856FJkR3ybDBkmTWs0BDXu4+OtXZv7Sgb2/MtdktdLvKj2UT7w7P180A4il
M6QmpeqpWULhHzcA/meoH+ZzX3QGjodp4yYNlfrqTnNWw8qcPJJyBaKDRuAebbrRBuc06iuGNznJ
LMxQoxHominbssIV+VbPteNfv2zj31+2MD3XM8AW8+HfBUmQEfUGRNcBNki3nk1F+rLUcGuRD/2g
FX21mKxmWvfCfvRCu1lWoa8tk874G43hp/DppwY2l0+QCIjIw0EYCj3hF1UC/BtEn1VvHHz2mMGn
YUbKGWVdYSUrbRye6KthQC4q9vquRdpMaiSYW71NZNvpaXaNb5Sn8l3JgWvtavmhsMP0sfWrLxw0
vF2o0npdxO6PsdFveLT0O6qbLYzo8ek4pOCJ0KXS7vH2+JV75NQR73K0/Ytad3qaGDCn0KwXh4Lo
g2VKpWhJtqaNUzBtz8boUZZqxJqJN7I9eCVYrJmLgaD5ZcmKaRUbCm/dsm8GAxcoPeYut+xzZOY/
aiIId0NKWkfdWO+SdOHYzMxvAqQYR7GFhdNtCzFEC6I8FcsmNqcDg/agFblOnu5yktOZZ/d2cW2e
NHTRK1s21jodGo6NThMv/+ZmuQ/8P71Jlu5DrmBSAKZsYRX48z2OK9azELjMh1w2XM+qg+7kwTEo
48mAJbubshVtifagRQ1MnzZd14kZHaxWW+BaKFdKSwmZ1LAa2a5mbqrYnYK/foXmf3iFeIksCBnC
5l76vM1+mrpiLn2dRfV0oKFJ0q+hU1Nhuz5yAj+7yfQtC1FrKjtPF6OF8VL548mVCs601V0akXHo
0MRX9PrIN2JfflhD+J1hSvifqYJ0nL6SQh4uYp8NaCf1em1lWsWWs5qC1Ky3oqvb3+Ep/1Xa8e/j
wvJBfguHKdk1dfMuzv55WkFDaOeONw8Hjq3UGgHKJ4WzK9kWr7S0XpAAhqOz0+fdLCYOoRi+vJ5o
M8utr26KpBEPrnwemBetyftRt155w89F7go3eBua4bKnVX6tEN5RCFpV0xS/uOnZNowXdLv+Y6Zr
0b7E6+oq6y4zJSwaaSvtIjOWJPMUnK2aNSjfkmSjiO6B3rlrQ2NPEjnt3ROrAzb1FO4FsyIutrKB
EibjHLCCdde2acv1VBFOA1Hj7GTJsG9Hw0UG4WaBqqkDRZ1REK7c5hffcfUg6dP0o0bOZqUXX3nq
m6WSH5FLg0BF08asLGpVkhuPpqHL5gpuMyxA7yAwariKKRSvy3Tx8+zxr++5O9n9l1HhOyyWHlR4
HeP+rxBGa6Zc/qmwdFRVc7zpogvdvFP7VA2Rv9E77Bmh7hbPVt4Yyxp0P0puPCNjO92PBmy0Vfs3
OtNfZaZMpAxTHe24gC8C6/SXu6Zu1TQYalAHox9wy7HtXod+MSNKS6brDFUx6BstR4irwTCq8muo
yqWjee0xVmG+w7/5gX66vLWxqwLDjjvYA+QB1Wbprp24KWg8JnCAp+43ojrJOLW68OaXyESrpBKB
BWJ71zXhDyP13nLD0lfWRLdoolpAhqsfrzF7YVXxeiSMypfHTqOEhDOa0gQbcIdSP9bO9tCayMXc
NJy2HifCJezCNOi5ziui9Rz6YmF78iY5rO2k/cBHJlYiKcsXnGYXqkNqaJsT53B93eixvhy8UFv9
9dt+X8//PBf6HmZGlLyOCchH/0UUbxuKRg0XmggpocOHHg53nZhlC5QHHBlAvTiXyeqdo2PRZ/vr
53buov8/P7lwHAOGqIMg/c4Z/fOsoPSevrpVNQeNyRCtGoTZmrTLYaBDbEoMoW1PQ3VyN5aSm7aE
ZSdKiflqrt11hsIuUFNzKcx02TZ19BpyyvLRfuRJpzAL++2qyxiqfgE/dyzq6dhnD1RdXlzX9ZfK
GfWgQRQa5GZXBMqrj1memWt8G2bgtNZ6sKju+Myhgd01RDJHRAd6SfaqWVALSSWkwYFyIawa+5Cn
FXEpOYUbFE+LMrLNQIzuWfmJWk8xzUFStiX/1rz1Ct38f7iIiCDvO23TZ9f862rWp71Pk7ovDvEA
t8bE+rqnsBHoekXfO6O6WM6ZfS8C5EHlGPOWui01Ro0su9xTQGSwJ151YrwNVlqIEZp8a8aTEuO0
Z3V6c2dnPg31fIzmyDj1Exyw3pFuYE01/zjvAl5mjpLs6fSNmYy4slQOwjRJnvLidUo176wZrJRV
1o9bml2CcqA2bzR8XQvwQBlaJ9JHvd5GNardbZuhm7z6BKrSNtZPXa/mbR+5Ptuj5kNm9nQtbHGh
gOv93Z4At8yvNyP5TMh8DAfdIb7cOyT35yXKYq7W6sGKDvh0U+ycm7zRrWdrDkM6q/HF9tHesWcb
grYL4p7oSD+KynMcpl/ye3XcQoNwaOLh7pHLwidjUI8jKcIUVGMb2HbzNNSmdXJyGW4RUi4r4qeo
IoriYk7xza79mPqwqS1zQvRWrtFoy/GO0ehyQI2oWdv955egunhrPH099S54Ild5H158a0oxfMkV
Ik4CYd61IXHf1BivPEOpr/BSKMFK4igNyOdn2wJyX/8INcc+fn7AQsrk6RMtgFA+vWn6Gd+02ve2
FVJ1dBmVFdaC2vsmFAlpbewgVTY5A8QOdE81PrYloT19YX2Z8oY0p6IcDp5/7UrqBFU3uu9W4R7s
Ona3neGh6reG6FAQSIEAvfhuFfFrggjkZiq41FbZP5lMwH2WvlnqEmp9vJdsPRdsuu00oFTpQ2Bi
FjRLSZR35Z8HIK97ZjDkE4bZvgjAGSt/eictND529w+cvLRFkkjW6644NQh6l66TAKUHckX2aEL1
GKbQaSKWbOHqWKSbiEAkq4mLl9htfuSYc35zSAURYLBwS5k7WH34yh39NtpVegonXIMyqtF5mAbM
w34q4VN25d1+v7aHqr9YuXxyVUXjyKu761yY3xVG4merh8NvxfZL23OFizKsVxR9yE2rQ3sP6viW
9XX44IjXquqcc1RMx2y0xQGNxEucxPO+aaZmJ2KN1EC3Hk8tQd3MSEfWx/H0+R0HXS+2hDBfd5o5
rxMBxsGOhpSMbS9atc5Js7vutZx8/1TH9MAzGXevtT2OGxnBFCwt7ziCxb/OrmBFTZpLqDyePyG2
V3NpfYw5a2NUVxYRJP5vekHM4NeQEJW6dtS+1WS+oN0DCgVBDaFGWKLN0j46jeVu676EVNmYu9jD
d2VJM9l3DtgGDyAIeWOEs7Q6gw653Bzq6akD0O7KUqw0n+2F1aDFiLzaP2X2c2xkHJg6h7J+DJXH
2gyO2x69GZVWnRrhcnQEOSDCI9Ep96xDaOj7iqzpALlpdpT8d3SjQJbOhIvu0ABY19mkL3eHY11z
LfsGVjZZNSUYo76/82fBTp5FqwdGNxj7UERfKloM176yAt1Kh03bdfrKGCxwtS4BBjJym4uXwdZI
aLQBhiJkXIuW0FP9s28M9q7O5i3Cx8XgTcbJ41B5AtjzlRYqxyK7KjfcoZi0CaA3rWm6TZJdQ4RY
4xbWcbtu/dlY53r5heaYeuhC1PemSqePoZTvDhrFRxBn7TLNR9ypboRIP0nuIojqWfYmi5A3Z8cS
DkgAyae4WeMcrVAtEVFv0jWcW1kFwnPDy5y35lbks9pGs/eaTj6hcaTJHdtBTEeJSL4D2jkZHdSB
1nj3AfHsrUEvbqYDltbsuwfFJLU1hiR5yC+VQiNJIqp7EJ4iZMBTpH+bVB/1sqhv5mjAE77TiriO
QAQ6RBekZ++TVNeWBSmPq772zK0KlY8ZBtlfQt8tRw99bFNyyNKKYErTR4CmUaqCzxViOG+9Ohib
vF16dpO/lo/jkKeo0ZxsNwknhAuNqbuIRrlOIjpnkyrCVSy5AGLM4DS0U0XDSwOclwAE7HON2KoU
PV+YMPg1SCx3I4DPCQQy5tnOqbsqKxOLzoqTXTeON0r27c5qLLaVIYt/Y9pvbC21Z47C73PSljuq
6wIzYEFWASGOQEeqQzR6YmU7nCxCZzKOcyPfSEkIF3pYJwc1pnJFjm1g0Gm+UFLlNo9qWvuNRXCs
l7QH1yKz3q6belPMpJog5ahWjjd2m8QEAZHRjt/WURwvY1V/G6NU36FfDgbDGndNOUUHqjUi8JAu
bPt7c5AOKrBBujtAI7aNH6WPxGJfR8oTK4RUkmTHzF4jQVx1qoRFWNZpHqBYqOCXbMYckTmjrj3l
+QAAehEvw7jzvpBCTzU/dHZm5yXbxKiS584gjcBEIaW77XArShLOnOLumm9caxWyQJ5ouJLkJ6G3
0DshEA7MmFnX2i2jMUnYdJy+GQZ3ODu3hpl1InGjUPKgYKmjWOVsmRjZ+MByvIoogJw6ZJuLePaj
nZM9V7kNVQ0t69G1CB/0FcQobZjyTSdVswID8MZKsQU17Z+QQ1l6MT3ZZvpcFKE6094tTd29CHIe
zlBw6WhjYvv80Jd0Hml1UmoH+lFi52zVFl4Mg9lv2mXDXvHg2q+NNZD6ouEZ9YHSBkY4fow9Wv2x
G7KTlPJbPoXiWymKxTyh1cZFtcdpelcakClJL/XOVryEU/aiolK+hll+jQpfbTS0gAHNcnfbdj0s
7ZqGFpC7FbS+AWKdivaFXUJ/ZmpcAt4Lt2bEbR4pJMLClc1WGkVNwlF871IToRraY7zTYSd4Wayd
2qpttym1yKCCwLPzOSE+yC57isz01S/S/j0t6QuDRKG0ZRk/0qojFTxVxQZGgXmdDJcKVMEElfTR
rSA7ohPYhyTK9bNXz4D50uQrLIgatVlTXjs7Jw/MqPKdxfrzIDKoSWzACEZv/J1bEPICFFhbRBVx
z7N/v9gN84Bt0v90c7pPo6c7JBJmjx7ddGSuU74c6aYu+0i0qDAcscXYp3D1BF3nROsapSzprT6U
ynJ4zCi/LWr7lf59dcFUTcOsMPEXDaZBdUvTbqL3XlECgj+pYk7r4KXhm5fB3KuQJGGcxH7u7Xuj
Hs+lH13pemxphGfvnQbuKnNVvM3T+JUN7vBgTYqgI0+v0dennCYnI7kQLUMVTR3sdLROvKhsA/Ni
UWiW8+i64ZPrz5cyruMHM0x2rk3xarDp01PsIfEZyfeu1jWOKWGJEo32Fuk0CRSlQZirfumgCn6k
ltoHrpeSuhpV49LHQLb2/dYJrMrwFyZPdJi1ykcw+Sq1IuZwcSmZ3HaOqL9KRHwHt4E6R5Q0Y69W
+hKFbfzU00FlgxPY46RflWyeI1zWC+YNASP8DmayRY0vMu3bK5akgzZgCInL0TgPRg1Lu0t3NDOx
Nxb80p0UwZFHrUGcpktUEyy4yHtU0xDapJNqaSB+3JW6QZcM7qG09PDo+cUq1B3/CJmOpitj7xFN
/HOPw93Q/f76o+n75oW4VDJSm2dAez53yDrTq+7tcxsAzoJZz9nm0n+TtvKe/I48+9YLTy4x0eFM
a5eAIudSQUvx0Luf2F2B2OqO/Ef9a33f/k1CIl52R/RJ6P5iGnAaFwa6U4ZvpcUTQwAS1bb5Elry
ObFH7Z73EB3NmGBMAC5BCmJuSZmf4n/HXKG3an7zh/cy72/+IC/uZIVXXx+fgP9Et5SqFFIdUy4U
dBIs7aeW/JUHFn4wTobGxn92TjUS7k1ZygbFjo3UJ8Yf0JJKuuAsnN1UPcttXZVqwfJlrziszKgW
CrlXevKFwvm4bd30IVJDtiM+F+1NoX+ZtbZYV9rs7acsX1RCm4BG1caDm0Rfeo9TnCZ0iNjacEqU
Q99b1D2SeIKk0EHArQyb9ORTfvdVdpu0UlvOBNfuNJqDK6yEnVE9FsVw0SBEtksjIlGpR55opy6e
lVqnaTo+o+HgNrEAUUkP3EeFKcXvafWXzH53I5coxn9+mByn2FcsbX/zvZgMiSn4/LuQSPgMwex/
eYiffvM/f/r5lJ9//vm8n1+GGc3uxR9f//HoPz3G3/z4l//s15f5+ZAuwuolBCriLiidT/ZKH5UR
LxLnO3kD5m+tFFffudVq7B4F8dWx22Vn5jNpgCB3mOmXKTaDXavjvC9yRHAo6A6J7sZre5zdbRFn
L024GrnY+woCclCj3F7ivi02jEPrPPg2uWax0z5gh6x1dkJ6k7zYZV0/o9wI8rr73ulG9tr5HEkc
l2XirhET7iIJpQLjHbJRiLB8RDPwOz9zccBKtgNVQ6ZU7mB7cRkREgKUpdn6zc/UCTdhukxbF1uq
1+FXSmc78OhCrw1LGkdUhsyrFlt4VrJ8k0mJ58PqxcrzsVo67aYmdWWLXQ6nkoRj00V01theFm96
hzPYw/KRhJNYtwgBttJJDqxcQVkBliHhadhaaomeJHkeuxzLmgGBqneiI+azY+gT2vo/7J1HkiTL
GZyvAuM+wNTCjOSitBatuzdp3T0zKSJFpBY34jl4MX45DyDwQAOFGZfclE3NGzSqqyojI/x3/7xu
BV24+qvmGMMpNIkvaUPobUTn7Cicqy89Zn2GReVLHflrdBXIad2jrrR811XPeFTE2ZjyaD+So63L
hBFbZ2EgVljpjDgut3UuoNlz8H2y22BXCL3/aGN2B/qITQpXyXPNrTHXmmZPErde4StSF4MdLKvo
g+fS9hR61O5OiYBARuwtXKRwsE4xtdyrsqKwD6P4haRV8GzHwbrQUmdJZbu+bxqg/xGpdcQoKvG0
2ltVtoP/xT47XdvcR/cGzxEjlE3gy8AHcdfr13Ty1HosNUoMp2IPTS88V0pZ+3hqV05J+mlK7OBW
USAGezW1NyohuKzZtdqEeXHrhzL8YYn+fTQoThFu96iAOnZNecN0MFz6j8Zz6mNHWHXHdu0RZV9s
G+mFGwD969EfmrMpSd/2pJBgeqS7QbIGM/uMnp2FlmDRbDT5lvqYtluvVw8EatK1I/1LP0GwI0LY
PlU+slDUG9hY5qdm5eKnQg8h7gS4LG+QiTyA4F41t6G8NEKPrjk6wy7u82fdwqq7HKJonwT0PXIG
Fte6u/eAI7EZTlvFXPO9RyW+T/lNAHw4yz4wz670QANS+n1oaNDRFZVgLcaJTeIp8zKDXx17zLah
LPxFJMx0XXCz2+pjNad1NP9gamP/nTSRuRUjxUb1dIyKtN+MY/FAaLxHrqQEY+KutnULApOe/t15
xWbSwi1eTQf9JX7HnugfKmsyGJbb+WqoGprptIR8iJVBQSAkYBpBejHqkVIhvVm1Wdfe3TTY4DJh
ByEHeVZhtk6LKt1UYWAfROhph0hge9WCH4nv2xsMh3CY8JkfhoZTlkaJRShH9KQgi84yypCJbMnE
SgOESSbVe4ZgXa04sDOzHPpqaQbsv3KLQUs1aPVaVR7G+Tx+51wfL9OxHV5HNd61iiyFcJpzbJjw
iGcEQT2wO+oC9RHjP1zpnSjwmBXTtamC55b690PlRN2WXDR4YnbrT4OerJhwDfchY5tpkyFCpgEI
OJbp+DS49q+W7XIAgOMBt/VTyQ365JUk+Plu69vG6/050W2dDCv/oNHiw8qGfjeWujh5phVuC9ER
pknnnMkEYWSSM2q4wlHJuIU1B0DWepxkf5zihhwGrphjCylgEYYwvsahyI+2trP7ZYkAqALh7UyH
o+Wklcl+yHQ6fZR6iCguwo7qsY4J+PQUHOpO9ETCV7u0Vr9tveiO0a6iwBaGJjDWlcmceDWQAt8m
2tCftHHXU3Z60cw0uTbU43DQjIgPh2661qisWFMhqJ6qGCCb5UDWTPJuH5omAdti8j6lYV0aJCiC
DdFr2/WwEzNUBqdMONdaJAYtCFhEJkA2u7l36nQj3ZWppANehcxJrBn4q2srMxT2JlDJntmrvCPb
XxMmC4emc8MrbyYgQ2fMd5OST9PodJeuC60nOj6BE/aPRNjaey5SechKkW96m07WWOvkarL94tpB
+/ZVL7Bm5vEppcPrtSepE5VmuksnTrYAxNIrOIJjhp+SyJF7yWjgYMV36hXFKdV6lBbe0la9uymH
gFpp9a4PJB5cpKz1XAOLpTQy8Ju75z61iyc4KMmCvbLEigtoz6H0j38bYXVlBoohcE0OE7CczXpE
YeymdUp74zotooRX/hoaRYkuCM0Tke23xHcSSCqpeYozoa0r1vCEkJdt7iBg5g+tRhZUa1lbVT/B
N3DC7hkISlFdiTd5d2mlAIMHckBC5B+2l8kdma52VZvVo8PReFmSIpxTxzRt4hRmzSiOHs1mhyle
MzoyjyNRjaUt1Rt5fSa501Bv5ZBFTNKU+dwaHUI06sHCLxtrSQ+AtuQrJlYNoYMlCbdor3f5u8au
+16Go1pF5maaFJzSJLF2haQjIUrYUGhudHLYmC01I6e0Nk39vU+eR8M/eJ6I+FFaRJeTQ4Xi1tGG
bcBAaOPr/k1vbGOn1e6nsKqBfDeOAlYuNLgxOYZlrlZJnf+g7Oq5CqtuzbAwu3WtubDrSZC8rcxl
4slfYTVMG3bpyxiy0UEDGbEkRyaWXd8/UxYG9aI1gjsDoiCywl2ut+46tbRg2+day4URP/Nkujm5
/1mVcbeOucBP3a6s3HoXwvdZZVZrLSuXLvvYG0hCaiXKUJFq+0zEjyBC1cYo9HueDskh9tWyIsy+
M/MQq16bxjsFu9kMnIhosX1wc0Ebm5PlW8sEkGln2t2s6NQtw+zOjo8NTaeBB07z919FjJwhOl/b
Vw2Vj2qgPHeyLVzAlXOHe7ul5rK/VT05QD1BEvv90AWl2M6faS/sudmKhruqtLBzFFayxfn4ws2n
XkxmZHxEorpPft9tma83azPI5VqL/fAGV3Oc3b4c3BMHBWdy5evATSgkukW8RDub/WDtcX0j4dJu
8e4ITpzjiCUSbW9vklDc0xUOKBMTxFOe5T9i54POXu3bmeQc6Iu/4GKABHZA/Yye3xIwq5wnAovr
0PC1O4HaCbxySxvS1HyOqRe9hRixfCc9Tegir2PGcDGlRAscNvOM9pIU9rhPGxMXcJ2tSp1QBd4S
hE3wi48iVb9wXdDWZScpk1rBwmjq5lEZ5H6bwY5YQ30ar1B6qbM7suguzMaS174z7GXuVp+sdZzG
HoGkMuMtenlNvBnhWGmncKDLp+f3UjTjbkZV9metMIeVo/fwoTMB9UEsfZI3H1KDPV0IZJ9IIETq
NNs+tCATdL0cr0GBH5ofv8xr4g1GAnWH3Scs7XbgNMntMMweSr99SNQ0vhMa0MLG53PQ8q+q1I+k
LEy6an1qivLAvilyE6Br/bffz/74K340XctYaLo63BRt6b/pmvXGCcAwFVSiQg/2ep88517gnpuh
IhYvNXNZd1C1aWGzgmUq5YA/1eePKq7JPhbTIU2n4Gj1XnB05offT73RVztyHqffz3QvIGBYp3dy
UnDkjDBwTqLOw4UC+bvvfH9YwnrEV17hZgjahmwJe8sj9rELm1ntROqWCistsej7yx2s0ZBamM0I
GNEOw6G4j2+OE6J4Qe1NYze+UfZYecziBmNlm47DqbWP0BTBpA1B5N3B6DnrtAuJS5WQrOux8e6J
SQqRvmVvKyfvDMDbvMZKozBZn0vbGcY+J67m76QQcHpr2uu4NIZD3lbLxJkrzq3Uu5us3l7N9i/3
Abg2Ob3yeuXhZ5Aum2dl1nsQhGejK1GPnFy7Mf+tF/S2q01TIcVgWJLvsGkfSP5QTFyHxoNN6NKa
hXpGuz8swJgprxN/ff5mW6R4KKU+lAEkYNOM3uj1ZbuA9LjBsZtvCBF/T5KEIbI3lR0gXjd6Xtqk
SrVVnJgF6D625qKtmvlknuMOmT3oRdfsBLjQAWNSF3HwB1/+qQZ6n+lJZKxh4Gwbo2LBRM7aZZnY
xm4WYXUmdGabFNaZ8haE+2gIxa2MyMwWjP5PlsZAFpUvWNvW2K/d0bkn+OOWdk/pFfsrc1PSvnct
la+tsR5ex16+sIFI6UrJ9iox7TVTg+oYAX7cW9wEt0XVR7dw5q4PihxEVApt23e88ZWiQiIWVIjZ
iZkSSdPTNZY9/QBkMF4GiSi2LL0vIi0p6AN6XqFH2OTOFm0fcpiS4ZfIjaNuigM9DOaVYOAr3Aa6
WgArvHAVWFGZrzRdz4+B0n95FldDG2/wa2h0F5vUs7PL1uOgOPng1ag1BjWO1A2NGuHuWWblVzjK
8VJFBXGsqlojfZF3GUP37GlfDBdMyF5BfBFcNTvfcTMKvAuSnmMBxcIS/lMYmdeJV1IbU3ycfA/g
vpW1274tnyOfm14z29El5O2lj69yBU9bRn1yri3wFUUyN5/WSyaTeLDsYdUm4HzFFFirsIphlxQx
B/zh+fchwUWK2FpO+4ABR6DB4+Ln5PYVy7bElti7xCbSfo/7iJGaCE70aHZn5N5NM8CJCJN2usBp
W4kadguEMu3RY1+fa7F7SozB28FAV0Hyi7ma/2Q3Ce7EEinLsuN5Gye1TSOmj2aom3vNbMI2Peve
lNV58PqX2tLNEx6c4pSNVPm0sfGGP858GIEoYD2w4ok6VY/+FQC2OiYG3700VXnQ4HwcXd2L1sGQ
0oZe1enJ6EvWkxC7qfSb4VhjSA1M6Z5bvI+YBNJ1S40I1dHdx9Tp2dWRYX6V0WSvBdTHpZUV/fn3
g1FORzk25iGfB4aQIx7qIhGY43pUDUHppITKxeCW0HHhMDI2W0CANva4arTxJgYUgeQxVC9fTPAd
bWCfpHa816Dj9zM7gxS+tOVLErEtm/9eqI5Kts5OloFpea+ss/na4fxpMEHeZnkrX3UW9oU+mNNZ
zk+r2ABlbndPXmnGD2wUjsnAbZwvvXH0Uutp9MrXwmDArUIcNjGIOTEUzlveSBDMjvsTv8lVJKb/
1rFlgzk9ELa242k/u7i3hh2wQJE73AQNpho0pm/F6GxJ/ts9ACQ3T3noMChLwRZlE328nMLWuV/q
NzlfpEKp8cqJsd6EltNfjDQCNRJy9/RBI2xlkq/1rHcOYoxDIofkB9sxtdaq9durnuDDjiraOHWt
f+laznqD1wTfcQ6Px0tMFGm72Dh2DWeJsZ83ec5j6jsGenmfHpKqdx7hUULJnqBkTWU/3ny4PGRs
soss5Hc1EtqOLb1kfA1oLetj/xnHV3uyoJ0sskTSnEEd6QlH5CnX6NoSXfKsXEYPiR1Ze97B59j2
y3uWU1PO3OyJZpP63NllSiRJ9jcnLdsF1123G5p67fVG/aEFK7aY3clroC4Ql4E/2ifDgys4kFj9
8MZaDr+5U84t7bBZcjf6EUR5cvz90ElxsKMRsU96H5pSqP+yDC7UoQ07/LNy0XOqvNtqw6jWvIV+
+56zdd1XadlfJ/hIWItSbsJDvh1VPzyIIvwAnKk28dxGOFa19lmWclt2ZclXrhJbgWLVRgwg68pK
9g6FSOfIsml3Ydp1q7rmJ/a63dSNIOvmB5pO4j/MVP8/EPJvAyGeqTvObLz8j3+PWvxPmZDzf/uv
Q/znosD/8b/6WxTE9/5q893A9W4Yfw91/D0Koml/heUGJFS3cFzg8/tHFEQDoMwY0HcsXddNY7Zc
1UXbRP/5P+jeXzFmkx3RqQpkCKN5/zdREG+OovzJaegYyDO+6/nA6zzAzP/iJC0ERBAipUx9NTod
bMAiuYuoaGxjZLQV4tCHbw71utQhfw/Z2DIkpyomrK7kz+5Tj9QaJORdEQgX/VQwIpEDxPdM/ZjM
xt1FaoGz9z3IftSaOI7GJAB+UBVlC+NnJKadDQRqlXbE+eAjYxApzgKb3VRCHIO8E7Q0zNi7gQvs
sdIGcJ9uIxdl3tA9xhCsUj0TtWwr7IZiCjaBbEgmhrMgYuhD9ra1b5SbNMpwnlTiUGhgjmrpUJlE
L2LoEzltLf/glJq3GFuzXqk4tRe+2wf3IERzwBhZ7aTVpU/j1FcL18Nfx7YGWZC+Zd/M3oWHIzxP
24eQLsNFaRffEJDz0zTV8Dab9C5kWW/J5hILxOC5S8vh0MHQ9yoAWCFO/xVie61157yvQJ+FJrpq
ZUyLrkvTLVHN9NprHjvsiFojJYOd71PvHk3Cu2r0o5cRhnxi7S9ERF/qkCImKgHVOjNDjjm+Z+xo
d4Ox6t4GlfUM4JwNBhAivMoK9zWTMFvpAAIGrduM1lRspZ499YZbn4RHkQiny/dABBEsBQF/nTBm
WpgbgE35IouFf5hQyCmWUBfpmMmWV65YXFN9q7GfWnaC82yCHsoAs2HfS8kVcZ2xxSVSUucS08tS
GyS2e1eqg6Fv2bLLo+07MYumf4eExw5qPp15fXQPCuordCwIuz6uIXQjyq+NrA2vDXNCRs+cdXvX
Wlum5u3EqKfs7M277HrtZBWhs56EHpICJWDiKv5PiI7uOqVxeOUGp+Lsm9c37WE/YFbxE5t8B1Ng
zaP1vo6T5uqYxbvAXroUZdiwZx5XTl1k53woEM8H7rOTm3ioRvg+EqY8mzTwnDUyoNx0Y9av+SUY
fBftBAtEVVc36MN1O4bcmQFr0qO5GPEUH1zHB0RjFIJhcGcQlTZ3VRaps9ChhWRJ+hgC+/Wcm0Nh
4RPXAQqPsG5WsiON/iWGMrhauqCgksbtTds5AZ5cwHZkH7eMRhYWV80KkDN9JbY0l6LJn8lVyAVy
2bnDU1rX2BUszqL6lDGt0L8R6w9EJZttZeqvqkoL5mR6snddusxcnxRwVNK6zWe41vxeu+ADREDz
azhvqcZQvW+ZfnhfSOg+nWg4N6lVZo5U9Ruzr6pNXd66hsRAOsCQsr3PyTc0xKh2WVUlTYFDkO+d
SSEdRGJvsbd0a5833c3ddSwxAsRBj93esX9URbezvYFTYUowgjskDYTRAAwgolJgwT3aiX8NTgoB
NaYNNKqBdU4pS5HyOvdBcvoGh8TOyGEqxiYeww1dC5IDGC6GgYoOp6iTdyC+izEzdvixapy27r6e
PPZX01z+aAyXYcw4SqNZ2MaidDuCyz/cul+4xZN5DWgH2UT+yzQUCya8qwE1emi+kkvIP/btYuEm
tEVnT3G979Ct9W7cNvGEtcpPg0NRrmw9cc6JdwtK8KUU5B3KfMAhZ3FmggskjqIJgZHFXEw6nlmR
jjHzECvdNc5oswsQvyIC4LWbpCen78I1XSvNVoZ+sWSDNQCR5vBbU63E9pfjTs6sEXojaHEves2t
DMyuInVlj0OC/pDSlH2xcZtcnUjn6+TopzE7yoRGMadgm0Ml1gmjOpyIUHZk6GW7yrSWsaJPseLo
+tVG9N17zCDw0Q6Tu1OXxWcXRV92T9Isk9HasIZyZ8wIK73CZV/I8Wi6xSqwFQeeWrB9Tt85aien
rgjUiW0k3o7iD4SYOXPEBpv+Lc8fw2XUm5ALZmgCVRdLGcT27wJK1tvnmNPWFX7GQgnb3PtJ9sI9
joogoBB8MLI81o36csFIbxsXYBUSwCLMFQU4BBWPaY+c4Aaht6CFCL29NCglMpLPth1/lHbkQQHs
3LWpDkEaZ2dpz63aFTrtoHfMlpnc552zIQtDm19Z20c7M9hKD9GL5YzaY2iP3LnikGp1+WLpAV+1
yYL2XXrdLRZozY5vHWBmk0eP4HTKZmcm08STEYR4q060ZQxdlZ5kRBE4xevtMlEtW3KtxNthmke0
fXvhGrWG27C6tlbzyX3We0NgTmApKl/y3SepGJeMsEa6kJYJr3Rra9Hz5A4ZKIaPPgrf4CY4B5ep
LgdOFFyvS9c1POh2qNbNaEfrbpg+A2/YdtURq4TauElVA5pSy0lqPwt2Mls3P4xaNB4IG3xUhpFf
IwtIMyfPfdxE5VLE5WxfLcksddpbmwp359UWSBEBXCX27B0vNwQcMScEjRSvWmY/TZwaEXyyhHMV
OOBI1sa6jXTHgpXu3xuLih2Sptm10hsQsEwjy/naSRv9hwn3f5clOc2MursL4yZbx5xBj6HrVTuV
l+3SI1ZxdAJNrel3SZck4KMHWMH6zaALK83zR0c2/mMh8rlQjEYWC/x+MBN3/Si3OHqXxso0/ewo
sAAsaph2xOTEFRcy3VlWzIis30adNmGQ1eB2B8jXwCLR5TWxjSqjuib5T33Wv/B8OAdzwpAkRwt5
KrTpR03qC0iiVV+KmkgMKSjbj/TV2Af5jhthvGjqZFHDntrj2DE2JR7A8N1ggb3nfXaSGA1XadIU
FK/kI+sJL9LM14PzM88YWXS6h8/SgCoUnfoyxiln1m+W57BhYszMW3UZZeRt1QgVosUIc9NH2gfG
DjNSUFIG4HqkE+fZ5ejn4hQ2wxIfMK9wNp0p3HFrELTJmqbJehXFPjY5N8wPBrVJqLRxcxZ8RCCT
GA1KimzfIvAEPp1RH1FMkxbB937npU3zFkbjYjDi6dAEbbGKOlUefz+oICp3ThdhRkpJVyZYLn/g
9M7VwayPvu4EXz2K4rLk/cwbsmK2RdQlMcruVY/M+U0rk1sjZ7qqtD+KMVKvvJxWFgWzu7p/0Fvb
pdwCC6htA19wTD8/Wgx5Xs1OZ/uM4cJoutkDV3x5mda/D2OLGOr0Yo8dqXrT/QsNg9GV+ZaxsxXY
eG0kDwVAwbioVJPYkiHD2hbUWpk0/aHrlFzbem6vhwZLiUmDGYJ8Q+FdZvwcYtrpIQuGi3Bqd3QG
4lQevGhPgU/MpjNmVsnk4yMaPgPTiR+j0XkY0PZXChvuCRYR4T2dnZ70s+Lc0Fm3tAqMBT6qhuip
GBQYCCBo5sZJT6i81YcamW5TKSZ7RjAXewDVMDIDDuw0vbuZ+6pM9nXkGINHe1I0R47Ni/Kj9qkP
409ipWCG+qZaQict91x5+aJq1HPdTMnT7FBeMpAkue1mHHAzJ3lLoDp2Vmc8Kz87tIWMVpOZkXUb
QC/oDTZ2MFpyS8epuewlxGWNltNVGjQbrltzZ7WMx5upDq9GmJ+j0vpmNBc91M6Pnq3pioaVaKtZ
NEshipBnnWE7GpaN5ejlNiuWWx7LLIhXQ8NgcaroTNRmP7RpW49Qe489U8N1FFFfZjlKbouSFTxQ
jTpFo81fVQ9uZLuXqHDJx3extWniGaob8sZhlYYCh7cVRkzhbghQqosDn981k5z5FhOxanCMDWBd
moiVfpzqhIB4yBYrJzWEmZ8erqDy7rrJRBpJPXbyDFUg6mHmvdlmhX45Y1sSWkSYlOneFphhu2Y6
stW4m4I2NMDpNPHzmLZnI3LFXmAZkMrX1+EY/apsfz1oSbmKR/upcHq2Nb314tbSYKkk5+sPZ4g/
J7yUzbHqPuLclGfAVQ+dSJyD0oER4gy+2qH64qy7S8Lev6dYDxgqulTn2XyLWSoo/Owaf9+H0TuK
Gc3Dkw6xy7A1MtIlYgmlDYkCgQU1/qy3xVEOCNiMgldsThZ1Aok7Lof+wJeAEXFrsyEIZX4StHYX
LAKksVBIwasEywnnKBDEHqK2z61NB2K8zonaco37xmaoAEEZljJQmGNzC7sISQYzOmEYJ+FaJ2Jd
KOpg44oNWBN6M+rpYOtUOIIF2OKngbPDlKl3qSeXIa9QDN4JG3+y09zp4CBwbvjNw7Gxj12Hf0V6
7JVKbj1E6qr6jyzo/1tl5vy4efpP84/8JixQxWHU/Jc/P63/eB7+LGaV409P1jklKuO9/VmNDz9r
bOD/rIf8n/7Hv7E0nv7X5VSkJx16pP694vLys/r8rtrpLz9+/gWs4ud3XMx/TD//cko/u5//TOT4
28/6uw5j/tVm5g6CgDCbh8cbHeRvOgwSjUNnMbk2i6SlhevsHzqMgUJjkcM05g6pueXqHzqM+1ed
EC65UHLbcDT4T39/X25/JDl5S/9tDJzI97/qMGAlbMtDjYFKTWb2X+KmVA2RTyjcmPAQbACQF7cg
Acdrtc+FI6Ha5C+mRCw9B8yf2XOcLIyelFPvvClf8DPX0vG+R84QPbaPvGCUWR6D2v7Qy+ZoTsxU
4gospF5sBKEwZRsHZUxP2G1PnEdwEjbadzdGr2UM/4Zkww4D7KUEBduIU+UOH5mcHmOSOHmDmQ9n
CUOsRdOJRwOa9MJOdZzJ8Z0161A32WMTDtueHBp2XkoWY5hSEOs3ygFr1/tvKqAayDeOAYzV4p7i
kJz04Nooua/4rcIuPTKPOmfTVlIfUVDTB/Yu4U5A3IB2kLMfqHcztM7dxA0q7uIDYyIzTY9tE9xl
OVzGABi0rj+0YX6sTWPrcQwIeubLfnKIeAsyM9jZtYeS4zAiB8JPhrc/OHX07GvOi5goZKU7Se/D
nRYm29yWG6nKezpC2vMr4I+sGMHNriDB+QDptEHObR/iawrjYxXupeoZE3bosvmZAyp1E6jZML4K
PQT/Aw5CdLfBn24Dv2LrgXVwy6thqDPppo/YPji9v3VcbhIYdSpDfcwvUrbOWo8V5v104eXRczry
8XN6zxpAUvQ98RaD+IPIL9grFBu9su6WSD+pQ9qARNrFPogmYHmakz4zo9v/08X3t6/xn3AtGlfn
n+VDHXyBjm/K5kvromb+ORvaiBG8fIWoRPDt2Fk2pZjBZz24QFn5MgJTprpH0TM7nevI9CBkdv26
6tuD1vf9klBYsmBJ5P6AZlaXF8DHDK/o/9UktQiKjubFGILBSFW0SFu4r4WwjWXSdkuBJBgP9VlW
P4xQ+zRI6GbWsBsqbNea2ha57607qdNwXIXfbDSL2vAPkYZRMTWLaadYviOzaAn+tsNKjqCyzTJ8
zurqgRqffTKmb/O3ZbSMc+24GOOdn5y14UpLa3luNGoBMLEXdvo5yvJiZtpjmbuv2TKOMeTqpC6F
dSX9iUvsTIZs204eWx9+K2UuU8tBJ8vXEzczmCVWnK89Wa6sKZlDchvyr4b9FDDGlXGOkJ8ifXCJ
wfSHUTt/0K6e/mJvA9JhXDJiv5dWvpM2PDAmCh44sflrhRtui41sN9Cr5LPj0ar/zedu6r8T6P+c
UHfwDRmgXFzXIxXOyvXnD97v1dikEOt2nus6X2HAqJMU0tJpGKzooRPuU43ghxFEcwumCNdjh0cw
JF/nx/JaeGH9nDsTyNCpDCg0muCcBJZagqqOv3p9prTE4wv842BLic249QZaZUdY3J6iBdOt2dJC
APii9Bp3nFk9qdZgOj0XVJehfsBIY24Dj/JqgxbrUbFDoNS6qbHFIxVs2KouEF5r5AJCMVBBnunn
YmXbERvG3z4SDOuYn+G2RtlyS6q02za9EXndllqGTOm7vwqHRHIHymv2wIbUcUOAk0q/ibmmO7Z8
KHmokUnhMoCiy9ubS72Tud0bs00p/XPmUUVQVApBms5TNVeCS7rBManoB4oCnv2o3Hq0hxdLlybx
mEZxepcqJmHizpcHG+FcOx7LW4Z3MIyoI5f0kpdmcpkyWqasoLwJnepyby4xLypnZ4zUmlscP1aC
ogCrpPI8mcvPPVrQQ3SQTZhSspR/+pgWlkNPYXrPQZGzBSXqnAqOpWK2LuhXH1yxGObCdW/Qn4cG
P2YF7DqZzQH9XM8e/KaZldqDF1zVoF0matxJ9i2mudjdK9ofnJmpH6WAF+dbM1fAByGc9NbCRTcV
CaEkvgVmhG2H+DTTBDcmhlKhPprF/N32dv5cNZ/PpfMZ4vhcQs+5plnoczE9yWiLWex4Cbok2tS0
16ftXGNPn70+99ozBF1kGv/GH4qDKSvcVdzjMJBYS2TLV+GOdKc5Cwt1y9Xkdy3DWzhCCB38+gZx
DlpKBupR6PtWofJ4ffUepPQhtn5+10ZSYpgCn5kkxA/mJEnFEWeq0/hY9xxgOwqRyhcEVWK24BvX
naWdmMQui556qmTCn+qDee8LawVhY0/1M3wimb90weicA0PKrevBRS+bre3G+qqohxtIAeYoMtzS
N7eWUXNvQWLHWQfzdoBOiPetSrONF2XuKshAJUYeZeIlu1pcPJ8EAZf9iEQ3yHZRuNbJT4jYaHRg
6wBQlgTXnFXRpS4gfZRqrcKz4dfRMm8N0DMaMFin2ZZpecrrp67r94FletzhvWethLuOzyNclAog
KpP3gVWv6pa+FhUr10H8nGT37sT5ROjDfQ18pg2GfdATuiWdFosfRIY2KQioB0dRdE+s8d9tgcoe
nXQOarbG9Km0uremfWt8DLscLSN0k4B4YoOJFFYFYTDBZJgmA93aEyT88sUp06F4YJJGeFg0hsnn
A5kvpZaQTf3WzBnoY9f9qjHP7Ss9M5N1hl3NSAzyVFlOFi7VTtPY4s4tNMqjoX5zE5olOvcsJ6Fu
Rd2LTRRhWGvrLjg1qR2c2qjQ90VIIxvOw9PvBxFr1I3aAH0xSIXHWh8IHST4TkaHAKLlRIAivDLZ
EWjUMUW40DpT2T0ibi5KP1kpq26ORYhtlzRJjr7WWIAO4N82cfZqRM4prOPuMdW9p14zHzFHyr2s
Gdm7SUhFistqWFa2t8V7C60SW/oAqPBZb3mTKHpLp56vVBU/grQft4nSZ3FX4ilmT+maGkGuPP2i
M8PSGufeZbx9VFMz8fG0bcEg/tJgUh8pfEkrT1yYD3BD4ipGGHMfY4dYZqM37RHdnlB6XnEgzl22
oL8fWkR9ZwDjww330gihX4qeuCyONb5dnntg8hOB0rV+RuS999I1XuEMoAsp14KTjJyTRDJcmrkB
tciF+x4ZrbntTO/FrLXvvCyig5bm5SYsi5uMdlrQRo9cQ0vAXwyUwsxaNpktgCbzUfkK+JNj9f0q
ySOO+ukcErQN5A6NXEfCbhi1qENV5ft+tOaH309//2koOaLrMjz4XTgBJOBBM9T036k7j+XYkTTp
PhHGoMU2tU6SSb2BUV2IABBQAfX0/wGrf6vuHmE2y9nQircokpmJQIR/7seZefKhHdljMJhnWyOX
lmmqVT255SlEp4XCgHWqMjJ2ghLjz+DZGplg+94vp/rskzd80LDbrU2aWcMx5CVxsCS5bfPMieYP
uhHneP0JjE59H/V8f1gW/noM60PaWu41Dd3mZIUhBtaStCbdYicrUmoPTImWDqs3XvGUkuct1GqU
trx4nvY9NDf2QN2+8Pxs3doVHeMx5sQxrzqmC7BfeGceVI6s0URjf/n9MGUVhW+1vevUfCWPg4H4
DhpVxiLYFvDVV8yP2xVsZMTAFBpFiER17yGFt0c16PIpFGSZDWHeEW8dj3EDtBpXIeXVKsfzWFiv
aU7OP86vvYbqHHram9X51HbHxc5SGV54xKPF6BYsh9XYXKP4J+km6lHCRILq18cFQYbAmqlDmX0O
xnFCk2MebNlVdOTGfdBUrE5JNqfwVDscMC7Nsdf8AUd6cpck+jsiEKrVCPwltpIO9BPrEMWbcHJw
++ELJUp0/s1RW35SszOj/NQn8bupGVNuAAtO4LXNVaXRbN61QJHDPPxRWhDCqJaIkCAgvvAn4QPU
G0pGbNOkALEDP6zp/bQKckZLzXif9TSL9tRxtn403OKUgC7hZbHBJWOt8LoRkXbwpYtuNto3Ke10
lPIkKCKoIgaDuK59TAp92vpByFgTy9Nv0w1Hx4mWmR5I0CjVypEWCC5EF/Yw4bMnnBe/0ssvx7Av
XZvXP7kT74ZumEvfqfa1mDPT1kKGww+xSTUlkdY2E/TzIR9uIi+YeDd75aJpyet3jq+94mr4ZuzZ
fJlRevDdinqMyjyaAc17jCraVTM2OtwJnGmTBXcizprkXqt6H7NsbkDsqJJLmw+v9P+xEZBZyH8x
uFNBmbwmJjkLU+J/rNJW29OD1NNz75dvqNEIjKiIH5WjXhkpZF9yKK9h5eY/VlbvSHJUzymcF3Rl
EEl9MQurbMik9IfnSaedeCAmAnNOvtatjPZ10c/Hsqx832fctZo5aFG8aM7QPLsGjwHpvH/VO5pe
elXX70XafaUyc28TYYiiF1/Y7TO8dDxNcGPTeSZcbCpuaCczHe09PEhn55UjC6NGH2Va9AufexfD
8am45kqAKhdxeZr66olTKccJAoVjaw/36UAg36d+QvoI7HhyLfOFg4+7aeZ1XFBOs40MgO4RK1Ae
jOKx8PjZmR5pJ0aM9CbF4c22kp84T/VzmU9XaffLwuYemq+Hahs04sAW5RD6016T3j31ZEuDgzAj
+vJmOP4z5o1kie9OLQcNHtIASBft5BsYAqWoGOlU+WArDrPsixkdKUffYJgaQt6kEavPynPww7MR
KgE4DOds1aLiL92AHlcRseSPYmC6UDV/CtMYn2SLBFtP9RUa8QL+hXFx3X4R24XDvt5+NDSH4bUx
Unvq4adVzd6L9U8tRr2H0lkuVYmA0EXRJ+esYIPj5OiJALOih7gRxmJd4ynJRpftieCM72PFpG8D
ddwZ423PfrwVgPQjK+7Ywuezc/hOldF9LoE2JVFGcK/jxc0cM2ZVI6cox2Pldqxg4tBUwVYl/ou0
u2M/iWZhjOE27nuSYZi0AaZBRxsOv594evLs6LCrJl2x3Ew3G2dGmRa/SorPBAE28XZwk7Oj2S9Z
XlGk3Wy6EeQDmcoWjJeTAi3UfqBN60vqkHuR//jOZ9kWzsKaSsyusngQ1pfdh49DPpzCUmc2HiH6
13QUpcwN6vZceLq/ojNoE/vGuh7VWwqxh2Mtsc44ePRN/SMy3GdiNFfYrm+NPwysHC4nKnk3WOIQ
TM2jgfZBg9K1CsPjFL3BGoCmneFrWYAlAygXcjyLoG3EaiKNmL2rkOCEWd9as3mFGZGL7pU9wa3x
HJsgl3Mpy+JJG7wdTgiPNVJP2dM3Vskcn/LaSXwl1ILaxmtUnShbO87SV5VTegkRWqN5a9GZxWmA
HMGPxx+ScGoGN3KHgjSU07XE4JpK40SHDQZFolGmsWl6sqUYAhDPjl1tEM1Inqcm/hmb+N5JLOBp
3DbcOzz7mBvi3ZjRWs7jdV1vY5nVIS02XmBvKugng0q2fWNs5mcmV/mmR+hL8mQzaKuYMQAVQXs9
BsqCBxwe2B0t0nezMCdL90QN3L6FN1dy9IyEueybZjeo+OBwZIuEAA0KWC8wSC+5WJFnJa5LmpPU
BTUm7aYV4UWf5HH+PNMwJ1b3lilu6lLbxdIY5C1t66e4ADPeRg+JsKAfDHfcgg8FMWRn1G65hi6p
OcVRMaP3ZbXWTA5fSVuJVTvW19EpAFQQXVLM05a/6l4lz3Ha7tPYeZu6/qp59gZteli+U4d88c2Y
ECMpsrmLIkzic16kB8+cjj2U1/lPzdDd3JlrSfZRH6xtM080enkzs/FF3INoPZEKuc8itqKNYfKX
d8mdrayz1jZbs9EQjJADlV1fcuwVRnuI/W6f5uDy27Agfhi+d5r/qFNXD6UFW7m7UQ40zSC5FMX0
pIn+YxY+nag5pRigZFG8chN8U17z7vIg4egEy8C5jW2Qwhmgq3u+c5rt9KAnFQ8d1qZvqSdwpV+5
35/FbVYR+yBjgoNs2cd7r4ruNVIXKaWBohQ3kkrlsGcMtgnQIIN6hv3JW817ekKHFDK/L9p+1Xnx
kQAuWbIUuIe3jRO8bqEIl6J7Hpn9qCajK7SA4Wh9TSOue99kfR/wvEFJAPD1SIfsnTTyTxSUvZNy
H7G8r6b2MAtpFJPhTrjZnUNGa9gRD6STkd+dauzjjc76BLb5lnI1FmbfLG74PZ6BNR4nKXkxHJB4
5dlxl410D71jb0t/eAww9ZhVvW7c7hGQakz84RrGXEYdBZ2Tfcuqej8i/tJW/9QW2nPH/SCIxScD
xIdGnx7qRqfoM1jg5OdBRycRGXTCgG8325PmNM9x1h18f1MRnEg44IcP0PiuTs3YHLF3FoB1n1+I
SDp/c2+V5wz+BVf57+8yy4XRy7uRSNesyPYhWkUy/egLK7I2AxewCH2c/+3OoCTDEriwUsngGgh1
H1Kyir6LCGxxrcQsmaaB4bbQg7Wc4G/YZvfZhegGafSH+pBdxCoyP03YtA+JZT0F6PKWqNZTLjaB
N92t+nhg7KRz5szD8cHQ03uDn4lIbgZggVix1jiBNrXuMIrViFb13SXh6UffvY/Qn9HNO0EAMIrX
UkK+1cJZmsYtsCiJ2rjjqY4EvCvWqTEdl1qMoaGx3+bHLivzvnfFKtJjxvkh/hzxnSbRK4DZVDFI
aBzsnVwKWtTf5TzNfVmS6Eg/hjp5wwAFi3Nbs0rNf1TYBMf5eQ74UkOJXZSZu+QKfG0TR8lXYpKy
bK3xw8NGkNTejwUZhcDkMsSLCfvmQmLq2AE8cnnukhH9gMBXgrNCmv2hcH0eMfALrqHc985DBGbZ
aI7T5C10Xp3WifZy1Djs2zuHu8a6MMoXa8zX8KA2XdjdiiK+JHV637hiyxjj4ssID2B18g6ijeAp
pu/KfWCD/FL3yQ6Dz60bsgeluUe7tNdo0nuDm0zNLXvWhutuWKZhsaJrhXbkjsWmjHY2F90s41oj
vLF4E1Lyx89ttkOhn8gl7wyi4HkZfWlIvKQ+kq4vdn1QWAwSL35YcdjjaXD0a8kgZdEQTlhGHdpY
JPwK/KB7qw2bgEWOAEhNUuelFKjoCF4qIYTTMeLwE2ZD9nRZRVpzHlrzVOf47Fpc7wy624Wr50tS
UnJV21hQhO9P66jSAjp3XNB+ntAIdNhnPVffZTR2L0JBxRonOiIS+sKSJEKNw3G/FEnIvS8uukU/
uOyjGgONPdurup/WQaC1D/aEpUsAxIYVhrVnfBpRnLZ1NeJ2DzVIB8L5KpXYa9NEJRBBx8S2gDi1
2S3FhJI3ebuswWprdgCmRcWgZDDokg5VbCK1ltpVKpNpJTeoWvHEp0qgmSUliNi6dLjjGaV7CSs5
Lb2M00VokEFZMxTE8BNyMG0l2Z8i+ipdYw1Sd2k42fjWc6hd6nQA4xDlUAY+uVpbcZvfYb3kqN29
aZAp7qYK7YuAGUSJyP3Ux21XJuM7KyRvf+nbxOF9721k4DD/M2N+gos6KiX06njnAMR95QlY6Uzj
j+R24Y9pYcUTHsTrFFI1pSqonY4Hyo8KcW1tAWN8tHO2Nkmtdo4TXgv8OvdFNVVXScFWzL752iOG
zjAkZpoxpl9FILrSjZOoxqPpx+YWuN8d6DLMWmQsAbrhX55Q4gfBICXMrXvLeIyHstrocQq4EPV8
q3SoUaoud2Pfe5ei/untmFdYfwKKeocJdNzqBN6syX0tXdN4mw2sM9gDtmay0OI3t6jrY1kIuYTb
T8OFdY5kQLNTVm5KmfwB4UU4cExw8zq0joL0J3TtqeV8foZQWCED88f/qtg5yLMc0NkmLKxwoX2M
vWavwDJnxyj6w3j3IlreAwn+MHb1Z69h5R29nt/nwQbkMsBDUWE3tdgW6n+miPcioD4d2JnkuFs5
j2mDfOnR2GZNCRgr/ykCep1QoRTbSQLrBzuvtKt2EScvfZx3iyQegqWB8rmyPkFGHuWonKe2Yrxm
gosNMWYbGl5Fh8LfvusXbqjdSJayLGiUk8+xcqemVtFpzWXBpo8JByWuTRxiX498bdGW4asQOtAO
SX/ImFNEVfW8IssgDYxliJWZl3A88HQDs7LwHLcxE8Ua27LdfTnUhZWegxmK63gxGjQSzg3Lg7Ns
Y+2pZf3y7Kd8ao8o8fs2EC/z3+5MHKqTgbRp3L1Icrhx/FKq5oCF6OrWGJfZvHwyhF5Mit1cBOA0
L4MHH35iLeak0/SYuHVBmrCEwmjVm9LQz4UgBBbNZzTL0C5lO3Hb6DPzGvBuift3PcUHZg33rQgO
TE/upEmfcq8jkaA67hq9/aHF+ZrnsMs84pWJ3T/iycBqln+WFYMdA47LZEvJAEzimZubfmmqyL2w
WZmN/UpRynwcfaoHVRD6Ae06lruih9nHXRtgx0IPNINNP82WIGD6nOpdn82SbkbeIhuN1wk8ROBl
H2GG2bsP4wOTLI7+Ea3kQXAJ8vS7tsc3xJZPYXuvELaf3QwOTBlbj6qt4MOMFRnszO1WnIWf2VYt
47DtkMnMYRVCppSe8xSajbeagavgOpwaQYdw2RAUhDwpu55hERfdabLjkKPZE8pTT/4lCqpHfEQk
IUkunVO2n4vfT0XcDKuJ2eoC63yycvR6ejX6ib3lFAXbskUWScyas6Hy8rcEsZeucftSBOVPbdrj
iTkWtDt4XxurS7/jIDRPluPGS8dwhmOqu+84nzl0ZI1zat3+T43BjYImNNHG65iA+SRsVVx/S70+
tUV5V9AAPg7AC/XmJwjZauaGOOATfRq7kjqrxnylF/uECHrX+Srb5EwLUFe8ZW75wS7WAQ+5xnNR
B5RVd8WVICHoHPZmDX5SZjVyr9G5vkh9kwNYFx4MSctbElxGTw+O/cgYdbQZ8VK8KnKs1Mz0UbtX
qp9okv5dXriTmVX/bciZbNOh0GPYe+7y5ka89xxFJSSSqDyMmp4tPKrVVr3XHvXXCsKdpapH3ev2
xsANdMoAvRB7W/nkJiiTqO80Ie4aUIGYuQsYvHkKQ6PZuBNQQtvrzq1LzjuqSvhc4/DHAkmpg0P3
XTNE6C7PckROwu+3xfI7LR09NRa6l3K31u5jYwqWRee/xWa1Neb+t5Gmoji52nJ6GOIA70XHFRyk
RPL0nq28fo19ED0u1NFFZ1HBbqTBcQQhq+aVNOAuKhprRX0A+JNUEkR9a5voOTaCfhPUs+Q7+MvR
ezMTAM8J0xPMifSMrZRFnJIg5L4bAaUi8GEeK66eSB8imb9XUYMDFDe8JHvLfLTdpnNapgnYogTP
82HIEOz9Ileg3pZ/ChA/m3SpJoUzikGmtJlfytH9IGSvFm5gXlPs/OkEsdPQ4qNf5FQEBOIh7+c3
pvUWzI7FKXjzIugk7FeoVKGg3sya1QTrwE9re0kd/HoqpxekGo/B58ptKSyIKbjED/xDhd6uV9oJ
RJCwYHUMQblqhPXAX7ohvvIRcn63jEXrZlhnVI7gMq1k28eryPS2ZjGRLGTLB//mexSkZZm3JIx2
h17/0n+YPzDk0oFfQc1ajC0vA26L22QkzdKkw3LBINXya2vVataH1OwjTN1tGmtbRxzdYPiDbD/S
uiDfiD1y0nP2vuEu2f3FC6YOxE3reMNQC4bLEFChSX1X7UYniWOGcsgoWxikgYjsS96DFi20jfy2
uvYUUmNiyrtk3kUJt9nUTXhJKzoutag9JHn+1vpgV/dlwplCQXVH3xSPSeLSYK2xLdcyw1krOWLC
CPU7Ct14sdiWAPIbVgkoAAZ7NrOjGaVGRNjvExikHZAfv1RvOiNE/Lj0upn64HAyttLT74dQozbw
709LSDSpiW0FiPWbbfA7Bm9CfxGA/OiEfzLxFRWet9aMovx0uwAloND+ECXdqoxy0GTo9tkADKBl
8rZp0wuadIKeQpkdyVF3C482XPqNy3l05mXL4eLWavpwK6bFQ2GWzx1p+1Uk2YCEJd52s8m7A8yg
Owm2bVVoab+rlQGyYwJ+L3CuXpTDsMErexYn2sU1g4lMV6bsAYpUP5hD9eiNnrm12cMzEvChwnoV
RiomDU2Xbto4qGiJHjPIK+Kx6U11N/bcCUCCEVlIm+SaRGzOCgmz34zuzGOfZ8+RQ1JbZmwrcBx/
94XcuW6zh6C1j63XTMptl6W3hICVSEgzk/dxymfTV/na17SZ8rMtGlVvnDuuz24tcwO4F5cZd3t3
4fHOj2q5ER6nkNIb3zqMPos+Nsk5hLiYc6v+wlnxNZUpjG1oWEG1sJEMd27V0plp4wfQyxn5agpy
OKOv7ihd8YEHD3d+GRazFQYeHR6bgfkKVFUKOrBOcuvahuCM4Gqre30wd5WlixMtLWrdY9ldTQwa
fCWm+ySDEFkFWojJi6Brp5MqzOQ0nHzPH07MCriZU+y4DiiDPxR9b+5l1lYXkZH4axyYrHaIbzrs
wTb7otgmFenBDEzKNXW4sHz6hPaczaxN2dT+OjLYgOZwax036x8HeKiMQxIsODp7BR8M077t/Zyo
/9Svi7r95lrp8Qzb26H65nUPH7zSJsql1c06T+pqbdMxtPL0tjgT/yEHV5f6Yy/oGRoNjiky7dCD
+YApuLs4Q4/VPisuySPgOufbR0JgDDIYIKVjqkXjttlLm7ROwkjjQ3+xGekuvCT18Jmm430karmv
HN7TGJ2uQKrs94gujQRHy6hGgNE92a9xwspBA/3BJPp4c7V0mXrIMlFbP4xWpO/N0k+Xetrjr5pU
sBecaDcEzvVtYePAyiOSCrZyqBZl73LfejWxJ6qFnx1PJNwy2DtESf+HSZv+kGvmc5jV0G5tK11W
XNA3w7JwPYsa9ul89M5lsSNmNB2gNtP9p5tbNqTNNq6S5mrqtBZbUSpvPe8IjPTW9BIltOCZsd9+
lmo84RsyIzC315A6diZwpiH+JDZCjT0Fa4ueEkw7IkEpshGZSfCYXQcuWq8Zb+p2t42qoKJzNH/o
Kh2BdzrLTAyIlHm+19yyXHQgPS+c21ccPdxnbBfTEqxOv/Vw/p/7qXVWmKJYyMfR3OQ2Ly279XBr
TdDPE82kDkHVzqbx2N3iD84rMO9UWg6yf+IbkoVgrwS3dUvHFLAkXp796AYk0DwoADIGtVJLbhWG
N0tFZDjCirJUgzVrK61C7l0x268D+UbdYbXxIDCBCM4+lfkRemn8ooFsZvOHpcF2P/0qZHhBd9VY
ONVlaNp3M3ayPawMqJREwR4o1JlWeJcZ3RAY565hzlH5SCFQCfla9LV5RW1LltM4RhDK6dsqmWXC
kV/TdhosHJAmX75+l6brxN7WreEcR6fXlxxzmEPizgH9EgxbvSnso9kMVP447amDSP3YeqJdJL6V
HhMoqFY0WcehGKF8jK9lzak/9sMfu0j+BLqpbaNEssoALxdudCUFxR2TW1xeNu62imcqkAjXlZrB
0M03oKmtrdx6rVpKoYFDHAwT8QyFUrlkS2H3IIFBiuK9+OKU2F/KvFwXZeugUen3tnD3tc1BLR+4
r7aUqBocl5IIh81Y3BxrZB1yu3DtgiJdOUBpwvKxMS1gmfWrl3LTqvqPMkqYe7lv0p72GECbhTvj
5KtZhAm8GDMH8YJAhtaBoXSxHimhZJvnpLeasZU/WtUdzfPtQge8HU15cPCUSd1oTlkA83b9ZPTU
1o6leXNCcVQj+/toMK2j44hzGnovPk/cOexJsXSU3q/z2VqRExnZdUJQFUuhuE4r74pCM2M+ODE5
t0hOsZ0GkqhTXStNfs/UVruoVY808O2Iuhpfre3jCvfVaygxLmm66zz00aYRjX2mTmokkRmf244u
zCYocyQNcbB7GhK0Ir1ovh0e9EqDpaLH/aYYJairAteB+hx80/igSolpkt4zv7Bc/2Y1zbPgyPgx
uMwtWWeAGxI0Y7c6GDczbIlno1NtR4s7Ne+eaA1AWZ5xX5VndA4OW0a25Xxh3Y8KOs7k2VCpM1Fu
JC/EisG/hlIM+9kcZ/E86h+jPLBhCJf+1eFOtS0iVAuKdepDGKfDzq9oBKnrfKY8A4GlJOQAlc0A
2mZuwSlH71gI6e9mu7kjlrgNqjE690x81jV3YDjkYXLfItDd17kiGDbE/ipXMbOm6cOi3HYD9gN+
2pA3TFCTHLKxpW1Jmo8rHR1vU/XFh+WnRLdRPfV4HaS2sRZ5JAneGhV89HbZwMdcEca50NJxTAx3
4zpMOzFnpRcd32cVNGTbCErvxzzdVW6LNaau0V5kTlYhGg+ViwlQpDnuaW76GZimHcsuM8O4+RQT
XYV2XlVrKka2mvJhRFoa0+4psvc67qOhre1rqvQNaa0JXpc2oNAPPF0Dkfop+ulLbTo4Zb3XCys7
pXBM8NgVcu2lJCcZ/W0BheXERylVE5bdrWGWZqRTGKSEjK9P9tkkP4f5iyhboKildTJEbr75MQrj
5Ez1LxUIA/pR0mbs5NQEvQ5kJ0TbYyMN5lcUEq1gAUYPxkSNbQkiBtgugBJObth/bHPF4QpMk52v
m4aj28jrs3AAMO6tlBxabjrGbaTikcoN2lnY0QNxbobS/6pbxqBDny/iwaxXnUuBcJhB38N+2c+g
L9DcLgXC+biIw7g7tZIKgMnyOCF2pndsEhzsYZ0+hK7tPyROHzwE6a4rQvbSg/3GO3kfUZ+8KbD+
LZRp1Bd6im6MJLqTa7Ahhps+7/JXQrC56lnsWNrzA0WG+TmGYLQUbLDWA2CXc+U3sImzYSOb/MMW
nrWrTLH0fOKkEC/TI4w4sp6dtfZbVjRo22wTK51toWe9QLIYLlS4cJwqoTfZHcp766hr1ZaUGor8
Pvce5AScPCljbeNr2XPZ99VOC07N1HNMbvNoJ8zq3E4m25IeJBfq1+zdDsjsx5ijagKUwsTIL2OI
EVQlRJsMrwmYlvZki9g66fELF0V56Ct2sQUQL5guauOP4aeBu+BYmtlBhvF0TD31R2esxSqLjS1r
jGrV9OlxnKTJu96DT2DjEfU6SZ4YUquMOIqIqY6eXOnGhypGivNKd9hDTXBgCjQd07tMW09NvjHB
NTDst8dH2pvx+5bmPEKabpxK9zj1eQCdwNI7dVvV18HB1GEuIL5ru3SgbMNQzbv5LopZrdAWtXDM
Z9RFAEdw6FdhxEzSHLEe0xRxp9tn3E53dRA5Lxz/ISrBDmftBiYQml61x76tVW17b9OLsSuD7CtR
yO7eNAz3dVs/+3rqPwUux5NmoKaqUa5+F9VAFih0exgcNoY4R9OT4bHSz2P7sKT6JTHWus1EiQZH
uGJy0netyM9IHGHgz9CvUt9iqNoA+jCQMVd5lJEncOB/jh2g6JSG9ZCCVaMdjV3QEcNyTQpsxj75
dRART1UJECLvLR+/uG21u6Id5vaCuWrFaacFDhB37QUyWtXIPdsaIk8zNGoVVkqsKix0U1DbHOsE
U68M11LdwBKi9QNSxTImf/Ck7BSuvk5CpGkb9lbBhxYSCZgIzpSW9d2HUCtqpIwtqgXVn4MZrQv1
bjTMcPQStgk9eHmefXaaFS6ldL9yLaoXyyrXH53G7nY4gD6CzP6ozXmnViy0qRjWWdkf4uIw6fke
Ehg12Hmy45o9BKLMn3LcQzbh+4HOtu9ozJ6L85RRWJDb5qEnjUCf5megChsPf9stpuRL9dp3HSLL
jJr3BK0BVa+nDbYg9ueadX6yGmIxZdDsAls9qlMEDmLZVd7Fj6uYotQOz2hNE6Q0Kk6rUqxRCNkR
m6waknamkKP4UmHB2fPcQApTe1vV1cEYfO44lbxAdnsI/EqBNBje0A/ObcSOpkxstCk5HMa2p8lh
kcn0LjacJ0e3kQ/asVggCoeQiVY13FViKgvlcrmPsi7WkrgQ8dw1AQUeZ+IBnHUYkNl7v1ctiLbw
x9d4d3B+pv+hXNPvQAzOoPOh/tQHrd3EbUrbnwaVIu/yaj13yphTiUjSv/bSNw/sZF5LEuZn6rkX
wDH1tV7aPJ2gNQ5aOZ7BjmcHL+52hReviqGOLgLPn1TS2uUZorrFeWcb1XMxR5k8KtB3e2O0dmnZ
AmkoKNbzYvKKWvNVp0O0B9Nc76JoUHgOtJrBBx8mvWrolZknIOou0updHHI9UgIBjRwQF8wxmW5/
P+0gJlK30sMFrxQcvcrxoCCgWUuQw2WyzPXAOfcoLIuEtcbAWLZrLZHsNaM7Zlr71To9mDWkDS4Z
Sv5chpwtFZsd8Kj73w9trVW7GI73ArjjP/4NtxHNPp40yW/+/3+zPSxrYzON+1Kl0TEIwt8DngJs
b6tD38cdmgMxnNrlsKNro35I6nGR4xMJ+3BjiE10szjJrlzdU/P9a2cLQx2AA1LrZTaXSLjvmD4u
qpxAZuj9ujODd26y3kbV1JqQ6torL+mWqQ0mmtoHo2FkHMWLPst+ElqzqMotl3aZZ9SuJDd4Ew9x
2GBPYrHJzOcmjBJiJaA4wWsv/Th/jwTAZFSdO7YUNsiGV6XnJ0Z3+MKMdw+f3aqVPnzZ9L6CUVdE
CYwcB6MKjDGz0o6y40SPBPyUXNyZqdOEN5U2OEArdNRYh4ugkxZl/ViwhwFCgezVKE7/4FR80YjV
mOJUSmz5pPn1QwcmhQbtL9F672xaQvz09ovd04kaFE6Exx0vt9NWR4LG9SGH52UNf/zZHEbfQ4R3
KOm9P2k+oTEqjUGihAuR6GqranPBy38d44me1YpDtSwIrTcMmXmvBMsqblidrWs1iXOfzgpFyBk0
9U7ZHCOAuhkLga4/WGtABUvHYUYgIBSxAXIP4ZR43NAECshwYA8LVbCuobgDQkFIR0xX9CQVH0mX
gCuGlqNSF3Hd/v2qqmnfnASuC8/W3mRzL6tt7UXu2R7NeguyYlob6Z0xsi+cDaa+WPGgopWbKLVG
eC63voahcbbOo+GvprSCJFIWm4bugb7yz0PKawRkcdraIycjv3iYr5e+I79eqAEPGsxVjp/EDwJ5
TmZK0DRZb/mkVesQgACbM6/6rsn0ImyFb23gT9zjovpsd4Y6jUGLLcoYjNfZcfL7paOpf7bSFDRl
eM6mlVSQcvkytcT2sU5UX2Kh8JsN7RzYVByQjDr0vUXuhh1omrx7sDvp3WnzJLQTwcqdLeFRNdSf
pXmwgWaB0HUf4qJ6NJBFOKDq58nDlkF/3J/RYVTBqPw6IX7QSNnu6aAkuOLVDi411JS4qXdFZufH
3w8BJEfe878fA9BL6eavf/n7K7L5a1vTXDtd6O96fXRxmzom3/Uv3/v7E/7+rr/+Xz9UPuSZPEnn
7OM/fs3vD/z7K/96GP/0q//xK/K4+OshQpHtdmGX7foIsIlUz7/hwv9VsPmcfNWykX/af00r/yZr
/44y79YP6//xC/6PxJ8xBJA9/u/Tz8uPvPz5iv8l5vzX9/wj5ewH/2E4pm/a4OF8KHH/nHImyuz6
lEyT1MR3GMz/q5D1jJQzzf8wwInQ8Aml251Jkv+ccsYuDDWOhLPjOUbwv0o5z2HQf8kM2joZbNu3
dc8yAc38W1i0xledMoYF+JN2ZF+7feuIdWM3V8vL/0rF/7eB6v/8q0wy3T5dCQYcDoKy/xpPVGD0
U6qTEcy94c3xvY82zB8tb2C/jJ/xn16E/yoFy1P3b3+XRWG6RamZZ/j6f8pC4hEZPS20xQ7rxSLv
5bpjgxZnFEUpwgPz7Dv8tTQOWvlmFtmreHe0OU12S5Jp3FW9oFfRvmZ189SpYP0/P7h/L0zHFWCZ
Fi3GpuMaCNz/9kSIJK/AyxpiRwIe3ry7Jk9zgMa+1tP/x915LLmuZFn2hxplcEjHlFoFGVrcCSwk
tHJofH0v8FXlvfmyrLJr2hMag2RQgCBw/Jy91y4utJj/jTNU6P+y5dlLhMseqAs2h3DZo/9Mix2D
ugsTlvPMcdFgKJbEIHVIlpOMzglhWNhKnnrBgUOvdJgM4KcroAMbHBd0+HXxCWAFVL8hTsZQvlMK
yVVVd6zVc4O+eOfRF3KYnTrUMxNrdjgi63FgZRVFGwVeGSEYGgE6x8e8jBT0WEvfR8RS0PGOKZyb
8NZxe8GwCgd6aN/jUeEdEcln9uk+Fk10KIi6LkcyMFvCbjcjtIpuFomlKck/fYlOzoW566jkiBdU
rAWDygVtVSagEHi7LDr0jSnXKIh2FgN1OpiVv8gg5TsNuRvTPE6KEQlruYeknLGoBgvQ6oNqh2Pi
y4Nn3QbGSSQdFMNGR0eglLe90ofSyn+tG1uB9HqgpZVvdbfo163mR0vYT8YyI9bICVyEV70Ybwcl
67ld4K0j/6nWXSabuP44xerFqqtH89aSF/z7T32io7rGAAcpMNZXwxiERCQa3+hpzRWLpp4IM0X9
2ZRPAeTBFRBke0EWQw7RhFni/7ynXg9B//w7stkmLkZ7zzJmJuXfGAg5SG1n7CsTk4I7EK2nlyxc
1H9elLHLLPevvyeLeK3f9/ss5tD4DXPWcnm4tg9adOF/PuR64/Wf//N5fj/FVFPtq5pZct0FxSGW
Zj7rbQg+6Ud4X3mswWTnjsKF9EPAOuJ6UxyuF3GBRMkqY1xtM/0piInYyudMreu1NKJcceklUbw4
L20d5YdGq/LD9Vo7TvmB6K9yn/q/9CAgtsSeX/T6UmPeMcyWxldq+TE/ImLLFqozipWd9d4s8+Wp
cqOLJuKZuHq9kHb86ZNbvQ6DigEEBXaTWh6jYV5xmsO+ro+6XrveVglJmpc/Bf6eGI/6H8/z+7HX
2+IJfv5fL3O9J65jFzdn8lAnbGtM2IDPrHlbN6qE0TT291qneehULRNVIttDL5jQ2XkqcRvPf5dT
zke4XhXzRjPni+u1/+62vjH+6x//eo7r0zWktBHkPT/z73/6/Wx/PPL33ddrfz3d71f74+8/Xunv
b/H6r79f7Y+n/+NzXe8X6IYRLEVTOpyTsf6M56EdrgZrQdXbX1zL8W9cJdUywtbxPtgkDFhx81jV
QXgIOkk+2fwPjvWAkj345U3UqFnHap2QHO+5063t9f42x0Mj/CyicKzEHX7UGAjh0Lz7vAkAB3p9
6zoJqQsawIHrK+E2vJk6t3lqqlrtM8cKMdLwSukDkqL0HTU1QV2TFe39PnafmrY/Xu8GHopQMlPu
qY9S6zYK0VBd77Ckm6HK6cq7Ji3rE05O0sbmJxQw5ocg7J5rGZkM+khqoBLofun9/np/ZpKiTFfb
2pel4zx6fXR7vT20ypmLVOs35Kq7F6oK/a+PNE3ZTxEO+X1jEcVmmBKZyPxC+uitQycYXjQtjndJ
FSRYozP15tgIa+YHDAwI1uS4oPbDGPfguu3T9XYk7Cnq2rE9I2iEEdWCtL9uIycd3gaGIQ8aOirs
4bEG1mTizNM1+dpkDrFopC4vymjqmww2PMAJOOe+Y4MGhHZhQTnFFV5aHQMM5IrBrYeoLa3inD6N
lu8Ju+7ORuJA5sRZgCxiZk5HY/jQMkff2qAeICnayV8XaBLLPXn0IFwnsoSxMvSH67W+ssJ5/+JG
XQ8Ta53/467QZ9QRKIfQ6skzjzgtKjhQqMFCPOrNfBSL7eSM+qBcJkE1g0ryYGWTHv38rm1LnCTI
YuobK+5idlHxK0zUFh0jBy+Cp86MOTtU6rcdQsm49G7NMFdbuzuVRIOAVjyWkSHXHJFwtqocdrq5
1aMUkCHbZGPVAJpaWcPgRReUmkSjGJKGUWl8VD0HXOwop6Yp95WcaFDNvQ1IBgfZ0qmI6/dCWERo
eUV9xNFZrMYwG88aLrBVXCC4VrgY5waM5dGiglenRU6yI22JPvJYHc0nXTXHzssAo+jpq5/1hJvI
5o2jXrxirBMsld08mWGmtlpeQ8TM+SWVk/OcTjUZvibpL4kw+K20GAPrWF2m957gx3DA2MNYBXUf
s3iJg7aAw7IOLbPcDoA9QObmO1vpv+Ypjj1Z/GwHgDGtsWZyhnwyRvdeTxvPpifgArLb2Abp8wYJ
F0MqNr24lbkHB0+oYQdu76GQsdznXsd82pUvaAXDkzngG+tL+1HrOhSxJPUtvdDHQAJyKi/8G7Nq
41vNcX2OyDYhwVriLnqplwycLOhCYbqiUZh+xHw/ixE1jYv64RZmAHlFpjx0siKdXBclfrVz3onm
hj74e47QKK4qdJaw52gjYTu1q2yZZEa8LFA/832DOnGZfwymi2o8fI4HLV64oYEHz+cNDjdNHLWH
yrXPCXnG54izmsgfNMqaW8BMW6+zOJvOpwNOfYTUOefG000Y1F67osG0dkl9gx2mjgHpANuJ9hE0
xcBGn+UzCJqCej0N/lfR5IRh9KjS1bCGF32n+fpWhdJZFnVO61FfdhJ6Oyl3j1a9o0JHpR+hUnfx
ixNiWjukDMbNmqCF8QZm6UPVRwFutS6n392OFxtw5qqcEIESuIKgFmBIL+tvaX1Fk9d/Cr/UFrFm
4XHsGaGVXd9hC2bIlwiZ/NJFBD9Sa/WLHwMcTgwDxJPmqYVGyNwvoxkODflqyBrohWRGY52y1jfR
R6PqTjPnURBBviJ35i0rCihpsfqSoUI5KqtPB/npTR9k6FhGN9izymvXJh2ytxHJM191i4sUMkuB
gvZBE3QtiGPtto7lQYp2Qzz+mVHuQ+FYy8AKjCc2MHLYXK0yP2SWHyX6S2nYahlohy7LhqNyu9eK
0d8WYWS9HzSG9fCaaaAQNI/xL93UYS8ukHmRbyXqlawV/A0pdDkrKF5htt0b3kSSCL1qvWijszU8
EU6zx6PWLyOz/ehaC56MiWG6Fv0W1miwrUoNOYp69ZggwquSUJNzNCIZRiv68YdhjOuN3joRrull
lUXlWkZjvfDM/musNAUWxjgIROqrSoUIviqwxAEhP2Eo7yoNbkVjfPRp53KY+lUaxAVlCwV0VdTe
dNaMARRszviUSVcTG91GYCSmu9pthon4RKF5R9MbPpEbCHSAUOVy0ziD2pWLfiQgdgQZTKrJKs5A
OGGrYLaBWZzPULwEdjTbKl2Ai1G56zLWGHhfmpVHWBOiF+qzNiE4qywBoX+zpZCxp+QxmxSWAIRI
1dDY2RyB/T3E9GnD0sStd9+gJGbmf6cVsD/SDIyY12lnP2rU1kA6H8JcB1cO3LRBWpND9+UjqAdC
oH+k1r/4LfhbhDuMssbox9bds2lN+dbp252mWQS5GNkG2skRg9W3Tl70aoLOi+QnOlpDR/hw01V4
AJoQSF9KskElgDfquGQDaiCUPkvdxySQl/4K8bJxI+P4MVK1dczc8Nk2s2Gt1IQwIsEV2qgMBLR9
KdQQ4T2e9EXouNVaV4SS6W3GA5xtqOXqqRTETrThKp3YIQz0IFXePghjVjUmctgC9I3W0H9A8mkd
GPAWQIa0D6QTjkucIOBUHIfEPCd96cdJg8dqrhDDOzfO4NDiA2pMxdFat0Ji+6WMsFaZoDvP0aRd
RdZUE6zM+dyqXeimDfbiWBvCbcrhwm8D0An2Jm8JRHSc4cPtsbyUvmJO8dAVYATN+Su2bmPO57DG
QML3hr5u3P4wDlja+9LUYQkjdYrje4nEC/XJkchoFxgQGrw+ab8q3NoHyCTnYTDW7TRbNeaAjRHl
eYzbZdm5Rb7vCINaaX36nCEO2PawxvVytJhiYIUN2yi6kf7z1N3m6Aqfg6r+kKaPWxh33EJDtJ+k
BHxVSfxjpoG1mboKMWnIOUUjZWwFECdaMgW1jvV8kcmLNdkAuAkSR6jg/aRm0mzSUiVEhCntqOMw
mMiCni9839pOBeelKGJ9PbgG+mjHCkZIvqa21FPXhi+Z2TeGO2TTgkwUCph0+J66qVl0PsieNoM2
X9bTO9Ija9Ul7dKJon41ZDI66mIoV1ror/rYFG9+LZJtiLYsE4hD4rp4qmptwFA3HqwQRn/XmSsm
Vg15U9EsTOKi0bqarJr5qs3U/siVWa6ArP962/VCXR9T9U3EeBjKQzQvtfJ5IXW9lsx/Xq/9vgMU
6n//ENvI8egaYbXgePjIu47XaRWJ5RB/251FWemFn6S/fBD98aynihMPnh8xA76iAKHEJIEZtFaw
Qu7wOoz+29T4B9PooyUy0m8bO+tSCc9YpfjSOPhoG4MFykRSSzynJejBGT78WUcjC1s90dfAhIcd
apwdchUoMgPHH9D1SOTrmhOH6Na+gYGFCelqNLJHwfEkbP3wNJnRzouKnV+HqDgEUkxvqQHNzMYD
x+gPFGrN/SjEtzNMA3Nbd1hwnspvdafZjXyjkFv19lCgWWbpLQOx7Cz1n3//vifwULJR177PS+at
27jTkX79TEh9TDyprSOoRez2qBVdI2CUgQEg31gZcataUB9A+O7dIIXIpn23nTewn3F4jDU8ah4K
lR7uKzCM86rJo3fNu0O8Qk0AAwpPf0V6OLMn0fz0erlS87EawdCjxQZGQ3VgcaXWmax3kVlom9gP
vlUb349Z8kSjiCyXhLimmAFwEvvnck4iMwBnSBhyrViHLQPxRMYASHSPOEMoPXWLoHGUibhvsYC3
anrWUU4+NvEEaCUn1Z6ReHYpasbHgUYeYEYojpAw5TyzTO8jnEg74Muen5ePFj0BkxXp3STgNmSW
/m6nLUOhpu3ETjU2GjBo+HCmW+STTZltGte8IwC0ORAY7BwCy7QPzT+uYRjEDN0eojJ+vfZ//lf9
/n/byX+Jkqj8/ore/3/o95sG3dk/mmT/EjDz+J69k1RZvtf/RDb969/+i2wKiNQyHepyOteGpHv2
D7Kp0PX/EAaEUk+3dCY/pvW75+/+B9g+wwbe54A3FXPuS11cE2YYBxg6T+XppMGYJMOI/w3Z1Ph7
Axp9L++BhgA9PZ7N+VtTz21aHcl4Me5lTUi43aTQFuL4bpqclynDV4vGIF6YujFC3c5wzSJ4VOW4
jwzMgqA1PqwK52lefFsB2WmlFkOwm1NNSdvNolWelp+tWa1gi2+Baj6LFPTBSLvZbrW3P7b8/0uX
f/4gjm5aRG26Uv5Llx+nyuRmTjvs1WTvMs/hmEhg8oTkFXKHflvbZy1Bf+lH8oMf2EvpOTfjJJ/K
IHlDShXrRBRY4hnQM4eUvt6HqPT+TQdVEAv0Tw1U3qLhegYZHsJwoNP+rdlvpkRxkco87OFfXpq9
17qfUe9hZqUhWDjE1rgpeabS/CKxC+Hbv9lC87DqX15eEkfpmsxdbHRX/9z6h9VnYugA5OHPr9N4
JQee0t7CW0Fego+C42RzNDQo3hIUtJukCRKSlFVycltDWtH66pGBdzELYnrsh/FDJsV3VKXkjlgo
qQ1HxwkQwqL7n79Zg1/K3965w/yLJHbGZjZjWs+eP9nn+z3Ur5rIpf8Tz3LjAU07S6DxdhTGU4Dw
y3W+x9B1zwzMd60NJE7pwtjWZkaKR9hXGxU9tYV95wXzBHVIWbua9SG2FPRAT0Ubd+6nYViiUQbQ
+lhhTFqjapqj7hyIMbSXWtEoAB3ucC5wdLskQJ5U2MYHDbW5ZHxxo5smnkMLZtiQNittqtWipqFM
PWpJujw0gWKpkUKWmt0B3NITtW+2o2SPzsRLcdFHz1pI0GKbnAyyZk9Yor4NhuybEIPNNUn4wW31
cTkgvFwbEecMHC8PQqXU211NzeAIg1g9ELq+KE0c1gBKfbYSCSjN0Ul9jHrBGGwmtII7D5X9wWkT
LEQ9C0lq7Z72il9jxtLpoC2uV68XzYDRVnbDsDZCJHvaHKt2vWiJhF1GmcLzlaNUuF5kvUKWpMmB
/vv4rGudu7nGcnSR5h6bRmJtvv5NfvSuyDBi4YLa9jgT4eqkzcxMM6LT9VrtqGHjReEnKUxewcKn
ZI49X6D4LJcjGwwOPYs7Pgik2FgdrKLm2hCTO5W4+wxLT8VyDU10eVDzhbTaPF3g1uRviUdYYgmz
qPVhUUQ2kZXKPl6vjRxTULkHTOozlAMAStyjE8d/Xlxv688FEeEnkwFlk1ZAEYtSnQJ99h9aJj2y
69+WFL84Zxtko0fNDaOw99KqXCCQdXNTYjAFazi3YZqoP4dO3Z89dIAk0POuiM0lOL1KX5ze9C9y
vmCDkVYCvmHtjrV/4etw3IWvCPpo8UUoqfcnKaqdJGnlVi+TfuuFDtYhn4RZYMTc2PjVMU4yyhGJ
vESF1MXLgsAgiXj7Zqgj627SR4y/j7YFVXWgTF7S3Ojvgz7L92HSs0Jzs/6+qP0br7GiSz62hxqg
0S3qdCTMUI5XhBxhYR1MvEKqsx4ULUQ6u8ghmqFbN0Fev5RRPsy8hPh2AhG9jspxRMaeHzV3INWP
iRtH3MB2q925g0h1T3hkgus+d2K6LS6R1uz96NQstWlG+VZHtb0Y8e6sVdVv4OpxrsmrDixI2VJM
IyjSOF+lHYc0vcOMp5u4wAP8l1X6GFq4PBqOfYAO6h1ZELeOKtmggfHB7OSVGowsaoXlww0Vq07j
I4vMA5X/F2ZXc+UmwUtsaY86ctMp3RUO08LC7DwCwqv3wPboNkAuRTK5dN3yJ3XPpTV/U8xi1x3Z
UgVgvJVL6FOcNy5cJbZtOGWvHe2cbem4P1mEzTCtum9X9a8F/YOUhk0boFElKsMoSpvxFxQi2tDC
II3StDt9ST9o4QZjtFYgJ/dCje7aqdsbva+/exMEED+A9zbrh6WRFnKRBuhZ6i+F3DyromopAwij
iL3SAP0o8QP5gn7KLUCUCf7YgqrhEf1gzqncoJrkt6O1bOeOdTirEzAXkGK/gKGSaICIU1fiRuIC
Wo6D+yp6+xD4ChzRlKFlSgM4zuE5MKafsqBNT8P+p3TKe1+wFHG6L4ZuIfYme1gY/W1G55cIyQ61
pD8uWj34zEb1nJZAUBpJJo3F8qfGeb4KeDMYWMQanFew9MeyogtNAxovdLAhaeGCT2nOY404TLb1
jdLMM45+0kVVixS1eQvMORq4UztDd7UlJ2bUZY0bIoGVa0C200ozol8ZrYkT7ZqPESfIxs5gA1D+
59s+rF6UrQFIqHofp6p8jANaKpVPT0sYZFcQEssEXGjrxIjvW8deaQCLPVOSiO7i3vOVsXHyuR0T
I6XUKoWgN2Rtw5pkz1wgWGia+ZYHDeR2E+Ya5dmdJU/lACPDopWupxbB3UHz6YUYL2TKjoUQYFW1
H1rM4sdv5SFLEnNPX24yoVilyliPwgOL3WrtGgv+oneKF6EwNJqafDDk7IJNobu2UH8jpU51RIdN
59xfFTgwRlDV1gRWU193AZugiyAyJXKjaVC8yeb6SPRoHSt6pxPffop7HxwwH0eDruZjIWeEoB9b
K/oSerTPAPstRe98kyrzQnZzhbmDpGgXbwXQYvd+6mjDGTx5F9yZc1M9ruGwji5i8dh7IsSJui4M
njmXE6vlWKB1IW1rLmfJgibsGlf/Iu5pjNX52UAEDRxFpw0SVwts/peg7EEjE7aIc5oUQuST/HoH
xlaw4C0QaPaX7uc/ueq/YR537RdBp8myn7obxNfvCKYpXJ0M8f4n2McHwC9Pw1H+tJQcC/yX1VKX
/amM8CdXVhnSpKxP9Tit+ZDAODjCg+5o144wPzdDO97ZhLav7EmVNJKyNe6UaTUClsgTTadH9YTY
4R0B14CvP/fm4O6NrlUPSQR9vRlMpm9VjNFLWxkt+Tesv+/cELBJ6vbbwh4+e3EUDlZ75N9fTL1R
K7bNjqAg5LhttuqnGKg72gZSfAjzGrK1w2lsWZmolBPHAMZAwJo1XhLCBJNM3RY2G7XTkHEauDNd
YXbAGtHN4E5E0tYeNRvIpEvjq7OTlWNGgHmn6hhAF1snJTo2zA5D5by6Q3SkIf6ILOVCykuyLLPH
cY7+SnwPHGJqrvL+QW8JlRoTJ1p1XrLtmWeAJATb9mO3xUdceOsyFW+NM/F2PeN5iLWLIn+XUCGe
zeuJBCdDhsEt/505a2eCYN9owqe/GbDjSL6JQNPemrQ9ecUwcByGjjlUnyFVLLbjjBV/kYcg0em/
Nf057vOLsFsSsZl3ztsyTMYbApdBZSb4w2C13iaVmDs09qduFSQPdNvB6p/n+j6ZoOUVvXMWDi1x
1F03wHdfRiRg0OV0a1/XB20eOWQkDpUPsUIc4uhhsJpkda+zQ9o9sBR8d2PS7Ued/dbW9MOgI2Ga
1wxqJmNi7qANjSONPJe1bSNgrx3z7HQuqwiAyAtRQQuLU4Ej1nt0bEozA+AZDB6MboKfm4f2lgOQ
mC15CNM/kFkrwLD2DslMT6xNAhzO+yVZIeJPCXX2QvMpJVxqUSEthz5k7JrAzLdFi4aLDMaBvKRV
D7RzKcdmM5J4ETfM0rW5i8q8ZutmzToeE/BuiolLNWMmAqdAr04UnJNQn9PfXqAMO5GszW8p/Lr+
O2k8G0RRrJBghawYmsydo10WAbdEWMTPPn0NBtzpLSAHBCq7MarhQIz3hRCc8xoatVHhFCuH4m5h
UekTWTWb7tF2LckwzdcxJjotITyxZ42xMtJ+WTe5S8eTdS0r4106BTsg5Jat/4Rasdc1x8ZQtaSe
x3wscmulNQCF18QuiYXTEdUUuv1jAix1sLEpGclLkoFgL7H+LD0aRhjZPxjTs6fIBTHaL4gI3uPW
CRb5QEoYiFb2v/31A5HmcXJ8u14kCsscmyOX061tYx9Zoo5JsIoV+y7HvtMI823Ihw4XpcL6oxdU
OfpbqbBtesE76PVtT94I6APUAkkzE8j6mGku6hdo19oiMPyK9J6CkATiUdnzmKE09MExRjK1OZbI
aRn9I6DGkY3PNL6lO/0zn7ypis2V9IMvG6Nx3P6ydBNl9vyUUwTxMR8OfcLI0jcB6XeuA/HIfuul
+TKIcOOAhDBqyqyGAB9kQ/mWmUa1kEAE5hoiX0BGeE4C+aKbsl1gqAs4cobbmrnmgqD4nNGhu3Gc
8NF0/GfofeRKChfACyp2Pw52fZHClZFZtlSVvTVDeWGNgcIs7SGlFgVL/Ng8YaDkV696b2RYRREK
g6MBmAGMBgrxIsfymZvER+E1B2DQMRdK9Tu+NnNpZ90vyh++N8B2qQNvgcFGputLskdTap3WW/JV
YWVYOonG6jDQ5U6X4hQU9WNKhOtCeLgzx0KEy9T03q83deAi43p6NUIURTMlJNdfHY9hvatrmzGI
wTh68j0W8U+gtW8VxE75kUGXFelnlozkN3QBNb8iGGt+D2RK/iKec6m06cvCBGuVDXzxIl4OkzJm
7xzTYtThFqPN2HptpWUywiVV3TU5eNUMXph94sc1k4cs01D+T4Lxn2EMz4GbkTbuHpO0IOlejgZh
p9XjlPIN856etTrVTgBIyRHWIHzmuHjpbNAJ7fz0UBl29pqP4bqWsB0Ly9LOkx9xtmeeMSQRUToc
0DaqKMNtoQ/R6+AM357t52ck44u4adILfJZXkZyymvwmM+8r3DNA8L0Y15kictZUWbDklJauC7T+
tzEJlred/ewEGG3B8D2j0NM2rcWyGMV4e5NpfrrMHdtbtbk2nSKH41ybY0tv9dn3jFpirdngbcbU
CY+tBPfVhGhLhAXIRVknJcXG8+tfFRWWYDAyRAP2UxZ6zBXZDYuMJQiIMQSRwSM4m60uEg6qTAPQ
vj97CZjnSJS0HLyJMIX9oFBRBkC92qY3Vm1NnKdgLZcYQP49D1ev9hlitTJb0kUxwRwLK95kNTk8
rcNgXYlbSjvYhkrNk/xaLh1Z4f8w8SpJBrJhfjLbAP9XXL1oJhG4JQFxMfIIKxIHGmpgRczL2KlV
gD6n0HGXpeW7HjX1CUc97JLKeGpjxviwyGz2I3tVJObJ8/0HwwvvpAWOPtChbhfThmnbrivA7Lh5
8p5S5lue3Bj+RO5xWp7gw2HV6K311Eo86P0pMxxyM/AV2B5aPRbmNzY6u0WlQzaIiuaBrFe0qE51
keEANY9RcAFhwMnkQwgQFzxaS7cOowEV6ylqWY0wKXjzC0XIinii+rK2GOJXrOtfnKE1OG3nd3aT
7G3TWmbJR50Ht0PQfsxfKSsAQgIKtVTYwwxLWweL18YhDLt3+CGPAK/inmZR0BqnUc58mtwAdz/s
8JgwnhOPKef8MImoxROUPaMTfkBafUXOybpKG+7cwS+2mSmQoub0y4xvM3S+tOK1CEacPVXbHozq
XsFaXqT1Uou7r540DkBHp1K14cLDFL2QTcOAT2ycIMC2kezhlrAzQUJPZOAh5YWgZiBVWREos7Bm
sE5crlycGBxnoaykMUjxCGe8OKRq2uq0C6xW1ZvMSfGMmg9+jqCjUpz0oGpUFcULjaDHShkvhMsF
a2GNDFFMtW3mnZtO6y24F+hMALHMVswWkk3U6xcZDxfU6pe0QJoU96wyfSKj8uDQBOXWrmBQY9oZ
m/e6875Li7OZT/E/ZhwSXd3FQ5jNxTPDa/MDQ+ztFMDdNkdtmTUJbR4B9ozVFeGq+pyBVVwUgyY7
pFZUMegwC3xHMKRfgVHha2oCVFBECNloNcO4ey1t+WJ4hHIC6zlmAfynUMagI5uDFgLRj7NRB/U6
3NBnpEfhI1hqWwZ2uVgUJWMjWYKncDAQBXjkJ11A6r1ACWeRPaZbbwCmrw/efdtHpIAT90EpXNx1
ETOjmdbCQJiomgRFWa1sQrJcJqoZyDoiKZGt1e4SD9eqqcrbRqSP3mwCHWtU1LlTLu3Cksdg6p8V
lIU1usF80Qu+tdzAsU1dgzpnHxUIFpwh+C7tDf1lhE9tSCRVk5HaTLZAlVgHfssEt7C2DWvKSxlV
mzIpghOt6m3odXROWntRdpO+lmmcbSPW9yw1Trw1Dj/Qf5sEVXbZBAfHVuEhy4I7CtbPNKrJNAGI
KwaeOc+/43yWSXegz2gYoHRNtrVO4GzLMHAB+8FMMBWPRf5haM0NfqTRpq0wQEbklE/sT3bxS8KP
UbW9aKH6lpBcS1pDfTVs8w7AwSS0b83RXnMC1Iqg2EpHMVwf8GYd2sE5Fna+b1Pg8kUT+CxvNIgd
ufVmJxwNU2P8CAikPEpNtxcEZFRrERLt7VpmuvShgVAww0nxgm3k8JGLthvmJJStGUOaR5vNQXWs
H6q0eUHbCld6uHdD/2sq1FZSTBDojlQBND2yXkIRnI9AwO1u4ietCQ+q+3E7hRhFs8VhLOyNHYcr
s5DB0tBGCH4z/BWv/xoWD9FJU/2rVWi3+pIvBaM9XFPBBwwnqL/Jh5XV76Mnvw36B3ar1YtMlL/S
RGdfADW0aCwBCqfeFurLdjNYoBlQerSkDUdfF1DninBYBJ/08k2mjqcQaWmLAb6W4TGHgbkZ8YYv
u/yxm5KvAEwgp+76xUxMVk6e+Y0Bwl7m0Y42sLHxPXyYxLTcdNnwEOJSpJ2xD3pz5yU14hvfIZDD
jS9pZzDEnZE0cVpvcL5oy9Qf8plMcfQS4oKt9mIijUpz+1sbxhfU3fEKvjqrdE1bwfVEu9n5F+y3
+4nk9G3Qq5uOubYG0tRnoZhYq/TsFfKthePILoZBLxAH04XcZDsBFEMvehQ+z1kg+dz4qc+6ot2y
6vsSIiw3YaktjQmKURUPT0A0xkMfOFja4wjOTYnvyj01noFSmgyWhd0hIDIn99N2BnwkqnnSYIRK
1bDMsJojHI7HFsJywlJxMMsnrOPBkfjNrXCbce0wGVyYQ/TJ8MNeA1s207xbWr63AyTyJWlpARnR
seOzvUaM/wvO38+abC5KyJ9gnrq1eRZsYtvsVolvCpL0OiiA/Q+Qqp1kgI6hJXul1Hhm72k3hqnu
RkpuMen6yivbb8MrwfaL/gAFpFxKHfc29ttNkI4wNfAZ95F/zunWpaodNqI4aE5HKrkaUSz030aq
EWhcZJz+4QVTb6Q5BZhvzpSLmXYarAFWDrQkcn9b1b8sp+Ko0Ypnz7UyAuzZWkPTfiB9mcGB8I77
+BK0Dn1WWaolY7Y02rQeCIO8hKsgcuARWZ6z5nfuXS1sz3nrA2SJZ6SVNoZM8waTpfwAQRcWFYnT
dEEtRVoQQkNigwJYlxPAJsORdKWSgYh0s33sDKpFrK49TdraBy5Y1rA0O4XNLoxCa2lP3gu7p70K
zR3BajAoyxApc6S/JG0UI8c0HxtiWheRqc9hMeG00MnfYXkJEyyXrMFcJBlsJvlYkc2Ezy88uyl9
BfD6l1zzwEHV0zme/7relAhiPhRpq4s4UZjoGcC5ljjrQ/7Z14N6DOwzc1fUrkG4a5qi/xVn2mcB
vTEo2ktUTQE5VJzMowq/rUkC2JKc7vgBMyzit/Ir9+Ly1mjE3Fwvasr0clMX+coG9XoC20prK0pW
UVfh9WzfPeRzlqVoH6IRbfr+bFTsoaaDPGkqgUYrIqjIJiio+JeqBt1d++ZthnBpKct0l9DVjsxs
U5d2umWRGC8jGaKL85t7FU/ZEqBUsskDOBqsSz5QiK4MxOzb3Ol3tgXCCjrmRx1W3xAkkoXRMUsp
PRCOHQ9aJCGVehw2FZFTKbtzRNMkdMdjwMmZ7sx7khIN3vsNW7+2n0BUOGv4E5jfmdb1gfZYxRLU
EG76pd1+pW0CQ1a/UWkIWMiu34Yao382rYISqqElJSCKOLp0+whS8qIbpE7UAX3RvmNBHElOAB4C
MLOLbln1/gDrTd3uLfHCm6j4v+ydV3PcQJplfxEmMuHxyqoCUN7QiOQLQpSB9x6/fg7YPT29Oxsb
se/7whAliqJIVOZn7j131QqnmHz6tuGWH/EmDTEUPKTLCilQP9gI+4Ui3oI5J+kDrzF9pIti9zms
kWWGJSSQaSIujvonFjrDt6FYDrMdwqxbU15KoW9k7S1EEbAx4FmXHF0kaqQdusEFEtxi/5Jhbu8W
GvVzTzoTMEv2he0UfTL9pkogJCNYI8fgkufJcpmrqt0pJN1Q5L9Uumq6VcXnFob1k8URqMNJHDKL
dIgq3g1FDRtd/S2o0DomFUYlf5u6uKIrT7e26lag+vbGTNhMo5xQ7q+A3ZAxVMGQog8OPYtHdinz
tkxoBMewGFDcDTbaO/vNGhfMuVN20xhJbHBA/I7mHJk1kkVn0UAGubbdw3olFVvmwU+DzK+nUflL
qGqwEy3ZezjJqE1UfVOf2lCNP7DKOHttiBAAanr5wdSN0sfOMjLD9fBOjs9XA3JXFxNrSiVHLcnw
R1Tj8APXI1kcCyscZe4iL9ZZ9KbrmyhtL90E3y4yZ7RUslPpxPn5MjR/t9PQfCLxOr59v9HG5hJB
RDo6+U+eQevCxGI6OiYBVlo+ZqccSXSqBy3MC14otdW+13qenZTKgbkIdpDHboYHog1n1lrzmIhz
pDVHYvkEAy6bmnIclXvYlrWfkIqySdZ3U0ib956RyJYNGxeZJEur1xwy5ZmILnTzlViomrMoO2Sz
QepNMXbHeInpJEhhulSCgMskJLhSa20IP2QaLGX+Jh27IFVjOBp29WPog+XEJJy2ukrAnjTGtpEZ
yZuOfdFL+4zu/6xPZntk/fHW5Cbdi/U16MU+72vtoKEq3CxdeQ2H9hk0pnTDqL5hhCCAi7aYLyTI
kl9cEqNv5uLLnqd3J58e3DL0pcROTMyXIenunaWfjr2sH2FdvKeWhDdY/E4d2iw9WY+IzHgYpK8I
Fem3BW59giVHuzv7VQqtFyZIAUwObZhC1FOxPPiGfJZ9c9UKBh3UJl6HPUZJkARUF0Zp4GNnb1aD
DAhL9iwXwt3FwMgQpqq6AWkZnNrIOdX0IgZia1cXzMSTyuI1aTfcaSpST1P7aySAAoyuGG48on+d
3ICJIeF4wCP8mrTsElP5RCprbI60+h9vkvVdJgvMwyqD7NGGqUpRITGw6Ni14K+oMneZ4E8zeWie
OsNkzGTlzq4Y0fErC/7yQYPpmIrixaE6wHFgXiCvHEqyhOeRLxC5wIRbsPVnmOQ7pHEA82wo102U
Z8eWubxoPDa2zP00VLrxELEOZjrGBWJeFKbUniK4YTUDUyUqi8llc3gbFvNPpwnX1Mfl9P3R9NjL
aVrf8HC9wDtjNWpNLyl5f1nK6LPl8GDikZqXBGIenXfAt/GcwwNFY6HTl6vxuXf6YV+vkrqgsl+7
0lB+VhW9EhLZ/FY1wXRaHCjnc3S0VvmngOZFYCy7OGSLnZ+bUQNOtNwmhAWeIlPjMtYZ43DTajRP
EJSm7hz2z8b6Tg/50pfdeKur7hJAYyKrd6OY6i4azulc3rmq33kGfqgQRhyixGyIC53KkodN3nuP
16Ko0EzFBqUR1NVDMVsHhdBJ1pPEh7lD+0ls0sGJED7hSoDu48i/la0UeCP6hHCM6o/aBg9YFhQn
8zzwE+VxMmJ8Dgj7gl3MMnVbamlOXFV8M/uy+tPKBSUvcIhcm62XibOrhXgYsr4YfNtpmqcBIfKd
KNMX6DXVj1gHkVFwwp/ANbF+Tgvb0zrwTY0eG4+20j5YlbSk76zVnskM62xaKeDm6YeK7GSbNLnL
X5YXg4GLO43oR3JCW6eQE2pUl7NV6O0hI5Fkjs3cY8r2qS1BsO1Sxr/fb3gc/vmr73ezHBysmkU/
LZYKGasnbQwX9GASG2Myg2rKrAJWe9Ciso6iGDNVF/DL9X2K8PFgrG+WgfFuUpk5+yWb9lFBRg8a
MSc8umoQrSm1pRGn2ARPWjvXhyBWfvd6RQNaqiclMf9GjUg2GGdY7DBi8FTEUk9jwrC47ZYvkFvY
LJTIOY8RTKayXhDl652x0axSfjkxUJKuyD9bGYldP7XyUHKS3QOH9i+32EVrsO/wVgRcDJb+qjma
7tWxHvupJorXotef51GqX4re/xnLD5bn6cNhrYknFdUEcfXOe5IuMD4m/ctmb7+Zoja/KoHpSzuv
911F/TnqvfmjjC3Xrs9DUAsGYubKkazUT5mY+OUWdX5uTcvrecRUk/+OY7F0ZYjHgPWZpOgIFUe4
0ZMAqIbRgTF5GAFTt4ostMki/7Ed7GTb4cthOvxUNDlwTTq7WrCI6+xLETk6xqg3NeaEXSdIXJFP
QBjfVYAi21Ztv6YMSYE5eaZl/y6TNcOga7adqbU7BOEzxb5Jx7BeQ2G6UVMcpKTMMSNGcm+oHbIv
QlexFfn4hLYqxCuVgA8XaOpqujDEThrlUZ1ZmVR1BjsW43mu6DvaGYhURJlL9uFVOqyOGoNxR8Zk
huXFTOiXHaysYLwQG3Rfh1VcuWsdtd/ANK6he2aKN2tlccWv+VYcWHc5mrExYmY8jTNVTKFBtDHB
cN6nDvNmsw1a5YvrozlbBqQpw6ZJiwtTOXy/i4Hph9FV2AS77gCFg7H5QNSQPmTb3kIILMva2OeR
teEY0VxKqGpj6cbvcikhxRtA6ivQO4VdgeuKzR824yciGAYSExVuvdmOGaW61Zx4TZN85HGWvcTM
rZ3mjxUBStXjcPEbfaTXccZujycH6GMhDzqHia4PtEprcdSiU4QcHidX+JoGqY1+pTh0iYn1UiNj
O1iUMHjTmCiWFruXJm2PaQvbiwHApxoTZcbrA63NzErGUMpdkUc5z0cYX1r9WaTKW2BVJrzxAOZq
btI/zVHj53Sx2+93CzUeThFqJLqL0b5lhfQaXenv1WyAtpY691+pHOJ+sfh4HUOZbdgvRk98lGHv
LBHl9wUQLrDsb87r1N2HFDuTmvT099YQe5pF+OgyN8uDRBjI5vljtIcfYcKl1geY5QPWlq4R2SVt
zl+MRNPLEMeIXyNOf/KjPLwTLwS8yX3Y0HSCrzddUI+o8HMdPzQRLXODQZOie/Cdovlb5ILN1CDF
FtfYX0XP5ZW8KbYfggxMK+kEqQ7fNgZlg2g/OZBfKZktptWAOUIZ4lMHVS+heDfC0fZbK9VdUeTn
WR/yC+njQHdsFmtOGpg3Y4iNPZBa223WMTodBGZmuNqBfNXVKHox2q56FQVWGXThLPTlAI7Pyi+I
JUmCzTmdVbKiqvmLQmgdKxcOpXuu+zUilYNDAC+r0Ex85JiRJArlr8nOuk2lpUDOqkg9NWZNxZk0
88YBfU2YwjygIbQGkrElgyiseE+6VWfX7zdAKFOWlxekg9k2NvGMDlkK3q7oPiGUmgfBYvCA1Ikn
VWViSxboxMuRhekUA8BXp2XE6DAddcUB81jY9Wts4FqIKmn53+861RqFHJWTF63pY3DBAbdV63Qe
7VYqi+5BkXceOtIXv99U9Kku3LF8azrJfEfkO93bsSCaKa3QUr2HFlIvzVSBq7GG0z1ZrdHZsWYi
9OcNDRp3RmM4+yptzIfKzXhM6fYICo6GX+AYm2wOf5tFX7IkTOLbmMn2QONZMDZE71voz05KR5gI
9aejAmvIZEUz1XFwRM5jMoOfTjLaFzFn9sUkj40sMH/UoumgF1m5q4EH7rpcznfknvO9UdmylIh3
PL0qR69rsOc2JmvldE5w5koFVHqt3HpJBITTJiSwkCmMbknsxi6tj1kVI+obQTJHA9atOo13QZta
bpTF1qEK2taTIozvcmbhSVNrvCNYf2maEKUv9fGYNmvumTDIyoiyMwEmItZu+OXMdxjv64XJIoAA
TcBs8CyREKvXqDLk1ZjazIvDAIenLjYa4afPLaHPTDoffeS8FAvJ67lIrAc5f34+mcQXxTUc6D5g
kg5/PM0vAvfZixojGBhlhH18sVYiXHrp5rG6KjUrBV6L92YC6oePNfCT3Bb7NmH0TMncP0ql7x+5
YRYbDNyZn2VJ//j+gzFg7wKOVF9kf8tbRnxgxU/ZErHoTkDfxXP6hSpms4zMiNbk4rumZ/VxwgXr
49aAND/ogmsvlrZrxZXYhDY01UTtkoOxynB7kDhXxsW/Bm0O3/ushdTFQ/WkF+Oae1FzjxCVsVew
L/vt0tQXHW0+35qsezdZOmipsfxlm+D30tZxsBTDNje7HnYeWadIqMxD1ZJjFBjxO4Gh80s9iNYP
2NkyZgsYbnb2i2oRojREkgnfephGdQkYUWNi/v2nY5+iA4zKhP94S8wzPheCPmv6xsEEnGJX9jG2
IElHxGQ3iqMxTWaI3AxJd8JjyDNCPA5XWL6ttQBrLVM1H8E+2x0qPEDmvGEzNoHPnxDotfY/f2/S
iteedCIAGgyJ+qRj1RqRMfGPX63vfuORJzncrJj1ri0ph/KRoUYf6OHRKq3f5PiGt6BceM6Y128U
udwn8mwPcYv2K6PKgS7uOI94rgn/SNqKpmbMMMoaLkj44r11mBA5KgEwhWW8OqXxCGnitmGAm0zn
Iu7K+EfOEc3Yr2Zbs0bK0JC8zEicd1Un3to8eNfK5ksr5AcU0N+D41wK0mnsnpgaivyD6oRIYhi2
z3PCi1O+iwlfHXOulE2EtTFYXVkIstLSluhVCcShjQYkwuVVYQAav4jWKs4Ecb7mzbyXrf6erdE6
5Rqys1C4gGfbzPoav0MOj9MZlMx6+aX1zsUkfKPW17Qf6exbcAcNWT5aOvpU/o1brDE/A3k/Lbk/
PVbChRygbJ4/jfIjaEb16lQa+zYSgxRFR9tXIjQqpTgHZdAg7623lGfFRpA4pK/RQ1b7ARfzQQLI
L/EdTaQwu9doHuu0fLJLpnRMsnrG/82r1GiYsJM8WRNr3qSTH4ORQfO0D1bPawFcFFyW6ddEgEVh
Y0MDZUc8W/I86A5+A/Yz80z9X+dYL0Ud/KkYWG5mbNFI4no+8XhqEWb0XddtRJefkjTEMwCrGh5B
2bXMLTX0bD3bCS3pfuhdQPWVnabE8eesQhShwLMMoLNodNDc/Ou/EOIGV0kJN4L6UdoUHI75W1XD
8Ml4niL1OVW1H+l619rLqasIJOO6ltVwFqKfNuRQIAVSH8pA507O4Klfs6Q4/SiZww8aJvyeGTPr
QGPCOxozkMP6Y8YcG8E8iszOU8PqfUxQ2f2da56Dtrrg0yUbayGdghArZ02zMoi1ouYbiZjoeYmQ
eOUEkH7RPrfQm5FtrxFHSDi/emjKgiJlVvgOZkH0bMQOnjjzjlQHMd9QwTtkIqbXBPOsWVtSDA8H
1mVv+k5IXS00n3u2xt3QCSbfiNZEyo9woS2UjVO7OhFfirmqeUbtbK7pX05/Bl+s82OmnhAEhCnK
H4OT9zityWHceGuOWG6Kwc0IxEHydcXbsOzKNXVsjoGnlhbI1DWRTKzZZB0VBckuLWbJQcF1hDhM
aCg4WnnGBnAs14wzg/MEftRH2q3xZ0Jg5ltlKKr8gP/3zkAKoSqJad82lf/vj/v5O4+Lbdx2Tfyr
+3ejm2nbuMX+Lzy8CInq/+qN+8df+S9rnPgPzVJVkHgW56+JM+lf1jhHxxmnWqxudIHhh7/2L2uc
tP6DD0Zup6u6dMCnYWP6pzVO6v9hgHnTHYmlzrKkbv+/WOO0/+E6wiyFcN4SGvY9jOb/m+uoAZaa
27NleUQ6M3BXUPiz6ZHtjY4829hsRp56EwDPZP60x+6Pjb58E1rs7K0iFM8JBXgFeNmd7aDwYP31
HAXPwJsTN6wtFcA7+Impd5cAeKpgvkAGSE8NWo9nZpgdYZKLje5BsEOHf/1aG5+O0LUnyjHkK2Wv
PfdjR02pNSa7tvqAZT8+/9tP6/9gqVMN/X9+C2yJPZDQccdAvaet7sF/M17JbJnmHFcCKhrlJaM0
TgzndaTcbabbKq+OOjYOz3Zcubih/caSW7zjG/i7uAWzy6CahwhsCgNpt4NtFnbVGfqoT8nBkdGt
+blkPDzxYoZYIU+dKi/R1JMFGjxVbf9ZRtrrNQJOm+r1VQWEFandmfoYCRYhYt1JbZYnE9bcx1j1
1O/mJVsjP2u2pIX9zi5808Wxt+QhRhUSvIMntQtORS3PsqYMNdhY0CF0o1tZiht35U4d4Ehbr8za
uE5hocrhZVG5Mpp8b2YFXjjA+6SJPS2sPRvNYrfNSB9vTkp22Zj+cZKPxAas/aoxJaGS0Y5ZsDcq
P5x29bSZni0gd79Y8+YmevRL0AIwra/ZreQ/y6g+Fi+N8XekSI0qHHYBeD6INe29Ua6T/qY4nnS8
xvkSpBc2CdvPI5ayhAz0NsKJskkN6hy/NTer4seA9cFQFT0oVCpXs7ttu4nL2U8Yevag2YsJzv+i
/BjqdM+ScStSsa90/gUIturo54u4m6L2qjjbGaUGEL98GQztLOfcq4BROPo+TC0/nskESmIcIb3t
x0TPCau9t9lyUBfGBKzqmE+96DFhkpBEFlI7WCQjbWrdaji2UbcxrE+U2LdIJXw7f68C7ZzJxXOS
/k4UDoZRHWL1iKo3s59ZLfNK8Xnp+02K+lLQktmKeqF4dvEjA0kjLkTOT0b57pTVZtozjnyCPEz9
8LSABFTU27Q4SPBzZLi3tnlL8bpE7J07KhoLI4Adj+/hnO7s5ZolET734BTdgjB8CxftFEZM7cd0
/Jv14sDJ9BWHKB3Y2Cqhs8uwvAB2ZqDwpJcW/9qCiSM4OXl/nGcel/AYvLXhDxsTOjbtSX81qus0
bDCTqK86o0L9Z44DMMbuqcy/+xk8DOgiJ2SxlRikRiEmle/gxDZL/8xsn4bbfprJIMXKrr90zUc6
vVK2VOFna96G7gVOgv0GpdltO8wq91iJ3DnGebjjk0XOAZINyZP4JY9h/apTPmgBXgCHCsM61hk8
YWe/BG4fIwiciefeFsEHcSlEtWs3NPdk1Tf0m58IYVdMBRBeFEqZdDYGYFyddojag3lg+BngCsNJ
swHUsEflwFnBtjpa82wcPvm626XYB28iGkRLXXtTYhxQ45sgAd3q0w3qFq3zplT4qTG7GFZB07fu
HDi7FTYcwjBIO/xFWsx/EfBQUeDPh25G9aayV9axHLQgzBY+Kt6pEDoEVQaG330Bh5nYKi8ddK/L
iu0IW1Hj8U+Dcpcm97LmDOWg01c8ulnspnZA/k1CidPvWdgisHG2CvAr+t4j/fvTjJ5/WOgrqwtW
u5sZmPsaMWLUDIRYq4chFK7e6c+4+rw5B55EAMKYAx4BcLS+tEOlYOVELCAWxWU8Me7qifqY6BrS
faZc8+je9LuQYRxgQ8SrmrfgOqv3SevBWWnC0yqMitgQ+8ZyQqOPC5PSnUikX7GUB9pCprbVjq2D
Z2jKdt2qGF14nhCkR0GNxFFCzc4HazVTLMcps/lmN8lbbhHp0sog+CC8wiOSlVDVcWbDN3d/smlS
XnrVlC7HTDYa2k6t8+cmjcw7q5uearHjAkPx5eRDiuX0mtgBDI9Mi7xRyfR9jep1tbt8pSUha4Si
MIiexn3N1PtEBD3nA3ipvXSUmJ1UftBEoz8qyHCoNcR+ihdrrxR2CegtEv5KvxmEE79mFlu02mLt
65DVOIj6PYeN5bZBkhL965Ao07T2VlOGj4rFD0KMK4jd3tVnmsDYVrwIcbg6OM07vUK2d2TsbBu2
RO/CBPE511ZO6HKhvgH1QZvAh1X2YOF2TWySq3g3nFZHfNzWx6Gj2xnQeJ6K+ZiobP3HolFPeRmH
GysZ37TJzO/lBJsqYzu8n1R9eNfrZTO2IyYizNfncmT1j5QLrL4DVHXC17MfZwsLiJwebRu6c8QM
fUGYBl/ov0CU3zRKLRlsFwHi+fv3y8VRsFt8EyuXlnhEezZcmNnEPc3VXh90powhsJR4FYMitf0n
0rIBGVOrKt+xNv0MxIwQUAnklvxvxHx9InaoqX6W6vTPD//+i99vvn/vv9/9/or++/cwgXh5yAu8
o0EFxBELGAM5JRJUDLI0cMSD5TTS8jCjKcSZXKZrPnRD4khuFow21z+K//UmKnK+ku/3wWzx8WVr
jpuJLccG4VhxCBRG+GqMBUYpvJoInKzvdmUG7l+HjdbcTT55Ho2HgQ3fhFNW4nfqmIboDEnyLtwR
F7BNwZIRG7gzG177YXcZVY2LFZxdUW96ZH5FCTGvHEnPUfeK+tFDQEvkeaRK7BV5yWmpA6SUiMz6
WfWC6HOliASd7g4ZvkkpXKNmsh3NL2Wt7cecHwFDYExgHJzOoy2XQ9lGXl1EnjZwYICEETOcvzY9
lPBvepDufDP9dXLktMTCDF6pkz4v1G0uiVrBa5XE6Vltyh3IpsyOTrir3QFYTZmYHIKtyyjBgyPn
tawhQqR/RbKchTL6im1us5EQwsgkVQZhEy7+b+FPYXhST708kR4IZa+qnB0TMD3dh5X5WbE7IhXT
dXoQD0NHsmlyXhZlX9YK96qyjWLzVpHFaE76dUbnTejYRhEzyzHGwF19yJXijGnkeVian3V+k03z
gyiaAx0ePoMFTMNrb3UetIcTZBsPeL2Xq/IaIR4t4+oWm/0+LC9TTaYyatP1h9cP9lbh4APV5SuJ
chpbbg1c+YxKyVC1XJXMmImUW4PQKchQ4FrdvMMbOag7GQY7R8WJhCQwGIAU2suB1/41pFZxovSd
afFzWXS+LFpPCC8KDc8hs8xB0AVbKPuTio7pRQmNB0Ut7LY4EG7aa6xpVEaqocdcG3/sQR3LfZxV
B4sDzUiBI9tAEjXsjm1xGCODJ/VJMRz4VNUuJ0ujI3i3yE+LoBzS6p2qfhBV8ZQYi6uOJsOlZvuP
oRGbyIG8mxI3z3xQCoSVxL7Os71l9OmQxKGGkQck37NywegGVzOqo+Z9lPatNjF08hMORekpvBYy
bXLFmKB7sPaj4CXUtW5S5rzKPJUATxiER2u2T1LJXCua0RZyNMjSW1Tzaf1v99OyK+w3QYUhS/If
EbtDVeWul7scIIjZKWjwqVbtkRlkezS16ViayrZABJsjpm/QfKNWKxIHuwvnA/W3Qf6MmqW7OFI3
waK7uI+2I9M4SeKrEyqkwPNYJw2eWg/7B/uHke9eujdTfP6BJ6hfWFx6ijqfEIxQa4pHrcbHpi5P
Q5whW+Vojx2P8BGfCnWvf6Z14JsLPNZwRhaKQMSQr0LKvZl3x4Donx5ZIef0bhnFgagf11RZWTWH
sZp2mM22df/pMKGaKliYZAyg9b7MInqmo3gXZXetyug1Lzclo2qTtnDQG17t5WsZwfKrZx8T4Tkc
+JIH1bPG57JGbqsVBBnkXq6AQRrEjsRFX9VLSngJ//qKsJtjlWhQjB/JAFtpWZ6wziqEZ+otG8b1
jo2EhynogLh0U/eoHueU5Wf4IKT2ZHQ/lEU/JeOFLtOdVILHFsvNGV+qmkHhY8NkSti3zxQ9GNiE
7q9pGHMyn9piXIeLXrFUh6F8MydIZsnyCJfpV2Y2LDviY+7UBLK4g5W7fYCModD2lRHstXny+Gke
o8a6N9EuYJkgb1EaspWc+LESW6Gl51g1tyRm7waZoJko+Mtfa52vqpVvUTuhnvCCVPGxxOAqdhkK
eqGjuIAoUCoNOyVmIUzmXE6BhGxhqOAFkCyTcQQm1t0K8p2slZ81QzJnyY4mEaKqTjx0xuu/5OfI
2TxjwxBuhw0iAwugZvphYgZQ/2zG6qNudEDk87kPCLMi72tihYWcletlN+Wb1pyRmRPYNbSeRawb
1MsnJXvXeEAgc7fMmccxcRtrPpSjBlLhGi3GH/by+IFvdKtPels85sjYx/Z+MjXwirdaT0/VLPZs
dN0lNraW+BINTkdikxwLLby2+oe1ndEZHqGLUHXbrWIPnE0P0wqvKTiovBr3qmVt1wWIYZErop4S
nabAR5yEsjw/oegOMO80IzWx2xC1VAWhF+Y8wAsAWb36bAI3iVV2cHhsTWI4UokYpNw2ADAHJdqY
IvcYB6KwALYddOcaE9KTqGhV6+zsTNGpE4Tw6tppIlpJT5VNbZc/hiF6Rcz7HOngtQOt8vVxoyZI
m+VWDzIg8opf58kL9eBdr/UHIV5XE2pt6TwIMLgahIITbMcuyR65DxnQfgpSQswKCPsOQCtf8ZRe
7ebV+QrGe0IbCvG9SZAYHkvSCEV7FrHp4jQ+iZjsGCt/tIBGCiwJIluOHMj7WNgHXBTvmbR+D1b4
oU9crCI5RGQ+Z1l5Wu+/qe4P66whIy+vImvJMvliIv0MSf1RAGqe2ueKk0PZIYLdVSXbX6LghyGj
FzH89llXyI9Fdrwos6cv3Z6EoYeFCtasQaRG4Dnt6MVsP2QCkGCY92qHA1XMTEA6YgrT7WJ1u8AY
DkbV7YGoCbRqRoRbKYjJcyveZnW42CpRgMOyrVXbawKCXXN0hAO7tY9Sc05ywccZZL6Bp1YKgv4s
c5dmmV9TbFraW/bSLNzt2LptdU0VoXRJ8ECF5euim9cJPExlxOeJsXtuG146pv7AGCqRNpzt4dIs
00XS5KDc2A2GTzG5JWLYExkTkkL1GdNc4iJ8DLPcN9HwqJTpVuGYsEXkAwIINnqRnhF0QVxFYCaq
YIdB41AICrYZyw8ZBlWdn80UmX+qvChKQNSe9Kul8+0QwC9EIPLGXhRpv6mOdrMG69FNJurp9KKv
LoPehGSA8Ufp7nnunHMt8hetO5SVuVVk6IO+9DJF3qq1XybPMzCWW6biO7LmC/6O1zlY7mmynDD/
kw11sxIdrVp7ygxquEzb6yNdUM0LjEEVBDwkL/vRCjEIzefYLk+wv/ZLc7IHE0W+7clSEn5Yvzp5
92YHv9a1PGJPsn3bqyS4YBq9XEzHrAhRBsAq4ikYiVzTB2Mjh5R7f/6B6spHEP0U5MUHxPsfTTTf
CYN9bWX5aG1qr/WkjMUZ3Z4/l+KDk/LNoaozyKLNFWz7Y33EzfhhLsEtDPu97ErCSTdqyf66Lu+i
k0c7+psV40/2oJel6m9tUXpoBD0zqs5STXZV7WNT3w5h70MBfO6t5l6X+iGFKSEqNBO19bCFyWdp
3jqrvKg9LkCgE1myJ/3AH2vhkoV1Z+TKoi27sGE8tLG8NwlOgwkbe0m8MLvJTBSPsIg+iwhNPaX+
+oiLJPwEsLtPCTWSo/XosZBN2l4ZuoO5TKS4j8cMHbBtmceWpnCaXgVXY1/ULiqBC1PCXwsOtYoY
MVKCN8qEXrwjXyHdOrV0NSjNsdqc+gSl8/SV9W8Vu3xbDx+j0fp9YGHy2LRwQrgCqNJZ8jDwxmqs
aFvH+mhsDW5Ndcp0ZgK6SjRstrchm2OtxroX/Rja+F1PtWcrtDxs2U8L2IXKesls42j18ZlUpn2r
ZSfTLs6DYZ0Eqa2Bo/gBClUsGBay394GcCG9QTN3hTRJ3J4869dUIlUeNWClZNUTA9yky7UPxS3h
ZRzyKl20V4WRWxjNTCmJjysrLzPbvd4yVhbWEQWbi57pnCrqLl6TyJGbmagCoskjs8lzfkh4IMFU
e4IKXrXRF4vloKjVBaHUvaeRpcfboPvyCWw+OvN0YZFYOokXQynRF6Yf8XLUtOZN4fU29iMg95DX
FSWgolLndHuzA3PjyEN6KsbZJTXFZ4YDF17jCo0Nd01wm8lSlmW0p/dVLHmzOrSq8Ipruz/Ltrjm
KY8wQZtzGO5LkgeHojuyr36kjClQOTxpgbopY7BwjrhaK9Ygk5zT459hsjhgnVNlZj7McGN6ywS6
1Xy56qvyKR6YwwX4U6Pad/JsN+blXYEiZ1nWI+zKmxwxa8v0kSmEZCFgyCC/kjHdpWhCRxp3ps25
9Ie5WyeZJzb/CBhh+OTU2nBSTGM64k17SCe50otfsjA66RDtRPMTlOhpCPSPOZ8RQam/rE71TX32
xyE4pbA5tQEUJ2NZTMtkgxmHRP5QetSkOYcY/4EK42bfDxRuLSdVdwR3Xh0RXh8tFec2IiJ8op7e
W1xrxSnJuBNE6I7Tu+EY98kuPpZCeY/78KYE4Y7Z6uwpsD0Yd00T9da0q/72xrSt5qvF0E1DdldT
TBB06gJ59iw98TrVpHfrUcWrW9NkrlArPkE0bqn9UfK/rV5vAyGuGZVby6NnYq0BMGQw6lAsbwpr
bwpaV6q9j5QBni/8TYpgqajH9F7r5c86Cve2UvIUOp6dQsCM33gNHjmgbmqPd7OUD5CbnpWu0pqC
5vFiI1+oUsWVxNBbK2w6nHx1YoZUcBWZlBjLcEoc6RvyJ4Ltq0UGJyHHJ4hYz9G8Cspp6hsGKGti
cq5M5kYJI74ygwix8Gqz48Z/yGFkJO1DiGZA9phqOzQQ1nZhYu0VYkSOvhCJrag58dMPYypPumZ6
qaWeYq1+hmgccZvp5c62d10PQAOodL2ZjRAOVJmnh06zPuO8ZZBmQxnOvpaaUdRFYmDUc6Widzch
qhr/yd55JEmOREn2Ki2zRwsMgBmAxWwczllwuoFkREaAAwZObjNnmYvN85qWJotezH42JVlVycID
5Jt+1acYGgebanfFMd9Z3lNS6xMxlFWZkDnNEmxWpo97wBSlxR5X7cMbqqYX5Q+eQwffQq0eenuR
D73nr8d4iu+m2pAPc2YKeAroIbf/p1OyrT27ILdGg+AJz3PoxnSYMvLiyR/VpykWkMnf/DNt9TF6
iUp+iYzf02fD0hgfWZrYJ2wuvKrt37Aa1m4fn2zJh7mMxrtBOTtjbXUFHm7rEHGT1GvTNSxxE/3Z
Lz7UCCt7xvT1ybrKITpmBWmhvhhI9Brjzh/ptwc1dreU9GXsh5VW6Nid8EEryP4OKCSPdh6r05Q9
lIJ8pmAZvVI+qxBp+nzD4ENzZs3jJ+HeseM2tkXyUw7Li0AvsSsxHEYb2thsDgmM/Xsdt93Ja6vX
EtksQK6Ebb382jChGsP4q/QoN5FbPlTd7GIaL7/cIoxo7oh5Fu/TfiCCJfej/Gskw7gZ6WyEcXZm
SKJZGHhjkGXZVmkmSPJBNN00wIpSBqymJ1rs5li1GxjTI13oAdz/ayv7vcMxGz+o1QQWGjqW2fTL
+JzgFEXt580x21hzwTG9njZ8N22wW7l771DwKL0bgu+7TMSfULKBcKXXb1Gtr1NEs/JSUP3o0xH7
MRr+a1O1+rfOPxMRp6wBRH2g9nbb6Okw6K6+2AWefGrPI2bf6MVuKjQoQQt0TZ48WEJrPFmJerZI
opBeNUCCZIOxUY7ewR/t76fmS6Dn3st6JsgPZwZfTIhXoF+OtFM+K+62k4YvcWrt/j4hDXiqKWPf
RLG4ZH2B+wkgz9tmstKPelLpa49Kv2f1sGMmbNhHVCFaPTmfieINxPHM+EAW2DdtHf41jegDEB6t
rQUqW5GHJhkxhu92hNCQuI77zq8+Zb7yCXDqp4qtwhu0tXbTSas9R5GQZ3qn8dK3sXrz0+7+n58q
zPYaLl71PkqcSWYtMuZnwP5F13gAHv8IC3aUBI+0MTqT3RCFjsqsJlyqU3InpRxWUulveOzzrzBX
BqVymCY6eQeCUG4YfkUQR9BeWjUtrw15fqhann8xzMcoT8TFGYk8xCGbIbN/trLCO1cGRD03acV6
8mIWKzFgppJ8wJqChBwHIjgSjitcRLktAN9hno6txMXTuYpoFOr9Yk/fw3okHTEA52EWHt6oTftJ
GgsLGs/Cug0Qh4agwpppN+7X3PFLoaGlveXQ8FoEbOIEJHpWvjPoJojxawx0bVGa66SbOQnR1x7o
5mPWQ/0SE/RaN2Z5wlwVHlTMg3Za1xMMNpt50fHd16617rleciAZ0d9oIg3mLPvOV0/0Ivvs7WoM
PV2O3GD9WLO2qBweoEtaM1j2uJBHuLdADUAzT1XPQ8BE2ZVwrSxYa4psemjdWisKQv/wzUaZeFsv
8a8peVmHt+FIwH4dCpcOdgb4Vr84JX81uulY/UpsKE1oFmujTz7ngYyhZGJtXD86SQ2ppas6NMh6
O9QoJqkBZNOYsi8T6XCloC1ujch9NRPzlxJ5c+V2aFTFwE3VRte2ms21F6u1Bd2TuHxE3q/o3VXj
4EPse/vIchsaR3iXRni37GCo4ne/5Cauyrrc0lUwbG2aQlZyVofS1a99O30btm2TT3cvrgueJEex
2cjlgLVc0YDAscWwfhyfuXJUy+uI4nqYxtncjSaLQ1fx7uw7NZAHtokmNE7OyA0V7a7sPfBGWThs
Ft7jZ1trEDJWftETmEeFPz0woCqdK9ls8k73b20x3OtxuXidlV3yFN3YpoO0xHMetdzYzsw/wiwf
1sBCAqevgSqJ8pDeVFwiFqs+cj5TYT4RnMeJ5tkdT2DIZWnGRZNEkuIdMyYXMBXE0amj4RkfvboG
1eFpwT4hRIAQQupzHTvoBbWHEMkRovDedTlGv5GyWCZPw7eycO+aaJiPsvXcbZUsHnpE2l58fQNJ
WHFD6B9SoPSqLwO/55PpExSpIzZuJc+Lfp7nXWNp6FgVpSX5aBzj3o2/cmFqsuR6Jv0cUUpVQeVl
ydruhxQYecscdpMziQ9Put7U7QQlSnbjppWTv82I0AQW5ckru/n0lUjXkHT0fnmZjcjZWJkF0Cc3
qdyNS2trqGje5qIiesGtuyGybWya6o+FeXGDFZgN+wi0RMeQxCL7onh9lzYxpTFs9NMS0y4QIaKL
xJjvCK1tR2GoQM2pOscbFP58V1oR0XUSDwfqoy+epIChVLlxbxja4T2fyU3SpnVQ9kb86LqDXBPd
ojXJze0LvZH3wiElwTuEyDxc6Ts/hkVgK/M8JVWCWbxPX/wlI37X8scOZRyv27nyDw5m7FU/js2d
i8nd4XWPpLDuZpvtkMPex6l4xqnUTzfpRPQPKu/HEnoL+t+sObYgFBa2RTvJhYY2miK5fzd+A0C1
ynChW00/YASU8nSDxZR59pXnS3iSg/UrBSqG1xzY8aDDFv52zo1vDqvYGIwTvvt6u5S4MUoUbGif
BBc18XH8s/ZmXOYLkfBxW7ZuveuHkpLKKLwPR9ML8MCW295gJ2MTwFvOnlq8HdjqjrIJkpdEJUra
hov7erKMcyeIV3FaBBDYKfck7HygjPz2w8jj75Eqofau1uZ+Munx6Fnqw56FbQiDIY4ntE6TpxbS
p51iv0+MMb5GTTbvQpFuq84c9nEpaLNo2Js36eB/uixcyGLg44tTpvTbXV578tpOnFF5Xy1BbaRI
icAFFeSiOxlr1uIJBMjemNoH0y43yiWKWsjbC8EcOGkr5BjaCymYd/K7sJkEu3CgvK0lLrV8KeUY
Iglh+qgbQ1yIbv+N3QTSEf7DsuRsHVkeVezdIWvhryjZjyvTJNkppXdsVZpdB0XChVCxuZlu2N/y
1hw19d2uqYeLmQPg9QbvmDXLXYUgcsh7aQYGjwJE5p7AHNtI+5b09Pr2d2RTQqWFr+9FOjzJZjLX
HZaxgKANIaOMTgEZ3hBl/V93IVpm2CY1GVo+1j7vCItE51zwoi9OS+x4O8MZHogmzIcl8R4goYm7
ZopLwDj8lCVDFavydRyl+iDzG8E35lyYmVyhCR5UaC6EQ2bnaEc0liXZsk31oNdmCdu2mOxP0oHV
qi0K2g0irOLW4PCSkAF+1mQ74aFe1QuP3n9+Qja70bEBfYS3fuG5NriGXHVpasMJDYHFFuwdlg66
Q1yjjkWS/RPJn1/BhuXmrFKXcEjew468qVZljL3FVzs2LCenMsNXFnX1mcyMs9Iozo9hok5NSc6S
DUZ34OVuvqasbIGL8VcWAlsHXfcZOaODcO3hfsJusyqFqL5l2W4Ys+hOWopnNfKm41mnjpmOq4eK
QiKK6Rr7y5HQR+wCRlBfvTUtuxa8Wsa+8MkWSNPlBJD27fdcdBcLzsKbmDn5ZCZWvJYt2mlkCX/K
+9HecpU3j5EHJqapGu9zzn3qrwz12yMdkiDLX9KhfXGgZUNbRIW0eP8S1IgICinX3LcGmyNwDP0l
jx1nE/pd+xTFsF8ogdRsYaEndjam6XhafmX0Q7HaEuNuLbbV7MR/DUwr3rc1ecZ7OHo+O546epEF
ITvQmgSeEmlsICDn15485B66iD5NcYKLrZjtfYe7qvD5kgEUlSj75viAHh1TEtoVr0AooOoJr//j
oe+3/bWtzelPZXi/C5C095kPjLnRSl4822BkaagxXG5YCCNS05VEuX3bCsuTERMrz7PODMLcr499
qzVDeUStJajII0e54dCnRn5a2BIfKCE3T02GKkTGOD3DmNd7UeXLGXaXv2snEwUszd9LrxO7uaUf
8Z8fGaPK/u+Pxn//b9zojB4g44JyKfM9U5c69WZNQxa4maPXIIj3s1sfQhp9A7cj+0g2D0ZFzduj
jiJ8/5G0zsDk+gNEwJE1V1vSqAgwc04gAFlld1doohKtI1DjEweoHuuojdtCz1lCEkDm5GZfU2wf
TKti58GxYdVT+vH/DcWz/vmf/+O/NRRDtPNxoP73jmL6xuPqz/f//l/lv/z9+Ze7bwq3q//sSP63
3+Df/MX0a/y7oViY9r8SPlG+a1r4gh37PwzFFjZkjzEISpOLE1ma/9G1cfMaC8f1PRcLMFZlpf5f
DMWWsKgP+S8VDFLxbLkFS7HS0kjtyf/qp5XE90Xk1wU3AzibtEnvDfCqxCqgEdswXsOxnLj/EV9n
Ad46OdecAlb+bBorDyoSnJLinU63N7Mndtg56SW0KQsc/Yj88gZNyNzJHrw5RO5CbxdQ82vIFT9N
pJ5yTWBTTTHtWyHAE0t2O000m5R0ymZ2sC4w0a89MtW2GARzvdzw3HGpPrxhLRMmzWEs0TspZYvw
awc8UOWGIk7AGX10SLsbwJTBDKdR+cHTEiK4GB8qc8ecBKPZW348o6H6A7MUkDdsaGUTlSu0KESY
bvryZ4LeCg25oC9hNZDpDvRYxZtRVhcywp+Rdan8rrrB1/ig0pIMMwRwr+arXayj4bHdVd7eTfhM
na5GRHSytxqODS5P4pI6/pkNZj8/h+nk82ahagLHF+V+GUQIjfV5PQwnLgwsDKHa2il5vo7ta5JY
DFb6MdMYSRt7PswEk1YW0VpKBvZNmN3JzjxKOT0N9C00lnfpjaIGZAYhpPGuTRgS34LF2pgvKuf4
x0X47FjR+zJUSN0K66Hdxpt6l0Y3P7QmhLjkS0cy2P6ITYqJGFgCozYuwg7Zf2JlHCrKitvQo5XP
w/VNGGMNSfC7bvj1fHu2TcFKlM3vN2izvdNl/mpoLX3j8W/90o/WFjbVasj+spNyV8rlhIVPV0gO
QI6YWde2CUzaktz22Kory+aC+E13YC1YnDwrfjbgZq0LCNIrmTfwpovuKaTtHtSndV+Rp8HnBHpU
hZrh5C2PMSG6EcjRZkSST71dpIlYzh4q+NAEuUzeMvPD8crvTnMVWh30VkyADtd9JAipSLbKXJfp
67gU/IGorowk4ijHcteL5RJ/5B3AhQi3eWm0BSmYLCDGKJ+JChMZAcG3E6CUqr8+x1tox/w3W+jT
MjIZu838MLG3PLsYcKzc+FUCsgTvY0Jxj8pfsEKlgMdZ1h69aMDjQ2vvmLszTlZVBfr2IRc5Q2nc
U1tWNm/amY4c0L6pSYCGXxsj5yl/y7OI2HA/vVqxB31nLJ55b+LHztQfp3WPkQmUDGr1otWIcICs
VdJNF395jA55FV0TZiHaOchV1XB4mrmjvOJWHxw7+bKy/Nv51guNzRJzYWXGwExunzLouNys9kr4
DZ5uqvw2VhxSLrdQ6em3R1u447rIofRWGH2nWWKer6Hjjf+sHHNnN3QsTbUimbWM8o8Y8Y42wDT5
rlH/O5i0+3BBEbPDFr747hKEEpxniwsS2adaF5WLDRrE4iosySrbi/XdF4yWJCXmoFOc0txn0Vov
Qz07mA3J+FXdtqhifcjm7BuZhKWJEXJYY86ampEDjXha2rIJKptUWG0irZR3Iz8vaEweeFmbhhvs
icJ+Th0YkOYYv6UNG383Jhq5GI96rhmDLVB+c/YWm/CZQVwMq8KhN9xa4mdhvsGxYu1h04VRU8Ze
Ktx7rnEk0oo/OD32MM83i80alBl13fij3C6jNRJQLiHoLQ/ulGVB3rsvtS33chafUXmj8C2sj1If
VdYApEG7/YknTJA2lnEDnFlBk6FbwLui/nd8LazW20aEKzcDEIVF85B8+kNNhsusS/2jKcW2Ubwd
liRZk42oQKTyC2khdXaG/HZahQ2m0bQAlx9qNq6Vb5+7un/oa5z3pVhg2Q/briXyG/tvKOIMx633
hgcyDUKVXgvePsHI+hd9Cjd2p0+lqr4WeqeCrOFLSW9ALh+wyEGP88DmBkZqPioMWuDp3wpJKCtO
6GWJu+mlr8KHCkklMPuF0r5qNJ6n6Bu2b3qqWAcFymow4Zn5g0k8i+gwNLGUcgbMi1Q0ehOQCJ72
4Q5DmSAcgli4IEgfbVmC9hIIPJlZbyBxgpVsUXqSjGeIFf5mXfw+hykvBPFR+CUmWDmsby970tv8
iPA367YRj2WX1hujQt0baqxhsxAncArDcXFzCaQlQSMvLGNv2tzlZoOApu2VP/bmWmkc29gNl/Uw
iq92pmW1aCqMcHcX8Ghb2dz6ZLgafS95QMbm4k2u7jNYiRNvMMQvikO5ArFgc5KPeueDu5LQJNs1
VyPkOQbWOuNvGlcbVas/+N3YLSFspxFhEge+qi8ORVo8hJX5Hi3a3kTVj7S/pQHjsyxRYQp3VRuQ
TXJ+rvaOoVCPkUvstBGnZkmutbHcZyZnCrNOv30CDKlrbEdf6mPZl6/VnlhmFSBX+aRIeTli+ebh
IknwR919NLnnwao6Vr7T9wI+d13GYLCWZIfQ1aPVyTyAiL6eU7YkabbKx6Y7poONgRQcoenlzapv
rXIzJBRESj97N+CO+VYUdKZ4SVI8XVlVfvpRdFwSslIedAYJlCCrk3uk7Euq7W5FzBpEVcnRdZ5+
lKzuM7Dmq8rjnOZKuFX5Jwx+KFZx/amdntBwjwMiZ8wfRHNCuYswyC7woLj3OVyS1RinTZLgZCum
nA5ZntejYQPmAg8VlZBTBqBulXZf/BDlUo8u/soSVLfOJJxhdp1iEl9Uit/5JRMRtReBgG6UmvLD
R7kkiMK/2ycWeO9NM36HiDErM0ab60TprvoU5SDm56Zt/ZW4nIP9HGV2ShRIkD9Cps8DNsmVnU5v
edf8NAC+ulk9GQUGYR/Q5YgdfKUi1uc2TAh2Qcj3vCvVC+eqzVTTS9H498MMM6VJ2gtdSA+cDIcU
lcIz4f5lgm7NKV2Cbpb3kDAJrgsWnal4sXrr2ZLZHNQit1eeLs+ZTg+u2ns8RYI8G+GJOzXvnyZX
B5uGq8AvgArAjBLauveyjBgupvNNC+50xXQHBJK1fdAVTrju3RmtavxINXXfqYLNZTCbFgB6FfHy
fur2ZoIqrBp1FqMJDrXBvoV3lsgKsoaNx9HN/F9j2DWm/UBC4H7wu/jRTpv4oMrw71SEJ7tq5w/P
6MvtbLfZvr6l0Xo2RutSTBmFdTNmbud9ygeTCh22ltYUX9usf9P9KHd5Zb0RV4dCY2TwjQV+zxDS
sefx+cbAP9qQGz4vbfw4Q/oBMcA/xEgeeN46uZk0rn/tU4Y8mK7/4LPU7szma0nJqwne1anbqmMV
FY9zAiOhHT4lH9GJsftcw1S+lOnWazNMEqPzyhTAK066z5RH1etW+huyx78EqsUmgmdTTCmok3DA
+JW90LBC+B59c0s8b+d7LSwvJr5dJvgmRQ0ZMwUJ/ZhW7wNQjFXCeYNu2hsdMX1EGfAeSlz4jY/5
PL4locupJkA8zeKUQp+2dYzo4SF3EaYv1zXAZL5ofVWCai+ztsdgZLHMVwWyo0+misWFdrbAu8eV
MafelTzRY44PpVAWc6CghDZyRywjVeZtKpPCll4aJxCI8omZDjEX+E9XTpLZlXJPM3Pr0+KVMshy
j9+6ndxja9vZJsuwATGUxWzM8eV4+oeHevLoG+obL+xFF3Z0x/OxXJmLsPdTOlB+jio5pgs923Pq
IBTgcZb5oII4pSvGdges66hra44Vx8b0mEoqk9dtyWPK6u2925IcBl9PU4Q0uDNFA6WAfPLUIQvO
LoIm6yT/XM3Zn67t4Yt6w6tQLeeLPDKe8G8Na69w33DjftiFxerHCfc2HRG7VvPBWRS1iak9WaxL
+660zlxc3MtQCwIBDGonmWb7HPZf7hfVJWMvtKbhdlnNFPQcOqMAbOP3AaAyEoyWZzzTE1NjSPjM
S7ZfuJ+GvTtTSiEynDhq/su/iGOJv2BT4eo9z/hVlQ9tOM14IjHLY9afiXfzFuOMt40scc/VdaZR
kT1Y16/bpP8wneiMikwVpOGm1HYUVGyMf7tXIXGo60GyGbWKwB/d5ymbDg7O2sCifZoFlIuvq47+
lHFxbpp649VHl2FXdfZPqFxeu3bxMzTzxxQBW1qNbvknUgZLAp8KcQ6pyLPS2+LLYx5wqGHwWKyl
EJ7oXA5dsrjlex5nhMv7G4iG2LvLq2zm+MJvYLChcZbPtjF++MhA8NlHVeCWhgDzGbE+X1NtQ85f
VvO6dtH0Ob1s2jaO7hhdepq86lvbvYvpq6HEmfYvoDcRpXuJcq316HoVjrZUB6p1oy2nO7bxab88
WerL0IC1Qyd8YofWXpGvDmlY86lbxd926c2Te2WYah7iWX41DhtIlvPLsTVL8/jPj0abcy2I/Wuy
OMRB82y56NrGm1H65tm29etEL8MBER2XGn28hsBrtMwOfYHUAh9ba7ljlbjL2CsFye2DEswLbUJQ
v7qY8fDJ9k0nXr7J44SaqXD4ZOIYJhhPM2w0c+m5YpAn/cr/piLpM1vE19jIa8V4HHp0KqpLr8Gr
0u9TrvizbtsRua1LhdTsNO8ZZD56Y3Csh2b4t7D7ejVFcu8Y9b0zyZe8wMDEuUcKh+0/h7ddB2PX
b9kHexYyWtUd76zB6x9Gi7bpGA7ItmL/SAopfKbeRe6Keei2Q1Oe21E0x049zDjW9rNUp64b9TVd
5MbTz3Yd31ezvlithdOBnKcJpyoYM4QWxXM9T/WvRxdAHNngGGlvuXWC4ozPqvcsxutdLNlxBKix
YQcJG5Pu7z4v6FgCCbpOxIwvNgdgar8BkOZwCjGVqYXtTof+X8R20NhY831OOw0Pu4TWbZl5L2oQ
mMArh5B3S62mZzEE1ssI1al6zFX/gk8iCWq4cgFkDsqWBIUPHSgfKiLHLf7nF/TiU+3vzN6z8c9b
XlBP5YZMXkijMG2Oje3sndSDcMfUuK7C4sMlNsOE0v9aC39gU7sHy3AW+uYL/xo2t16UGoLgPHNs
ltatvI6+y4hNWe05ci3pUF3P063fjK88Yvd5+w9VStOHQddJVYbvMYEPtiqbmSz6pp7Oumhf4xtj
viNPqdxE4YYuNF5x3vcRoP3MTbw9rz3gWkzVg1n9VqEDs98ATBwu47G04fV4t69F6BA8tmeePBga
hBcWBcMfHh2OFsj/PW6F0TGpl5fYJdvO3pMN3NLminWcspw9d19BRPjWf907d712BSkxzhlR0W7c
kZrbG71CyfquFix6bqGzyRyyNUO/OLpdDFpVcyq1/bzHTcU/WHnDP/TZ/NrQNxXtRE5WspAq6VCI
iyK+c0FNLHK6Rw7Be76AhIRv4w7RgiuF77eC/3FRCTkA25zZ7Ou53xUN+kgWF2wQ83bdxb2g1IfG
ICpXk8Dq3X7l0bWLkY7Rj7CNfWqjMsiGGcLbQIWa7khAMdDjDewf6ZnOTlj8yfxhtV852rZ3fDNp
notp0UuxODxVxkJkez52Y0ohQI57yCkZiA013zqgeAZTcrIJVYJClc7vJAJSKoC9HBouNRY9Rzw/
fkaYrFaynvgVfRkI5Ed2EPYaxOW6VRB/7SIjz4oX2lrSK7u+8w2ZtL5xI2GCGiCz9iPWg5S84yFM
ZlIAyF/l/JXQ7MS+BkJbAucdchB/tk03vGv5rLr0x5IUAydsSP3hPPqrqfVPurUg4ImRw0FZwKhz
30KPzICXV9wK/Zvo1e8IYR9utInHJHquBe97yonZocc7am8g4On0mqkwCeY2/skwpIML6VbQFb8s
i0yP13vkc6bLPOE4ZlvcQMbS0j83vk9xZvli+ltncs5xB+VACxsGkNj3QNxuiT3NGMZ3Jds634Op
Hqc2vKYzUZCFb412gHGG8Nj4k/0CCgI315lGBU0GZhwuJIUpBkTPAmGcUXQIIi7zr9qD3V966jwO
6dWZmg/dxmToE01Ox7lbkoXSqV49jwWCXwWH1C/zx25JvnG+cy5XtkHuzd+2kqdlomBlLZeuf/eE
f2l7DsWWXc9ApV0StaVEGohnzKBgFht04JW2NQ1DxT52J/7Cwr6O0amK5W8n24dmE3YcbJ3DGDGI
LKTMwrK5GEa01mO37EuolCvblZ9d9ttN0I/aKn3BwoC+O+8kEQOLvG1ghvouknJH+OnF9EiGuU2/
ZdJag7JI1iH7fPbm2ak1JooH+f4GLGW2zvgBLFW9zmQyS4hvTYiFKbGYPxANm5KBIcEGG958T6EE
hSkRRzBsPxaFjNcEDLUrv2IKE4Y2fZ5MNqvvvg8CIITU4A+/VZU+tnmLnze5SNt/wQBgscqnkQ45
KJspnOswmjGLrWVXsxqSR7sZCFC7l1izXgdQcwoz5xD36CDEzBJmOuA0kxVHm/k+n0qemQYgjfgh
TZML++Rnl6Azwd3iKDAmu1xRfTlsDWe6r0vksEQTrAgxRABIIfrEDW3P89Mwj99y6a+O375oZ2QM
Mspn19fGBq7UUz6n08ps6o+2td/HbH7KZQaRONd8ES5NOaKMH+uEwTaxBF01+HDK+8aj+fBmdfAz
0iwWlFr0BL9EjHbNnsmB8Ckh1fJWBflFaIftrn8h2PoCofuC2v/p51w0kzXeK7U8pvXEMZfTm3ut
lviPZSQPuf0MI5h8HkrA/OWp/hVp7E+R8NrO/zTMC6suMnhQ294PXckM0alJrcxgHHt7ZoBbT23Q
eqnJR0DJk+7A7MHVLiv8o7aGTQi/GhuyWkDjOv5mHHuqICQ+FqqC0pX6W5f6LouiT9w/awCDF/At
8Say8g+QhLIe6HAQ41fSkMTEw9XGWIvRpN6WJAYZ1rHP94v1lCueJmn/bPhvntPQsalYv2ub/ak4
TVVbofqTKZmqaONY/G2F0Y0r5VgPhIIP3G6v48AEFcfO1zgUdtBawJbAycar3HmOPTFfmsWnGhOH
8c3yBuXxrp7e/U7tZofvlKV+rEU257TI7zMxHfWkQVrqvRm7BAecN14vxFFQrG6fz2JEDyJg0wVK
NzX/pDnPYZNgSuG6HUoIRFXPObc5hEKkXj+m8YBUhZHbLD8WcS/enAk7QoTAghoR2ARuwpgWWGO0
b3Tf5mrn/tvCgGsY00tnjByOa4Pmy6F563pONizZUTpCCj8MV0NLqN57q6UDa4C4UMjh2amSh3Ym
tsCVQktS/KeiAytL0OfHKZ72asBUb4wacdBN/iqKAg/dbXNT6p9cNxinY86yaeesMUR0G1/mz/NC
38gNvF7reMsjh0Ww92cp0EukCXUDaJcRj5/SpLFhiX6iaVLrJSTzqvzhzRxoyBlrrmFmjKYvNrWD
YqAr4v6R1TJixLrbugbfXUwJ9pYD7WQJNAp/5D1qgCKUPLf7BIaZ6mo6FzvngJ3sJQKPO80JBbDs
oQI/YYonns1jwMyxVirF/7l5UZAKSfeMLxHjXSji+mgQEU/b7gg0fUjVI0/HHEXz2bcrMjZTd//P
v4U9C7mqoBShbjjcx5LMLnYf6NLRbUuXTDf/R4MtJCymfkUbLpGsUsAsV81vo5NzOwFTo3dj2JMi
3o/ZU6s8zIap2WzU6FQHh3Y+DP5D/3ArIDImBzcV0Xe5hNWR82l1NC3eSDkoJF5idXNemik5AkK8
y6z2Sedu/9BF9Y+tfO8IyQZQYhm9W170anO7fiXFxDhZh+KSwlE+2nWEvDHrBX88NzwmJkmmcmFy
bNUpL/BH2mPrbbAEVaRIcKuXMplvYTYN9AGLZyYls6ZYsmuDHNxMdnafB8tSNyebndXO6JikZitX
53Ap3paSp7ZRFgDDQDPsuQiwwN9qucdItpfFC3GLkmhRHV7sIj4tFMA8Lv70DFKmZqkCYqlRxT3T
T7bNXOO5i83pfvSq6b6MeWLXxXyUeeefB6z9WmMnZYek7ixDqrul9wfcZ8t7WGFl9xfDwo8+cmpz
eT3L0WLJ15hQ/lDS88bEWKnNQ+mU7tkCA1SIkXbWpEZEb8KL52SkZWYtT3ldMJroxIFjJNzHHjfP
jrGYUyF1T6tpiPaLu4Rc+GxuUliJiXOkas45OsIMkQ5ZTUJT9XnlVjZVNcad1NlqYQftr+0IrJ8f
gdUuXZzweH/td7/X09oeMTPzdqDhul0IMwpS2A3rwz0tDHBDm4QynqzPrnWXoRWMbEEUoPJ5OLiG
h4VfUfA6hESUi5G0Zh9RYuvNxrKvahk/dPUNsO20PZGQgJbo/o2/uLWefZ9LcqF72QytTR5mMUVk
IjtxBn2dmSYPw8SbVsU/Y8LJuLTFNksIi4UJrbT8vsbGGse3vnKaB/1rw+rdhpZ65cRePsiBAgO0
yWYoPgV+t+RtoE9TuUaPf4wHuFLyWvuOcS5RvwLMJSPOqWnZt6lEBkZGCYRw7L2XoI/RNH+AAQx5
FpITFXt31thfByBhnFTiwzxkdzx5cgTByVIvFdGsnFaPYLKNxyQqNl2fJcdE2H5gUcGm6gKrPjdj
c6tup6wxFBEaVrZPHPlxs+F1Q3pLGx8HgzLO8hwRYv8/7J3JcuPKenVfxeE5TiTaBCJsD0iCPSlK
VKmpCUKlUqFvE/3Te6GOm3P9h2/8d+6JQlJJJYkEkZn723ttnMT3kJkhlIT3UIkn4bh4iaOd4P+D
m3hT9YTllhxgE33rbfc9K4yjhKC609T8aqcHDxzFluBMgNgbPVbepuLa9maW5dlJXNJ7bBl5VvAk
cXEgHsvZXhmM6ljHtFdOlBvwKe+FgMBiTystxw4+xmhsk/251Nb1CRTAKWxwjXktzZu6czMoJ8E+
zriEgcOrXlBLZBR3eMcfuZHPfo3TuyDlQ3h+3jaNdZtSkl+Yquq1BbkzQBJkAgtKUeHUDeQhCXmK
6EBC8Mu2FprZITDtDmRH9Ma56rOdCVV2FvaiunkLzPCnlw1vWpxpTAgk2PjZPil8Q7pYRADs7tQt
hSi644H58MESSYC0Y4qNNWpvNXb9XVLGzJKY7sRVrj8BCHrBW7H2ApSGNDVan0McIvpH1bXvSTbQ
fxwhF3I5WGul4YavB9hKU7lxFeuhzUG1r5aG7aG/1mzZfKyTk+8qvdmTBd7wi5U/0qK+/QrnfHqS
y5A0y3ge6u7QFJkDUotU9miQ8CzpqGNyTf+kbSJqkOlAwexK95BifuJWEVXH2THXJrovzYpiH9um
DrxJDYTWZ8abvQGsESTUOkwTP52GL8sG5GQF2kaBX2RQbmI0ieDu2+w0EqOm3KAPrWfFMXkPTzHB
uttaz+jEXJQW05Wc5VBYhQOZuZgR40Na0at0Jwd4XlNgdJvIhrmlqFLMSivYejETxnmwTo6+HL5Y
Zpje8Zt488wgMiE57ar+kE3jQN3AVcZF8RIqWERhHk2wgSK2+V5m+gh72p6Fm8BEOty850SP9X3i
BVSFklYOcBMcnBIpOg/EjTvEXW+Z2HSaY+0aHLlhAhhOtV57r5c3wFoZ2Evt4fenGBFYftnrHdp8
1d0bPRlvIZ1ZDT+QpMELl+XiXRWHZJfXMTLMb8qG0TbbYQbL2S4jNKanlAHLnIpiix4yj9QEtzcO
YpV76HSSDoPmvgeqfnWLVO3wFu36MQjpDyr8QsHGrJnAWVPYX1pAxw4u3XORjtrVQgwH+VHuGdFu
23zOcbM3VMIk+sahCC1aq7rzHkT/M/Ecte8cgfgruuEaLW9OTlfldP25DwG1eo9pVkxnwxTEjmZ5
gTWKkr0qykj7Ti2706Xi2NpRw/ZDBazbeAx0ptCYyb12/Y8b4HB8kR4qf7X/soA4P0tQGjHIlX/7
l7/5aO8/+X/3Cy737fP//IK/+Q/Vv/3+5/Cr3Hy0H3/zAXE1giaP3VczPX2pLvvzh//HV/7//uM/
ff3+X57/vgFOWhYMzP/d/7YuP6Iuzj4W99v3j+YjLOePv/rf/vz+/8Rren/gc9PxNZjCpatAYjYb
vlT7r/+sLW44ViVTMLC3Lc6woC0hULbRv/6zwXdJz+LrIT8K09b/G69pgNe06KsQwsa9JviKf8gN
Zxr8V3/jhtMN6fLDsYCZjgFMlL/9r3TJFOYCLC2CPGbSz2uMVM4TgK0XNzE5F0fZ3YV7tTIAklxQ
dKZDTH/S2jTYl1pRyT3eHcuN3vURZCNJR0+XaoQJWFpXII+zE0Ir7/42L1Gcm51+f9KcwDMYjWIG
q8fP0fJG7ZIxZsnNZlBJUn7hCNA2sdeigs4qA6TS/qJMbJ1b1vRWG7up7luwaWb60HUxYuHCVEGx
5GUaT76cqEAgW3FDO3IvSUYcW/SHqSi69yDDTOwa7bD7/aEZxH7pwPPsXMokqo6xfOk575zi7Qt7
powlMqG4U06Y1CqzvFgl/AXhtFuyVx59oymgQVlylO3sx7Qvx1W+9D4YfPuWB3u+UzohpP6guB+8
9BGhlaHbzxCd8NUFHT7bRQQ2BNy+HosR+iY2c9AEvl40gM96UsPu93QQ6UkQ1zo0xD9nZoIHxi/8
kFrV/OUmtnVqaZO1BbCYUAb5W9vsortTMVgIgnbcC0pmCCDVu7RFjB9C6oN7awDMBUDHYigem2o/
6xZPkv1jGvmM3ZF2ZUHg9+hzYsZ1MT4Mk/PmaDL2NarsONS4nOi7CGgo/AOM1OlHTbQ0M/wiWuiG
on1zMzxBsQIzH1bWjkAMyItxG9eRtmqZAfaV4RthPREyK6nQbbOdcKgStDjeRImszlMrFeeusjzM
4LQHr3g0hfJWmt6Mj5nLcZHTYsR14Cw6/gzH3C9lD64MnzKnPDlvhoBssZ6wwAcurc91ge/fcmr2
fFl1shzOEaknTgH60corMXUXlhYjU9l+HxRPZJHd3eLRoO1KYxLRHKy0/THQLajyqt1lk2VS0BY1
69opdT8Y5LYuZX1rLSq3RItEm4/5uGn3leEUe3yLKy2eh+dWqx4ZZktfQZLYFBaqccwgpa5o8IUR
Dsu2gvdJXmrtVW5MfHoIFrsEafpcEQnVrU0YEi/uO4/h25jEp3pQMfl/arFnkz4ScHrjNllCOYr5
4ABhhclR0dFnl9zc0kkfuQntG0wN39olqIMkNvjdjLwnlGHcOQDuLQMDgFnAYBxsvDQJdMhKmt+k
Nf5q9fZqE77/acXZd5sZ9zcwQe91z2ymSXtj6wnXeKYp52BitcezNz3PDeXuzHWRJey0J/ZJlrW1
pXnJQ6e6B+PgJ9gnGzrPBeL6NWg99Uggs32UUGPckQT3708NRgiuvDJvlPghD7sp7b2pwyNWJiSm
ZLAPdWJEs5toB15ABRo3SDF84pSIuzQkhm3yOAjZ+SQJja1Au1PcUre0BHe0+2b1sU5FdXSBPvH0
zhtDlE995AzXqRGoE1M1HbJ4nLezO/7Syog8weR4PsIzKEdEe/i37icXYua7TjY8a1THk8hJ6CbO
qs1I8drFIHT9SPL7V1/FE860iZQ2cw+/6UOg3VRnPdQ5RmBq1K1b1kGQgluHrbdPfgjcXbgR8+mm
V2XA+YwWClUJKoOdsL65/YddN6yWXY3rPZmd5wR+ztbumKh32MguCtkDq5AfpPbwGjrunbNT/1lX
P2lfOpjUlL26i5gk80T7TY6r0yJ/ynsUUrozVsTcs59Rep5CrfpKakQi5tDBPcuVQ7e4Mx4HR/Qg
zsqzQ7scdZ1p+x6QmuOGUXwFYftYc+t9RfQPNqAg6ws4xG3Zz4gXhslUwKinC9Y2njIaoIppjL5V
yxvCt4xCvOKO62Q4hnH6Qg6ChEsDWjSOkbVVDB/Q1jVyuoNMj01GnayWhtcqajzfjKV+gFOTMX7z
nvusic8a3pD1rAnG0p6pdsq1wESZ+bfC4PP1hC3Bczm45gBm5VBh2sNxmNLIfgkKSusUnTzpnMGO
mtLmDi1jjRmKu4dtVKff7wWckxaS0AAmjcHW0NGh1ag2PKmxAArMeHYLdZMpdgZ838M8Quy0G2/m
PEY3jkkcQcoHRR4NkmlJVDBHXwVnQUokokiczS7HhRmxuSHLX6URQOuZeYAyLxHJDc5gBRSIKfkx
j2j+g7sbe1hLbquwHLp1zVI0RDwf+vKqyz5ia3hA3fwcLCe4ZPV4GIJhJ8LWIwNmPTVhflqKJsHl
AKyLdYUIESBJLnWTQu7LXt77VKH8TDShUJC3cyoc8rYTA/o39ZeinU5mkF49O7HXc/mipfCpJN8t
Rrh9FPL9yueh42bDCSvkFZC4TD2LglsAdF5hkAB0sxhncYKMiwzGQDydD1bG31136ZeOzxLRddQ3
kUxLSmtIRC5FgFRkfzLKX2kAPb9IjoWrDC0dT3r7RMBO84cyQ+CouJqbvHDJHBb5DRVnqFEZqfp6
aY1kP3s4NdrMe8oEk40A09HOzXOcPFM+AKl05yvmnvn6+71mbJqdB7dglffBU1z34mDl06qt6dMs
OrD6JgmdtVcP3Y5iZz/zvHlnVVO0kQ6YkHhkzqpJ2ZzzCeemJnj2DN3Wrgr3xYSrJzEC0j6FXtyy
hSA2S8rNA26Mdr7uq0FdCb92x3nQL2Y3mXxkeZearGA6JxzmvPzHlOewrwiLXpkkF9dhRJLX3+iE
6H60yG1d7C7OgO6V5DBOqRbCLaTj8SkIMSeM7pPrEXJz0FrWiZ72294Z3cdkUftHL6jetDr5mLSA
+mEv3hAafSPh5GxbeL80IXbRKlAnfQqXTo5I3Ogvld/T2MFDPiFo2+ngHL2omHiATAKSXk4qLyW+
U5Bm95joDI2ajpa7tIjRmj4I5xDmXrqe0qRmasxGz8BMtjJNvWP5StxzOGcNjS4dtg7m55DDDe1h
shrlq2TQHzv0fIMRleYED5ZqMj+mkHel1VbgO2XBLgcsOBk1r2rHE0U2Z500uw9yF+UcSjx3yo1J
JnjV2JmLQMyZqhhf2IBMCx1x9vOZ6Ga3eIEdK3mN7PrMzt70uVht0L/MXNBWme7ws0u1dFOaiIwV
7vtK0lXsrQtmkesOtYvL132JOdcE+PMVAyqoRHbEj0Sv6H1Sl2CIZdpsep1LTDYkT2wWLh+bFbY4
0ucUKcyQbWKQf6nSUP6h0bc27esTT4YHOHlQb6I1DbyhROR6pjm1OWqnBjvqCjcgaMS6iM+lgEui
zH5bJc4JLFB+zEv+Yo008FFgH+XkQ5bdHVnfwm+yMAnnpbB4lszYGNl4Nyx1EiHheMbVEYNzqlzr
RK6GqTzYDMK3QWWZeD/FQzLHl5lpyJ6uCqqbBrElhC0uMc/KGooHOGi8iBJ972AMPLatDWxcErwZ
0GwMPbs4Q3li4slAIucCnNhCP9LwTUwQYiNaEuBMZVPHw+4ZZzEoJdkP7oE0JgyHNlIHL4J0LS1N
rpsbBnpAkzS8+ZrDlhmvafe4HC2EpgitLTd0g072vN1D/1tyNcF3EhGjYf/Qcxxfoh2b28zoZec4
SIlOabxHCTvPForHAYf1liwag3Z2IXgwig8l5tGf0pR9SU4Sw7QORmYzY5rw/imvGPZZUt9Gu/pJ
nG0oK28xqmp+hDWBKtH+OXMc3WeYzGWhmeh57VitWg3jEy+BtUbMbk2ZbAbJ3mEjTaJBAlhBDTql
I1lZu0l3QnOuZqXVR5N7+oAJZQ2H1uE36snCg2RNJQpURD0ZIWY2m5LhHgEEHbPzetDDt1CRumtz
jEpS5K+26z7L3roS91HgOk/kiOydk+Ks9dKWaYRXQrMR+muWjTtL4nL3PIag3GToUof5S68hiX/K
ZAcXk4NmxszXh5dWS+51THbIWxqWm2W9UyYSUfgrmeQliMRb1HqmX+BLSQrOPRipqnXU6+suhU9O
/92Fm8ovnOtglXLF3inp31L47iZap++lzMEMieOZV2SHh4BZjbV4JvV9ILhgyt76glZ4mBrqhcka
bpqQl3Df44ruIcmWvOz9tiGpYYtwWIsRk4lGDiadDXjhdvZosxNToy1XiopFjPD4rOSD4vaYu+6h
DLG/a9UEYVv2uJIfCsvlaJGd7RJ/gVfsPQvj3+i5L2P03XL0mmgG6JnG5KrUubsHytqyqHaewVZN
OGtrZkPDMT2dkBQBVWEpNT7dQH7G0uVJ1OiFWs5zWPuUU1y9PknX6Au8mEh8YfPdWAnFP0UQ/JA2
w46CMm056F/V8uPCnnlnG2fvKQ5DBmZ1v+4YR9AJqH+4culDDX7ZDM+4noYD3ZaY1Vog+PVYfmRx
ex+aaacGjrAD7V0CdPfOUgj8uU7ZY4eoKHSbSwRzudlp2BWoyJV4anRWCTS4FBPsdJBynNZGDsjJ
s2I2OOMba+5mlHkJF79FDSwq48IugRCIygJw8b9C2qMn3cTWu7xJJEJdOCux/v2hohp57WhuzN7N
qw9U0u9yFwBrlAJlAKYYbkMCdkemlvqxnlhuEzRzgOTaGuTYQicdOV9mERne9KEWeXtoe6oxo9zb
z13/XLF68fd8xslk+glrxLqJLloeJPtsrrB2t+Af2E7ixcW5sREAvVic5w2aDsaHSrsWEzXdsQjP
ApbGhjrf0PdgJfeTjRKrs+Yyu/ShHzbnOGKi2WlTd+ht+Q5UE3fRm1XMbKurfDW6ZLZrmT7Tyvk5
ajiN2/GOnFTt8VaQRiiGCC9pfPeCGQ0Eku88VDvYjqxlo4NxODLecyu/Z2Z9shUH8o4QVMcRlbIf
yk5le3WH+a2X7s7JsL14iL9JAzzbdHNjhf1q26bEVbS5fouz8tbTRW5lL7olissMMIzFPlpNVLGy
8nhPrtMc6VrDYRQXq2zEriol/EuEJrXRo7X3GzbUQSJqYNrjPZ53TIKPFkXptPSuqZILGSel61ol
0S4oFjwvrglDQhjNXpmYXihRdf3IGB9gVH2vjPRDawhGgzrZqnnEhcJvstjPqnCnVzBIk3k5dw7y
1IZJv/iQl4IxDixG7aACU45SUhQCsX6FhH7PUzJrkhxGl3B5Q4vDHi2bud0uf1QnaTAzCMMEev6Y
G8CE2jT50QBtopApa9hODfHbWAAI1dH5u8RdWxDOTKIbsVdQguIdubWcXaG9B0zUuVvaT0UWnshC
nxfi067Vou+hafjcAo5Jni947zLahBok+Y4QlCBNS2KopQq2iTLQwDqVulj9KQjpv/ecRFOsSks+
4YNE+EeRxPdYdZe0JGvOfLE0sTnS+QmZRe9fQVN87wJKrasi/QmPIjwYdnjvQ3VIrOmTVvKKI4tx
DVlMuZX2xlpydDHeaVQNcXsCgCm0Z/w9GFpb+t8G8ylJHzKHQXYT4IZPve5slmQhoocCYIaKgY4E
xWPaUq29IDOVZ8MnjbiyUmAtuvHBVU95gtcfVZ0dMtYZZlnVlQFrKLtwazX4P9jTVlg0jZ9EJLax
nR51qeH8ylCzcc30tclguw+/pkTTNqLJG250xbrLUdes3FFrN7NOVtPdvcSmRg3IcAkAYqibH46V
HYWwGLsWpbc3GvtSBOqiCxt/TQnpjJLrNd3q8C8G70VPB7Jj6lNVdGLFTX3m+ll5GuaMhtypavX3
aIZdkVJ+4nKlNlgajf7gziQEp4RHu9FBLPAvAL9j0EiszH1r/xDV9Fa7434wqc5tm1cm2xk+nZU3
T7uygiHEncWJnLttGy+toP6iUy8h1ZXVz2ky72PgQASpz1aAQYvXCK9eEx+I7M/QYm5Y8anf1Nrn
2s3p+VFkHurpja4K2CszrScW1gudQzwdjOeOB6u2/PoriMJHgNg3ZlnQJGZu7VaHD5ElZ2xYnYJy
NTgkdaIKppE2OfvQtp5Lm8JrraWm1V4ukMRbmtf1t0QG40Z2+iOoTGrk4uYpKxDaGt3EvW98t96b
xtnGY1TvBrZvK6Ps3+0aEHXq2Sv91GKqW3kVGRJ8/Ws374pVEXbP8aC/julrF/2EFfhoGzRT3pIG
7TEcYeB74zdKZQ7FTBg7IZKrwmk5nJHG4H4ABTAJCE+2L7ZgFcN79CMCoLq1HZoLACac54k2h8nW
jV0ks8eyY3fUWB+V2TyIGq7B3NCiEOjjCZIOGZLaR+G5eJ4B/qYproGmfsU9ASVSCo4xXeHuf3dv
KvL2rTk+ACbE7UvQrg8xHE6uBm20BFI5dR/9FP8su95GtKx+zsxT3RnGoatr+xBD1siNdjfzGBvU
N43zTxFCGsG+iCPTrPe9aUC2USkZjpxCwyLIzlH8Mw1SDKLga1BaG4JmFkBXJ1wm3o1vFERepolw
ciVIOjYkEGouGwJVdmayAc1Qf4PS46Ezh3I7FcM3pdefOoYF5u3dNpq8fTbMPyKtPxmpHW9VGG3d
vLjWAS+Hwf4cCcbpRcnp3UAjnxEG6NmD6q/g7k+YRlDb4m8F0puSO9pFUm/o170Li5rKxGYN+J9w
3xxuxLj8OVb3ZieQ2EHN45JkJZQTQQV6YzQ39fsMmno3HYK+o39c1SQiVOg7nfYq8uhnzl1h7Zne
mywt9vMKLH7Zc8rpcUUHTraGSYvTwN2bbUdZdEVrrFCSI1iY7XS/ro2DjuBl2fVn6FJaXfTZsMaX
vw0ov6Vk2NjNesJhdnzLDEDcIxVcC5lzqLgLhlWw4l4aGfD2XBfe34D1V7fYP+OawsE6NdzO2cq1
BnQT6zmZSCvJaNc13c5m4jsF5rGw6YjTXARSop/cWxLiM+24Lg0SiJIgykoiZfTYn/skOGQBpMHB
fvSE6CnS7J9EV8Iwyr1v0DO+xXBXh7IYsPvCeTTsB2Qfsj9B47N1IVZnW2cKvy+6DCjfItpe4cUh
fdf2uzx+qjXxTAoioqbaeyedLdjUdxcIO5cYlX2FJfORTNXdxcmn6HrMwZRsZYiKCFJkXdJcDkx/
/o7Dck0jBRdr+4lk8m4ojmKMp1d6juI3ESvyyp/MTt4KNV85CvM5+t8shRwZ0oYK8KvoNk1XbTDQ
HQsmOMhn3wDEcFTIvAezVictB9ajmjeBPrcq2SLhs284lmfDntAVETqR7EzD2id0vW1cGwxOk9pk
UwSzA5vohmnlqJX6EzUiGEOAUQ5tcXCSACdU4nwVhfiAA0w7jqRWRecW5WSjwU5gfowXHwNb3UVb
IW9vN1+Ww0uJjvNfXczgxMA7EWE2bZsWt642eb7jWQDPmgQYmgwxULWs5PoU+PnU3nlBTfR8w9OJ
1DvapXmq0/RazHXgu9pWWT03LncbaZQ1DpbJCKfk6GBrdymWzb2xNQFUxe1bmRC1CUfiNqn9atfd
pSHvQ8MOo5pozC/2YF2LGF5dMhSdn3Wp9V7XzS0qrfrOEk1LSMnrI1k+b1bWPkqzV2hP4IZzO30S
cfACwcV41xId6bBW7gEeW/KWjB8QF468Wum0NC0J5xES3USTpJ+bpfamp7wIxraS3AmhOXuae0/D
7BBM8oGXHLevKNc2zN2srYPfbtclE57ast9Gpd5+E3aHG1CyhRu84afu1BYJgYJ+KqOZLjN3nHsQ
yxPb1eodIpwgxTgNO62h60gb5B3FHNIVeysjU9O2qrXiLHV8VUmW1ny9CYbBwaqt5tm+FzFKT9t1
+2i2idXVYiaPEI478sIlCCS6fBPsMm1lssKOiBZZXGGLKkTiy2iO15qXJpdQNwW0RwEjaCje8SaW
uyrgcFAtiOzYHNpNRkk4Le/unYpTC3N4cwy65oVKyPA7FRpct4aRXatO19Dfhx/AyD+w5mvvFp6D
TR6G2YnBC0b+bLoazmDuAoO0Wq818hIzlovnzH0gMCIfDBewUAa8cvf7w99vGEyH2JXKYTM4DyYn
1AdrjLNbv9j5qPaSvt5Ykr0rnwPR0e11lu3Vn/+aMbJNTa4fzVFHxzafDD3mlDXZciv7koefdIGo
ObZzpGPhNDe0hxMftjnbZZjJIG2zXSXjdSrpMGNvUFymIVqH9hw/uLTLW6s5mKOHaMUBfRvMGeYZ
qNsYgRTNEIF0mP+RpWXe2GFcKd5ZCeiIGFzr9vuNtJsGO1dJFMGlWZnNQkU4/aabzSWmgeKMUGTd
wmq0bjgxOejOFbj/CSib0rKdFYAEICEZPEy0wbEZ7Ck1coMHd3kTV669nRhZ2CN6Pa+UvQ0lF1+I
y2a2COwbxEK7rB4MUs6+RhPHphWBemCXbPko2Q4ymNparkdlcNKOIGL49XD6RlCkCV+JpP6cO9kA
nAtnnxFFDPIvSLcc2jo/Hd3kIeqDBvyAnClVoqWsILCh21DBQqZEO9uxNJSRCFRSOH/pJRmwVrOJ
7zHY43UCayVje6J0lE636sHbBRFqaf4rodl203fY4btGXBpAwj8mM36D2TZXwvnk1rTNKoXECsGL
58WZvzVFggdbllsd2BOwLA+LZd0W2tEIam/TVaA+LJamnXCqm8QhxJ45VRsjkm9Ylm0Ew9m4jCVn
u5BiA1Ic6lBpeKBMpe0wVZHpMpqXybbfOXiR3snrcQMarHkR4EcpyO3Qe/monl9LsJUPxWSfqNlN
dw64t81sz+nK5uB6rZ38axqpetZpYduQlQrzpMZ/PVR/vhknYj2qq9z1vNAmieZayAEVkkRo7rUc
L0HUo98TVW/9vaji9nGu1aMWkrEkel+O010CaScuOewipP2VIWBStjBYmjVG/OBJENLQoH/6Zp98
Fklo8Nhp0g/1fEQpNbdFYYc3Ev/xsaJUkQxsHEDU9uzoykS0P3M6hvDlDb+ctpzYKDn4PGeoDiQD
omiXT6kBbES0G2kCB8OF13VHoz31YcMjJs2rgvcDkd89gFs5tURAAdUd0nTGyCfKbCsIkdg2Yrsb
Ru+T3V68lKGXlUFjJmWA2pgV83oysUJ4cTP5Gb2fTr+coZIx3TACG3y82mdOgdee5/ZejMv5UIse
lOw5DEbhL93RwnhVUpQJkrp7inQEnX4EP5B69Xe7J/Fq6e14jHAv+WrIN5mLATYgf75eLuU6LL7N
cpUEFGNTKfYFDeYCJzL1A+XuClMdON2SFUJqoTKqwFCfQlNXBTMjD02NU9/AmOcqM7zn5BvwdJre
i90uVBnvewS8xJMm1PVFmC8y80XIBM9F1u8HtIOZutPCST5aQWIqa40SHfJeZ+awVdrShmiPfq1z
KBxacWEWfVQ2GExDVBjqeb7DZo2RNdrLIar2xTBCljEo8yPui6lOpc9Fzqc0p54PGSX1uwAKCFsX
t8MiQIwk3hqBhXE7HZn+tdpByw2mnnV1ZhLcspfBrhAIzLGud4208iyERmVMyHnKoLpJTLF6K2pA
tU3prMwIMXbUKXxjyvNtqrAmpwPWd0OvtznW8E3g0Rmb9qc4JSDZVgDWIgseqD2/eVAiRTMyf5Uc
dlqQw3q2on2v6RgLRurL0HD3V96DNsN+KVvZbgyN7bHK8e/mH0YTv4D/60DqIMV5RE6IBf8iTwDR
QzDYivMY45oNaq6XA0jMUD9RhXJwHPFjGMxvgWxvGsOtVTNTd9RguFBsBmA2nfNx4ZJ7OXRiQRm4
oZxDrYUvjTW+Pk5BB7pLWN9n+EuOnoU3x+q1B5wpRy9eIv2E4yBhYDFtJd1PCbWfMFjfKycp3zFq
rcQSZmHISUtgkUWEAFD7IAu8RbF3sDT2kzwvq8iRPEi1TQLQAOLUPuUumeCwP1fj9IG5GDploqjt
Cqjhnd4xcSV+PeAgNGJiScE7zTEbvW9rvw1jZh4GVgK9oLvJ4ZK92BbStaF7584dJzZQvzyjm69k
UtDpNe2bVsLeJQAfvQ4WozeaJzD3sisC+soXiKY7BV12y5Uwb0v3mKyKq6PC+AMBBzyJHA3G5W31
oFf50p6aJTcnZm9muGhyle3AJ6RG4twEknuhKNMP7PTXCR/2M6wcGqtsNKqRGY49tUt+fdqwB4BF
FLn4f2ioP0uv/8wRUXcCZN85mpRFmmbhghe3//5MNuvFRtYLYCyzzXPe9+Z5xFkPCT8PrS2QOALA
qo/3iQjuNaLt2bNaCQSY97TlvU7vjzFa6lmOrrMdQtR5ZRUlbU+uzb6yB7q4vGGNw4g5q2mdRVK7
UTqTbB1SKJvaCHrQFThyo6IfKADVjRNGjApKTfkE3jt9bLuxp50zG3x31NJbQ+pdKPOGRGneJLgR
MrvyNDi08aYbnocUj3NCq6+uEd5rUv3NK+FXu3VqYs5hn194bXjtDJ/VTrzNoQ3uMPmEJJZvZy2q
NqkAbdmSJdkOosXZr4nmWIRZjwInVhEDvx16Ru47SdtdhmaEJ2yOzwanNzSduVgxEnDOTjEMG9O6
2JPQb2EqfjUU6xzSvr3UwZCQTVii+DO5p9Arb0BCOHZPmyosDIKxo3ExC7xjxuDR00zxahfBdQxn
LAspMwR6pcVrEUyYKcx53to9R3BhkptxG8648eSuTR0bWdpYn1W3g8wcPweR07IZzw8WpIIuKg5S
WQPOfqhPaT4nh9kx3tQYJ5dmY1j6CRyQvtMxIK1hm7dEG8R4JPuPCzpXH20Hu2vMqvxxZsq8hQPC
uZkBOXE0nQlSNBa7TIoJb3oyvsT1RM0U3xBiGd51Jrgz4jn5pcBUteqhjVYM2k/Qj4CldqwZER7q
Q0GGeDOXpgSsHd8a2bRsTPT4m84saG9orkX2gA+nuayO/2ev/fv2Ws/2YDv+7/baTdd8UKXwV0ft
n9/yX0BJ4w+LYwTZeSEdXerAKv/LUSv/4BBlSM8mQaPbzl8ctc4frmFLfrYrHQ9TPf/0H4X1hvGH
iUwOB5Ipm8UX/UOOWjIo/w9f0rJtbiPSQzZBXHH/h6M2JmCPycGgomySP0oOvDupBnwRkxS32Eqj
PQZEVo126aRjaG48qOhRAEm1uym6YlQLb1WckMQivIwEQcPQbHL0nUBVPf5+42U9mpGq28PvDyWj
pi3FZtaqDHrrmOFIOI4Jfv+/fKzHOSZ3I8VT8p9fEoUdQYTfXw2VJ4egIAHaeLbYz04jjnmf0VEC
ouHkFXl/ipJR29JpNx6ALT+z6RugGc75fZy0R4fgMb/niYBttXAlvJDKX0HvzkLkBmt3Yk4mG1KW
IcfIeVEUl09qc+kywLd7Gld1JNMxpuIhyE9WFWabyY2t98Ajjm/lXn8L1eQ85HBIAVzk5js5OEpW
RXsPjTQGSkyExY6H9xJLEan4noOXVYb8OrPvpl2yp8UnvOeBOx11l9QElGzrTadYmB1U2xztkHqY
Hk1SDKl+Jv/AEcXhxqXN9BoFdnaph36PKco5tIE3b8fXQHK2ssif7MxEOZeGff4ucrxdgFb7ZISP
htslr+2/k3cmy5Ej2RX9FZnWQhkAx7jQhjHPQTLIJLmBkcwk5nlwAF+v4+xWdVWb1LLWTqZNGJOV
mZUkA4C/++69x2gQv+xQrjH3ohuX9Qe3+/KCRgKM2G60d8xxF7ZtVNp407trNOAhgzmkTRv4eoa0
XOQacEG/PrSy9Mn5V6BrC7oAhwqFbApH79p19g13bogP05oWumXp9+HocFwq8w+Zmcxb6M4Lvl95
7Monv3Vw87LNfddn52QnXbjJ+5yeYrfZxk6EKIpUvJnbNj1ERv6ROKkHjLm90L0xH9q5ek/GJtj2
gB35H7AqnpLPkjKNhZsi7o1Rgzcy8DYTdVed3p+JzV+rsr1Qb8wjNA3XJSXSl2eiHzeMIMXCNVJK
Jno8QLqB8yegPye3xQYE0JKqyZMbtCNNy4o/aPTvSUANns6xHjxOANaqtJfUpT25hglvXhrQByXL
EM+lG75fIy1hIPYwres5hovI6xaWqZQMjZnUnTZdihCZVjFKOEjFuyqO4rWHQKsaJpm35PDo0mM0
wdhZtUEXnzV8JzthdievHIr9OKvknuQx5ht5wZtn3hE4K2laFZQ5+PE1CCRHZGz+3Z6+ZQLjPuCD
1Bz5ZfLiyYxT0wDqnbxs2vkjDNi3FtVoP0/9sM/YbIwtD58h1SqM2FAFtBqnfehV1WEYiUuN1fH7
BWPOXz/62+eoC+LfuGrHIN3aSYpg9fuLiAV++Xw2cQanKcpHn556ACXUXpCTzlltbIkKblIemUC5
Zov7QOlyluNaFVoYQnUXxZXSUi4NmrEw2kQLD3/OxpzclT7TvPn9MoC72+NixuEXUDapJwO+LZZl
5cH5/aWutIdEI6lY4UDYh1mm7V27vdijF25MLXByCDoTwbjSzNjWA/2RRmk92mZ3Njnzv5qoNKuw
hyeWWnN4L3zgOPRNeaPz6mjmuE2yWWOiSJzXyp/3qefrN/xXybEp3U2tS7x2btu9etGvgRoNzhQW
Tes2Zg63lI8Rs7wTY8IJhNI/Rq056oxKcRene6fo7ds4umctYx4sUjYirqznY1cN8j6ntuMu1nF5
NJETX7mTWXfYT8nHtoV5xvmrDN5j9C6GjD4hl/LPSlxNmVyhFfUHmpPUqhjNMUArCZUBciz88EdS
UfREav3JI0dKWQ0zQIwRW80EBsOBpaYEV80LppochJoh+u9pQs0VmIdhr7ivXHW7hsGD9XiyMufh
NWck8RlNKjWj4NJ9J/N5LBheqLx5MBhmYoYa2pWmNc3cFkUJFQ28VInn9gsjI1HnHFzHgG2NtwgN
UhYDU60mJ9rfX6WapXqGKkdNVxQqUUarJi7Ux72rZjBXTWO6GssYz+KaPddDy8jWMLpVaoZLGOaQ
6nX8Ccx3TN7HjoEPk9eiVRNgiC6Ah7K7jgyHLkMiIeidx9Ao1fRoqjkyUROlq2bLRk2Zs/wK1NSZ
qvkzV5Mo1W3PVE2824yoGDaXIcHOJU2X8RIf/gXjPruq/ldd4VUbcOrcgcDhUcPwS/QgWQaMw878
EqvpGLVoWidqYs5YeTURrbxpS72vg2anpmtidpQLqoFbTd6WmsGFmsZLxnLU0/ZFMKi3amI31Owe
M8Q3appPGOsrxvtKzfmFmvg5oy9KpQGUSg0QyAKB0gd8pRTgA1L1oblSEEIXLaFUqgKs8lumdIZU
KQ70qExsmFEhKOiLtiHfz8raCaVTdEqxyJEuRiSMRmkZDp0CK537aAyxcd3MjxULydXo6RJEavI+
SG1nhYhGIHu2XpO/uYP9XHYsFWwtqLGOaat20t66MDo4cfiDxsl2VVjpTHbtMlAfsxWZXXPBxkdO
SEAgvhUbpd2Ug+bxrMKsh6zDqo8fI0KPjeATK+UHy2JdVk/6ZGx6MzYWudKIOsQicFc+nnD0I0cp
SSx36zepxCWlMvVKb6oQnsxvCSoOv7pvUapFniqVTiWVYiWRriokrOJby6LRcRlTpsZOJFrSozat
HHNIaAfG02euWMvcWBzuR2gKdxwWTi2NhOgHqGdWvZXxkK3bXpBVR2LrkdoyHqd2kPhUL3FbFDb9
LUqVo/dO7BuzpjCDHXTmcLUqFa+o4k1AY4ARAhdE5qu1hmoYMX+BEARw45q8J6n2ifui4ine6nc+
mpaMcYak0TVzrbX0IRXS/Olhd0xQGdOcPSW6o4EAmSolElyl0iUFAmWslMpSaZaQhFazUjFtboFh
tNMRNw2lcgJ2rFmB+9zavo+wpEmp2EUXbdqeNx7uxSNeEk8FNBiRlHT6/SIxxGAuXY0amz5Sqeld
zcxgxGUF+sNkzc0/bhl/H4xzmCjs/i5O+BKQvH1u4Mnce0V1+P5VMtLaqrszIJXKe83D/tljxXGw
EIdrpRLXSi+OEI4Z29KFobTkRqnKAnm5UToz7qEIwbu60nejETviDkvRpL9slEIdIFWHe55h9c8a
AbtVSrauNO0AcTv/lrlnBG9dKd/s22aE8FYp4gPSOK20zYk+xGrJneQrRT73lY5Oxyh5c6Wtm0pl
pzkY+xa6O9sJ3vVI8aGFJu8odT5S4qapFHvsbkgASsRHtt7FStfPlMKPG6ZflUr1d5X+n6tNAG6y
BmqY2a+FULVZcEz8jAATG1n6c+p+OslpCO7KiTu4Njb5NZ409I3utapzrpMx185Sc4O/vAzpOG5g
rCWt/hOTon9ylkk4q6pncEQcT5xz503O2bQLGN6cnMNxbpYwM+KTbxGdkyalzCR1ylNX6uXJsHm0
RD5Rgt8/lTSltx/qeKV3zXSMynPi4rAF+VVjolq7TBB3oT9iSC2i8TTiHd5avXEuiJ6vxizRVsLp
PjmFZF/ufDEbKQH8JfKeCl28VEbqnqEKmsrCQ+VaW8WvWiE3SRzOa5lZgMmCmB5a1R6J5KZ47CO9
rjTyrfW0uTecsWHd0PmvrlHwPrL8dwSS8a7xy5NfFc4JT5W7b6vJXJuGYz1ix0NL8U6RM/ANoaKO
lFZEZ4Gwr47Q96OkyCKpS7rUA7zjRcI00DyZdEYuYms840ERp7bdm0VxCLHjkzq0f5ShoA2zsl88
zylXSntb5Hh9IH1eooDkMi7ezYjac3CouT5OLfJRgjd970pWzj3ntirRPhULNEuS7t0ut2zT2k+7
Bd8YZFx7kbG0ezteOiVuRrKKG3ocOlLn6bp2ASD6boDDslcOtY7+s4LLpspUVWEs57UWDj97rafj
gPrIpKmMuyBhHIki+wjObwMkzlkIh6R0PBgwWosWS0fH8nKe3UtRM916kw2RraWLl+XOis4CD1II
ZAXK9XIcVgwyOCX8ZNvNIOPK5mR25mqqgBukGTfWCcA8DBoo5433BMOS5B1qus5SfR85ZA4t16ct
Njc5gTZG9GDmMN21XDA7xC2GyrTdQq7mkOpcM+zzPThDt5pPNOfqT2mJh+MbXcYgy9mkoZAsle6w
TtVHGI4hPWcy3pp55ixKRlFqizV6BA1wBLKzHwQ8gqTBRKDBbNsb6EJYu/BLz259ow/KvwRGtXUo
ATn1k/FEB84CS115D2Th2TYolRaD2JVWW97mTmYbGULYS9wwX1Yj7GVpjOG9B21iocv+q8/nalfl
NM8adZDiN5p2tGClz7U55rskBx/4/fnB3dNOoy/cJh6PrkiDdS0E8dSiKLbSHkAnGKWxy7ToVBM1
QFk7mKImUJVXZzpd+nu7jKC6AzaNcSYsIrxXAwuNByBqcMP78mdAecygU3GsEW64C0ymiGrGOE5v
y/AcQMGeY617N3oMCx7JBlFa8RpKAX6zCt2tdp0RI88YIG1q4bbnHk+CmEWAi52iMv1xS79AuShf
6FX71dqtdYgeIlDV7H1w+gDBLnZj0NMlPXvmu17fxqHeWgVfc1m2H5SV47ct269J842lCKDKhF04
7L2RvSxdffSQeW23bkRQbuy0VTR7RAf6H9pnl6b4MTLKvSqSBM9Hs9ERgsQVG1i00TRIvh0aymI0
ShAAOtcTBrg93YDGqa2TW1NNxKUoYGG1z7nxeyvs0IMQ120MHJ0nfapz3dLKwnSDgtKsPd7oGxzl
YhG1eJki/zrnjXaLIm5XGobjPRhLZlsnK3miYNHrkDLqjv4CWgzuLIsk7kSr48IUwXPtoqe3g7mk
2IKuslFje9Ck7l6PPLoZLfAYpAX0Q0RrC8DxgXMGQm/W9hdKZOq97hP25VgB0q55mS2dyGr0K0xC
dznNg1j2fBqjV0pXPGlGGdWItmnw4gYURswdZB4qPry7AV7TndStTRZb734d9JztqxZMawA51GI6
EUKVpunlJgjftMpPjzQ0Mc0mOlFWtNpF2SJpDbI98cyFnppc7MScTpYfvIYGxSbDNDb8kTZnrwvf
wbJXRUaOsOrJf+Yd4N88phNZb2jMwdzSxMRfjZwwm1vlHBU5JHtcr5OoUXA4EHUZTbmShkBZzO0e
0EwLroQXz62bjQzqU9nPbExGsalF0yyo+/QXra5nbPTdfW+JYK/H2afDMwMgHIX+q6HgJCIF4CeO
QnGdHVgvcuJvsltWKsdwbmePpmkBr5TeMfUCc+06dvuQ+HV9LRDEBehESiysHnsIe8lQyASPVw3f
OKA7DTs+MJBKHILGeTZzESNNF/s6H8dFVfh0v+k/hfLVZi2oPqOX+6GyuhNrhw5WXtiuI4+i3fDo
Ma+Ruo6+SGwSgmt0rPY1GUw3kxtSKNpphgYKUbKYn1qfsoqMWMVrOPtLLX+MIDPa1CU6hOgWID/6
9YinjxuxOOdZDswChqOjtfH1+wVoRpFJij718NGoaAaq4bNcMc+Vdya3xiQI7wOtind5pYXgxgww
o16lkajq5r0FFf0PL476JXNzuxH0w1j92G/cXvYLjIpLQytVYkb8GOd8PAMuuKNU27/I0uMZCHxi
VY49F0UTIaCMxavp6gF5my5gkVexxgYpe20pWLXBzGuec3OroL5YXUOX6SQae5O6APIoKGGJpn/S
oes8poH2QLuaTnEclQKGBK5nxAERawNjEmT2OsXFFKUXkpAdlO1nUeaggsfi4qcIRMp2l9YQq4AA
3otWZviVqDrR5uREr+BSTAZo7tm7DSm6RKsBHqKUhWBjinc50UkPcmFy7m0fqf3AgNkx5+gmJ0V8
upo3levSUg3WZkbqDygqCXZSfhbRnKRM42XSNvIhdLR4VZfpJhsKH+J28w4QDspNLKqHMOF4XDEC
VbhPrxjgtFWdpI9T6IWnUbfR/or4J0WdLjRyauPK2Leet9mb3qZ7LcHoVwGdlz3EM+xj/pnUZb6K
tMp9bBAhKOBnIJItNG7KpRhpI8M/10m/TRp8mmNj20sW6VyR07HqJzhsXbL0PEPcSN5ADUFYW4sR
IcZsm1WdUkkeJNObLAj3dzZ3IARCnkMDP6k4aHPEYe+pDSpK+Z5wN2uLgAsJ33LxZlBAtR17xBm3
bejS98DXCDcK11WkEajzS1BHOZ65DqGSGlnHuDaVziEtMt6Y2FvGjkeKtZFyM7EBdPPDrML94Mhf
xBOogJAUWenIhMtSc2jPnU5+3+XH7xcrzW6JZ1pQF0hJA29R5WEmLcbZJUZWfabuNLgL0tLCHBUK
hjMejIH5bmVDzRDqAlIqmCAi12meGDgwCYzpQx6kPv1x9sSCT5RLBD3eYXS1gRNIuefNy5Jg6Gqc
O5c3cuJt+pBYvqMAo2HvPw8gtanElYuUn3E8ZgBNYpS0LlU8gKXm6/IkQAmEfuhxI5wJtudXXR06
TEkoHVdeeRmpDj1P5IsXVdvdvIagmml2V9ge3ormnEe74E5rUiuq1/FzNSg7XD8aNPLOe+oHhoWT
cb+M3NA5Rmiii1Yz/WWWe466kZBKrKcMUKP4GDxiGdXYaMdIE8GxqhMPGJXuoiTGHQ/7bJjWFCDZ
lyFM9p7l/nKnKgQxyouZ6eFlDkvgGkSNiCbDUZgj55I2dDwhXHxNHZu8buzfBtohXC9YFy5fE7vA
9eS7HsBF+dlh9VylGuKg41G0w/iHnNwi0dib3vVfe8bTvV4Xl3zCDwM4VUA7NlSqjd9xT1senPe+
+wadvOUtZyDaA57TtBwWRpeeIZLRlAcdfSJpGZevepO9G9jYhO/DvBl/DaNFONXy79kyn9OebraR
8Zf4x8Ygb4fX/kftmtu0FgxD1jp0QYc4ztpPq19zEHFen57GgLPjNNvMn339gb/XWdK78gLtoAP0
pX35SXg/6WlxCPDm34lSiJU2wS6a25cBlR69bi0ghNyJuKRQGZt+lDUHO9Q25QRk0aDuCD/Bz97J
ftFW8OglWK1ka973NOnq7bByqAb2rG0bU8xSs8twCxQUQk1kfggRzAkNv3IwP+xFriKtk81XGFr8
qKCiY8enmD5igjHy+WMCOTIhj2DAZ48LXBqymZWplA5tgjTHASMYC9A5rYDBAudzSUkFfcLqcz51
xpiAqB7Ty5pgsYU8bUiU6Vm9fH+Ul56xnttBowwLYV6beAmTEt2e0XVchn7+NjBV7ovM7/ffHzkU
cfzlo//qc1E23qpEEEi0o0fUNqpqPf4yKRLrwRuN9lbPJN4rXTcOFER2ty5Hok2Izq2//2uusBel
qgoHilKeCps+Z0EkRndkd+M+2N30or6PGSrO37/yu8lg3oDh2EWOeSQKgRyvscYYHSd6mIQEHIRB
5IcDgOPOnd3qk+l000hlF3Gzx2EIfUwAZrTuW3Lv4G2ofC/Vi1GE3b52mmZr8ORdmqz+X+xZqJkr
f9SCccArEr19f7rTHaiZnKnXBsrCS6jIvJVlxpe0DPGKiHb1/duyso+pdJnp/axUex5p90YW7R4Z
QHuoZdRttCg7UAjUEvIaho94QtigRfUFrBe49OJnbKbFtRAD64e0ZjawmtNkOcX1+/NjP7Ftymg0
Znvld9ZzNsbupfeMFw+7xI/WTQ0lcwI0p67+B9+cdGVTfjva1JQDYaDgWoaP3y+5nNWuM7v//tVk
DMaa/OzAbdYLH2sodXuMbv3erWQEK8X4sNLYPcEgMxSRqJr+F6aA/7FN60ecxtWvn/H731dq/amU
6/9I55bBesL9R66ATf9evCf9e/cnY8Bf/9jfurYcX7gWd33LMOnGYvH+uzPA/A2mt0+pFg00tin4
T//ZtWXQtWWxlaYrybAsrAG/OwMM/zd2+GzwXUuYnmMI8c90bfnqb/pT1ZZj4DtzXN3BfuvbjgkZ
849VWxi7IkGHUbUDkHLRBjvYC1acRIegR1jqDiMASkhFluCB+gwtUMftJ5xt5JOVb1uKf5zEPUs3
YWpxA3gVHanA748GKc11ONkfpaJaOOdGMS5GYBcaPWLHkqIuuq7ZoQXhrTHH8GhWnxxNEfdDN+ap
G0WwB4oKET6r9lMJX3zib2RMyXqS5Vq8J5wkdhVpeFiMMURgOJIXU3X1phxyx7SflnpE+Fc6Wbyk
r+aNpzn3ryEIH+gtv6L6zQ+WFp7nMrMWZioeJLqI1o3ZzuAOtIhcym063XxvEkxpSTb+TMbo1ySb
ftOidIYZYiF9KOhCOUORIQ9hRqB/4hzCN8TbW6NnHxvNd1YDjqC9Pxo/rTBP15Iz88opfPpZRhOf
m4rHuwGs2J42Wt1N3ReauWecd5V30szSQJy5y+U0Hr5fguDTFrG3YbrwFik2u90g5pxIj9Uva7rN
wKil/S6rfuQkKO9YzvdNe8up66JimF2qYYFW4m8VO04U08JuDEpoEu8ibJL8gnrq56YjlJJU0n9X
GwpHNrs2rNJzmhj+Y9HAqkJ26FcBnQ2ESwJOR003PPQsXDih2+MwAA5q9W1Ykk4Fw1KhfWUVkE7j
CZuy+zBTrnCcHY3Ibdm+6kY7HjNp4zfDmruop7I7zBMG4obG7G3U6PNJjMmNMngsAlSuE6WILpoB
PFGG2XwZs/oUyLrdj8QL2ebF5LSi3FPVXBgHvCTS97Uo2UcSJGuqJHtsKeS4UdZj6tOnJwd349Px
vaeM5Y0dY3iwhUobwJbseO+tcPLPF4CfiyFz4gMHSig3EKEgcpJbGmARUqXswL3WwRiBSA84Vx1i
Y/YXTBD2Mhus4TDpYD9JAeGzKA6ZgV02nisSOxRRWWZN94z+6fW6eZEwXbb+bVxy/ojJj/byviri
HPvMTJuOjPSVMyZooHkW/8hsWrLM5oMdhLpqSI4S5NxLHKpH0Q1cJxG4+3KCZ9ml9aEBInjHAyFZ
BWQCQfhVapdGx6s9hskzFztu+9RfgQxqTpGtLcokcn6M8K7z1u2OVZD2x0CDNRoWmEzaAWPK5LKN
D1wGh4jGjY0RTz+xkBcHQ/N+VvH8koSDze7buZmNZmzGipprW5TBw5y89XOoLbVQStbxUcUxX9tJ
2r8f4tBpn6L0DXbJozE708W2O2OvuTVRy5Zaac5z5b5iA+To0Mfx+ZWPYSVPrW7RHcKG7mANijgi
HHoRouDHbPIGdOkQXySFWR8H10vXGb9jEycpS/XCsV+yGrwn380PW9OhvTidXMVsF1idmVReJN9l
H02ARbm3ThXdZ+D1qkMvelZW2lwsSZGQzpIcui03rw8eudotpT/FGSJcsMLJKO/1mFCcqwMcqWLZ
7iu7wc49IJ+NWDjuv18ySmNZUVGKkUOL06VhnKumFyaWHz40WAc1nPoo7ro3sRvfimzg3OH4i07X
+DNSTGevQr32+xmF2J6ZzEdr77rqTnulb3rahspaweonPDHql62IkfwGeN/uSPRd0vXqD/hRMhZ9
G976/YOY3H5dxIjVvd6+BwFJEtejB6mAiX3HDq+52mHGuG/VV1s1puq9nRy+PzL9nuHXi1ltJJ3I
jgmgko1kcNiyLk8fWXyxbCvbDoRzfnarQXv2yAmt4zhwNjpCoTdSCKBF2gfLXI8dIkwBL7f8ay68
6BhXU78UI6oGSy1m3WbegvsDYhnGtL9GlvZryMaXtCQ9SWlAA3k0aOj/LgWAUt84VVL/6S09bFtY
IuZ7Z5jzLaxpl66tuNnVXRDu7KLmLRIDOAQh9lf1qM5Tai9ShqUkd+ReVHaxxWp1bUWU/3QdfDNW
+UsGdKLQyW4S39+HVMNtMpozyPo4rzaPiaroiPZlzaWu/HpLVB2LfJ7KB72Suzk0+3NAdLSlLxJc
Jk6tR3zG/RNMw3VIhf2GKjz+QZWyZ9B6Q5TrZmgV+wtSXyd627GpNSFWB+dxbPr0qwR9MHaO+4Gt
zEP40sRDI6aS7ksqstm4orrL5mIR6rkZZfgityUlGL/A8LXCfYipfoeBsI/iNLqw/YMGMICNyp3Y
PAWj/mqGubPy/HBY1+Avz0LYv/KQTa7tzMm9I+UnCR0sbPXEWtqquB1N8uDOfXdP1ghvgd2wdR3E
o8db4NnyWe4Hwjd/mdMxqcEs57ng/GqVw77u60/G3GKf6z0qZEHgRStc/zEz6KCfasAuWgBus2rD
7lFSRUI8p8dDFqHWBOzatj6GwoUP0G5nUx2PNmaHL12A1D44gjVXcrYMHyJLZ+nH75cEQbktiuZQ
zdSqUVMH90QLrF2VdPWyr9uclmL685sJnaazw3ubTPLCsgKxbTR90WRdfS3b5Bb2fbJBoPEvFqlz
HnkGZLRRoHLRk7uPi5Tvclm6OADGDcp//xz2PFelxzf1+/Mx2nVtRv0LYXvenJW2jUv6BiuZd89a
XUuQEpAneKy0z6Vi85W4sA9FZ5skPgYJSqdkexLZJxa+lKThJVo4EztlOxI1a1JSMIUVHWhVdzZU
gqfLOaJKJTQK7ZzpHBLknFRv6EGw53AZdrRZvHXjvdZbzBgJfn93DA8JzvGDxw8orL0LKYTsLsUD
RFa4e6jB2i1qTasfprq9yIHTWNDN9TsYGF6b2SvWhUzjnRhK6ybNSLkouWxn88xSMVlHuglABKZI
a9KL4AMZmaGN1FBH3OlaeNrR0el6Txgm7Sp5IOrFon7qugVXlEkoWH9EfXrRnVZZ/0bi8ixFZ3a0
o53dfI+MtPDbp8xuz4nffTIEPxomdYuUBi0yBU+J6MGs8McvArgqQSvXg9HcmcgSFtwVTzmu4DTc
hJOAAb7viviJYd65G69GQ1OaTH1/6cwZKJeeqnmY76SbtX2ocC8S7susyYOmO3urqx8aBYYxLO8A
zO25DuP9zHAZJba5MHr3CSgWe8D2SdYZNbdfQFi3lYvN0NB+dBUrmejWjQZtovZH3dCqDq6mhFsT
jzmewZCGn9xFqgI0TFqeWyJ2GvUvOhRwAnI4OCN1C7MC4wj5mlFCNuuQXRuFzulg6GB2ITin+dGy
h6/jwNlJCRfccUx90ix7M8Oa6MuKJw7rjhyoZAGrpymTp4rnxqLSv5LOe6N7rr4rFd4noBCRxdKJ
Do/dqABAmB1zm+j/unLIUbvul6wQ0myebwZMAxhCJSyhIinpDWdZztifTXDACHKFsIcMAYSoUTgi
DNcnLubSGU8teIjGbvYj9KJEEDuXUZKA5sg+q7p4CGnW5i3tb+3euU0KgiSgIUHpXZUteCQxNq+y
yhhFYAMpgJKlBWoA2NPUitrVlHSEAFsaMPko+JK2M2d0WwRRsv/AOeAw4FP7gXLCFQC9aVIUJxqU
5Ffo6em6KwLM/cCewJAw720zC86bgkHZUKEAf9MM8lRgmaphRrWwoyh7uYtL/RiyB54UXKovTRDT
9UfZIEpl8KeIVP/6/j9bSXZ2O3j0hYw3pXBOTk4WHC/iLY3AWWGtXpq982WDiI1jLMkBoVzPcX+U
kLCsSIcco2Nxkkhh/oRhLe0BZ00KoWXB0hK5tnN71q8Cd18ME4T3gT4uIoXgyqcPqZBcvT0fCwvD
VQgzM5+36CThYoLi1SqcV9zLo9llZ45XnIwBcDROSL8UmlEIC0zvgYJ5eYmbVefEooBhIeQwHpQc
yExidxx2MdVjpx31F1/hxijdXaWV4oUrFJlQULJG4clayRNZS6Z9AbksVgizJOKCljNYM1EBOJt7
fjS66iqj/Teh6rl9aI3omPVGd8r7NuaOTi+NOpgV9SwOSZjw5lJINa5DNmMKsyYUcK2NQK/xHG6X
qcKxZXDZioRneiMa4PIK2mZTTXCCfwTITSHdOgV3syvMO9De/Nker05zCBUGDv7VvMEjUVJ5lbdH
V+HiSrhxJfw4XYHkTPXCD61bax03UwsK8j4P/U9hx9duoItDTsW2Ka2vriM1NGUOYfr6xAaK2Tih
GSkm+7oALEIdwxDezADCrtcZ70lhXUURrN0yubbmrTCd1Sic6lz33qHWdbFtnftGQktkLXHMFD+x
UyRFH6QiD915GfZQFgcT3qKhwr/7hHzhPkMtjnHD8eXjbi7nDcLgtEp1okqOhcIYaN6eGRSXObbh
oILaIWfv6vBtojuBmGmq73rKz5bAHLjb9i5DqjE8azmtCx4PjFU0UN4cto+aaYZ3/3yq5f+XgCVQ
m4iU/Pexlse4eM/KPxXF//XP/J5rsX8THs9Dl/u77zv6H3Mt/m+W5emkSTxTJ7tCifx/qlfub3xa
WL7uoOR4ttK8/pZr4dOGIILi2o4nbP+fUa9MQjp/Eq90YduG7nm25cHM4t/xZ/HKkJrObZ29AItL
a11n1nZYDiErtYaGlLsRSs82jAmhxFPI5s6kENIPqPJt7I8xI4A8ymlLZyMOTSejGa2J4YSE1nMU
OU9DyObHLLZmn3xo0+CtY7FjXTqvgP39CrvxzWRtvfnDN/9akoovi38p+vxaxkXX/vu/Wn8f0lFf
jnCFZSIXEm+1VS3+5/tDXIT8buPfqHiaIt/vC6b39isvWEcTi3iWkhKAVji30tPqkywecK44V38c
CKzxDyqxsFDrUbTXLLnPMFat0tJtDrhef47cn7YtJ9qRy+lgUk4+TpivnTx1d66kFNLmp7uhJudX
F9MXQVgzObo8w1cSrAakG92g+w3skpkOzPqB49x9cyDcXshdn1WbloUm/tnqpQzAelotZZx8acSd
x0H7y9WLLgwv4b/43hgqoPSXb9nu57//Kz/l7++N4zm83fhQvd3++L0pSsp+Zq8pDrKIOFN680Mx
em/wqloGcvIUU8HczthN8RVOCt/IjqPX/8TKBJ+2ocNQ2vH5H/+4zL+nFKj0CleY6oFgEeyZXBx/
/CfZjDG9FjAFYzy2OTSMLj3+bHGDLr1i6Gy2vmcmVEFw7neCsNqGpICmosoeyjo+omZZizQsv4yE
yhQrSGYg2h3MODvCwUYWVYNisDJyNA9pu2Bn3GOZFdRF6UI8UCC0/MdfjPF9rfzpG2ypL8UmO2Y6
Aj1YCcV/ePN1+WBGZVVG9O4NeBf9z5gC8H1DLe+y7XX2QGUW7wCtexQGUBz0xBhBCNltyKv44OoX
PKVoHky14eKOFGD0XXRGm+JhDCe0NvvXuRq/TMpQEt7E/uCssfek13Sk+r/rN7RzWTufH5Ngb60Z
TrmsNayGVDDX94BjlnTfzTvuUC96RUVo7tBKOI0uhrUoSna1hcest98SyoEei4DVM+5mc0tJPkDX
qGe7b0+3mFrKRW3R0x37kiRA2xpXkGn3hHoewq43dmZZ28++kx+EpWWHFo8Yg8JEwNX3unOZTB9B
iy9+lGyhaXbReeDpK10P7EXBSvGFQ/XJxbb7wuP94tLtiHkB3IHP7kgO3kcbZtpNH+mEJQcXpdFz
aEZ0ucwJqLFxfJiL6QvW3SFyqnvTx5pTdOMlzdGkqIhK91kRu6vKnPVt0TX6qw4GmmjyYkI5emxd
uUFhBrP45TNRcc6d0mPbgNk24rZHq2dDl1K7yjfpjYsso7vUBVxMw0zQ1esIleHVqAeWtoT9Kgsj
nmc26TohgK7z+/zB8x57HLV0fyz6uXaf/4e3naeIIn+6sIn+8Z4jHamuIvYZ6r//4X1nsfOfkRWr
/RDQ1ZaSPltS/xTuE2nLZW8S7rbtKjjkVO/QXJR2W7+0+mvP4U2zy/u6zar7iJPGcS5Y4DvuSP8E
Jga9T74KnfZCb/gP8s5kt26ly9JPxCz2EQQKOTh9f9RL1oSwZV32XbDn09cX+jOBzARqUOOaCLbv
lezTkbHX/tZalrWZvd7eJ0GMiaeR9qkhogbXCEHQGCjUJZfJgDh6qkng31lL3W+9IHYuEWgmR2YC
+QfE2iiuPq1InAOCMNlJG+8Ft4Z/JBfglhtB0Lr2PzXR9ogcEeWv8gmP8rvneuO9wZRymdr2JYnD
DeY6dnp+8TWWaa7jadEfWW7TwqnzWeonhz3qU+AYd8v0z4PncGgXpep2lptPm7H32OCKyu9Ogf5C
KIex7pELdzzHE117fPn5VRSP2J/0almgwxBbwfaZjtH0JvVGGrdVRtgDW+p//ZneXPd6h13pbTb5
Sys87Zt+2SYDdRJDvfN86w9Uyxe17w2P0IB9Yz/ud4KqOL0zt8hxJR1Qb9JrrgEYtIgXhn6i6CJO
rliV7oF7EMweFuv4gWFqYj3fEqmE2S95Hljc04r1N9Ob/JqVvs9qP2HFX9TetHG5uZNwQKZnAkEB
DZCDBUTA90xDcAKaGFh+2AENEQATNJoqSMALJs0ZOAAHRCUNBJXBIAzACCZQArEL3xFeczDGgwO0
kAMvYLw/kFX7PtWUJqvQ3gc20f76ES4eIfLG46g5CGP6djUXgca8swAl+iXHZZSf5og3GkdjG6DC
nFvymkAsSMQn3CdtPgklsaAmQiwutngkvoVOxip8a40thn6SuUE3Bs1wDMAcNlCHqekOAebB+p1M
RLgPb3aRO5bla9FMiA8cQrfIfDPSaD+CjUCkfS4dHMkIUELs9/ASaMYkBTaZNHViav7E0SSK1EzK
zxeSfr9HcBVeIu/e/xAsmmUZNdXS/AAuiWZdGk29jJp/Ec4fpXkYockYeEsgGej0YBP4gOfkjPsX
EEVjK50QsAT8nPgv6wEssnnNzOwtDMW2G+3pWEj17Gs+B/viQ6CJnQZ0hwMPIWOa5mGCqO646YlV
1KzPwOWWqLVNrCkgV+NAIVyQCyDUZzqwc9mmmhzK0ZlTzRKNQEXUcwRvAJ3g9fBGuSaPZs0g1ZpG
WjAgaTrJ+uGUNLHka3ap0xQT947gEs3ZU6cJp+SHddLUE3JLufU0CWXYv1ngRAdqmnn3aVqKMZ3s
Vk1QuaBUwmQ1ErWMr9hu8PrBW+FKeInJDLj8fAkrwhS5uxN7aAAzuN0us6CBexAuC5QL0YQUNN5+
hAq8kydkPlPCYo/zp7Go9mQZvfWAO4pias2I+ZoWo76GmMpJGFtcsFia6Po40iiUkIYNaQZj8Glo
9szUFFpuvWK0eYiB01JNqUEUk3mvyTWY/Gg/aZqN6fpTab7NAXRzNfHGwarExAMFF3AMeqlgF4Le
jtYyc+aLWp5z+pSxikDRKXC6THN1gSbsJs3a0WffrFrN3yWaxLM1k6c0nTf9cHoAe5TKFVcLhK/4
PNaa6Cs020dPn9iF4H6z5v4WTQAqXuPshwnUdGADJhhrXjDT5KDQDGENTFhoqlCBF8aaM8w0cZhp
9pAyNdL2NI/YaDJx0oiiZhWjAGqxrXeWphgbzTNWmmxUdftsgTpSCLpw6xw6BKkuXnc/RKRmI4lz
eHE1LQk6Sr4M/KQFSOlqohJ7kv+YA1la7KFDTV0K8EtXc5jp/EbLa7crATQVKw2euis2bm89a4bT
1jCnpjqjCb4TMfGp1cRnDvopNAOaA4Mumgr1fgBRqVnRKPBfWLlFJ7DsSdOkjA1QfZow5ZAXHkeg
00zTp7XmUAtNpE6aTQ01pdqCq86aWy0AWAlsGw8ZSCsLyJ4UJhe1Y5k/lOZehSZggU/+65dKk7KN
ZmZbTc8yrURnQxO1ZZg89gK34zDzHiWV+CHmk3zu3QS1RrhQ2TiDnOTh58ui6MAtFIHxHcUSuC92
USn7XZM2wTqX5OFwhkuXZ3cON14SWL9kRHy41ZsLE1qe4Sgpo5vTc8AmehNJxNv40sooYy3IHmR9
zoeuTDdpVdBSYiEAQlpYv3IX25BppGcsCgSIuiQ2Bl2WX8zF6Wl4LQ/syLKVsrP5ZS49rCZ0BoeZ
pHmWdnCask8UZdB+kyR3ZdjQyk4X/c7RqUbJh8iKuYOIIjhN2eM4e/HeDSSWOhfHcYYPfkgW93nE
UlOYX0GMHA9XHMLD4goCqT1L/SXsDDzrLgAznUtxboR0vMfwyXjWKGG7Tn1FqpjeclWde5+c6dLB
Bnv+eGa48w91Oz/2ZmM/OVUN8MT0O7oDMe12RZSmTyWkqaxbQ6GmoP8Y8F1/FaQzuwQurHGNpOQO
D9G1VNFvEgi4G7V++y+Qu2367gpMAGEQRWc3LTd2N1ZHOO8sQIJOjbLb0SDA8zRF9R4gEqSC0ogc
eXhrE5SzVlLOhyFkM1q8RAQXPFhZzp51sOwtbnDBm4VDkRnO06ZhqohKrFhjF3rbuO/J42umxSVz
PDvVJqyE0Wwl7g6wmmCHj/V74cyv7V7p9edXTYQd2Csi6hIW4pF9O34xVE/HZkhpVQ0Ss64ooz44
pXtvmyeK0aZr4dfTFaDyP34Vhfmwq+RDb4xPtIcU5PR5TDkFNUB9hnA7ta/UqBZf9GAeJPrZBv/P
70rRQeIX/dFMtH0uE2wqVLEbopBHF+FVrvxSbikrg4iNkjOpTJT/VCWvIl+qJCzuIPf1AUAuW/38
2RIm65Dwy1sx29GWSHlgHEvscDgeE0M8tEPmXmUlv6AhLIxLU0lEo5EiHrvUVcjRW/HQKMUk6T7A
kPnU1Cx6ehvKehHsoIKleh1ka+FnFNYeDo0jh/BeowgGjm5njCbjJ1VkoODOQrtmTMB23aa4+njX
WCf+RQ3QXtHsgqg8jl7Me8FzlqPd74u0JOObCfFokxj95ebia/CoQ+EE7eztwqJm3V/GCy5WdR3G
/n1KpoEehcKG8J3kFt+X8ErrNmfm3fCyVxQqgt6qcrM09rBexiFEA82yPyWb9eOMobSIB4Jl58Xf
0VMqQS8AD7p0fo29uXyvKOBrksmB1BDRAdyiJHWr7gmXyP9hOHcuLIO4SM/sS6GLxo/RGf/yjM0o
nD3sJkRPPHbpOxlhe59XjZ8VK4gEK39tAv9szLnzibVshkev0zOaV/JCYx/cduJ+VtijMX+x+Zm6
IHo2KDHMwsX5bGRgrz0xOgRIRdFT0LhfP39e9n2zlhbkdrkQbu32OFN//gOF7MQgWGyN8cDGD75k
b/bzNzfRaBJIEbd35dnp3fJ4KCOFWUc/9y5kJbO1WKZCV0wZQFU0ugkCsribMLsrigQVmbAkaDoX
4be0rHjKX9FGStXRfPEFeg5DJEF2TUcyc9ZRWhdx3LetYS8lK0bVV5DqpJjsQ/OGay9JTQYIaW3H
QtJj1RBLsfiOjm39kxWCv5YAr66kDawHxQCLVCtOXYwX4d3M0pXDnuAQd7xYArsdnn6I0LDi8oW8
QA4gY1xW+vcE0mxrxBC3ZZts9fdXEUnDlLisxvGX0KVUlhMG+9ai1auVXXoL6RdZd03TXNKSYG1R
saCqW5ZNZQwNoX6rXg3bRYRcpZV4MgquhVmZvmIIPWa5hzMxwRsEX+3sa+k/8WQeZ7c/9Kl1qZxk
wCV4TlM72sSK9MShoRGuNr2SdpSaB4yd5l6Z5ZaCo4krLMZt+B4AZIBuB2fekd3kfREdvUWz+Ioc
3b3kYxep8vyUQ5SQu1VZqboz6afrDPfw1hDDh3JYkxjpcEdI0NbLhbNqVPTPQFVUerfkX+S01q16
lYd/0tR7KHjHnIyIFrfMoVLdnimvpqIhONUVGdBx6SYkr3oD6/pRPIj8hJZ7nX0UNlqfmhM7Qean
MapAZeXVG0RHwSYtZIyCZLx9WJ37WHsRQSOkq6/n1Mcxzmb8zGFy3TiUcxVu+V70Ll4P1x9ZgtIo
bML8PVSldaGhnVL0OTH3DgP2QVjARkmxFOekdefNaNb2yrWfiPt/rMfM3HE7EiT2/jFweN3MEG++
NGnITk1MCySTcC54dvdjM7QvEt8TfcQmSopkp2ukRrSbXfAr+KGnRhSEK9Y2FXc+xyQ6NI7BX7uK
MQUky6/lIQ+aXdMN0cWniXplJkQmdOF4TDrs3EXgrMHsB/rlyJjM65E2D+JDnfrKRnE2twtFjIcE
GUWQiH+O2afCU9Rr/sVXFdDojlMUM1fvHeahORbR0qyMappWPV1t1EQA2ic0buWlOCghD1Pip3Qg
df6NEjx8dfVhmaY/qlPG1u8D/OCzG15Zayfn3EyOnXKKZ2dgoxbQiH3MdDMNaPdjaNKcnXAkR7tm
lzr47R9OIcVOxfIYh9xodWjS1kjIYosN70/QGQTztp3YMGsyGFUUHzUaoazoemZv6xNPBroEvnDi
ap5uyqGiQgmT82CZLJxplvIHWJyp0Ols49b2PB5i7R8mWul2STllB7O75dxrqD8Y4EoK1ZE3sjGz
6J6GVC57FHbyfoas7EH/GNpCuhHxq2CYyT+QBKg3S6No5WED3QilWw8Ei1w8Lsk2MaS/LvzIfExo
WLVJAz9000jjHVNe7I/FYaDwoWkpG1OeSzFUTwGAm0NYECMDqKbRf68QuwSq9VImAzZdb8b3V41f
OTHN26CuV4yQ8VWY9UcERb5vhqSCOrDWeU3rW2LRUCdk/8Flxj060XtmQ9gEUf9N+MuqhcSKBsPf
Eo4gd5hj8w0R3fhxbPMy4k/9KRyhiRF20QQZMQ0ye7G07hV61mqK1LIpSvVYLzQEDjE/hcP+Wggv
u1NOcXaLJtiyoOTl8HMwVl/XbKTOMd1MnkDF1yxYNphvg6xNEAyx6vVOdgm9f0q/iiif9n4HAxeD
bMgv/Ui5djHnfKQdrsHxUmDjrpZD54nyGWlpGxcloT3cRsHLLK6aosn/WFGy8WqgESuNaIDLSEsM
TdMl4oqOI0bUddqrM1SjeYVU2Inc+qLqjfq1nBmhwqaz6aQyVm6Dbps23ZWjXryRjkU0ajuiYoX0
7kU1JUSV5/CCY0s2qVAp6XJZM+roJvHqeyDmwOsNZ8PykQoHnXdCMIVYGzHhSmUVXceBrtLQt6oD
CGzBuxI1rY00CWbxMDHmNtwuuOM1tLsIO+FsSa1uYt29npgVg4rPLeViF6Q+7OewePQl5NFp9PVH
k6CUKTpFjcVkYXVMwpOLkbrp011JpZ9ys+LUhfEJMmE6IIU8cX4KtooMaNqyZPmvF9umMKTxvWHf
O8lnghFklI31UljTlp49Lp8llmLWVENkerfYeW68jmDFmHRth76FfdTLtzps9ww9IRouUCCJCbcy
hBGNmhbzwWi+dByoCy6hZtAWpyxzzH23UAjvTnyWh5qX0oN7UXN2zeKQuhQh1qJxuseCCFTpl08q
uc9mSeMStNY69Sbx0gK6cpyk/LW1EDHU4FwBfcetSTXQygq89tIZfbStvRC0irrGreqn7EzcG+9q
hSBDKRQY0HKmIHUz5YZ/8WSRbdk2Yps1u4mKnno3EeR8F10VHNnGUOA79NPD38jLZuArezWGc/tQ
onzeqE47tKNB34l+BmoVUjNGDQRZ0qNB/5EPeuhXT66fFe+TRWrFHIfynGGt3vtxeslKE4DGLglV
LodV5IXduhE8N1NpcqvmarZXafBZkzl/yC0olMaCNZgtODrjb+eY3THt0ZSTov9lxKyuHc7/J8CI
hsSKQ9JPHbS0+hhLUhICnxsSYasYaxx6DPS23GWuHxL2CkV3bmkzmltJKp1MH8iSarZDah97oxVH
l/9vLhl8ophPW6YONqa+TYbWo1K8PHNk2hQBz7+tzHrquo62mvkjcH1cJPrMh38+29uNuNZx4SFC
h/OHl5Hel3TFvidU/mTyrBNjMe2cZSj3QeHRCRkQvsI/RO4Lg9GxTRumANp4YWMrY0Nqcb9qrDDe
ZCiEJ+WrG1zmYMQsKzwn3RkkUkUVpLOXIzHVcVnhpQJe8rvigBpTOvG0n1vT4BGS2mC446epkpPF
C8AhPbn93K9hBnGmZzOsQ6ZS+qNodfKiW9PM4sUVxhNWwUsft8GTbSfFum0lCFxJQ0fUo6+NaZui
HKb3vJevy2Qz4ozdFsyRa05p/zWXQa6kT/CXHb5MnP8vMoTe+Xm2Qrnj9ocCFnCuoAmrP4YTO1mi
+9Y5GaEbBL3HoUJTs7ryr2eLl0XUxIAP6g/x/e3BCZoIKZQnNEzT19R409AKH2PGM2aX7dKP+U5+
DDldW4tbqqOY27dxccBkGiTWZonO5D+Ym2IWxW5sXMJ1TToZ8ITR27EApS7ZpuO5+Jx5PkXqNivM
0+o6FcbFYzl1jcPmt2kN8dGgivlgfHGZXdV1H+8DLNOb1GvrW2aT1OrZGPmNxEkejcn5q1I3vial
DlDh0LHBXkAjX+gV2zqEMLGmA6le5j8RWXCLXaR/yUQj3Fftu1w4n3CrX8i6nBlNn1tpi6oWtKjw
oh1e0mEKN5xnTNbZ2S+F1vzZjHjNg/yVymoHPtb5LI3wOW08ciwqJixP37TCsPzuwl/E/NlPUZH8
wTj6Oy6j5EkfyIoge+nOvv576rD097AIyz53fo9LJS9kXRKs3eR6Rp6Tl9Rt53WgWJ+N4fC7Gnob
Cqc1jqzxLy15iLBrzfDuL5YJtyJfRvSIW9ANGNKpU0xa5RFyZj0jNQ3HPns06WE+jBE9LoZNLwee
3z0pU/1q9OlSgQOLdrKVN1BGglvbeHp1Rla4QzUczIpv9HRviWPl0y4MoKm5tfhsDgiZmTlYAjDL
K0oA7CueysqkWa/MyveW0RIx4KxGp2e4WR5bi4uAs6TNKYKOeJpS8WvJSP1dgheSMJa14XTVfuZc
5fcosmbYAe8M2b6s+j++opiUxVfliOTVIr0wn2sox658loQinaQ//mqBAZ1QhPvEJF+HNpCZnEPo
Jqdb3ixqL7iFmCQcGWPNLZS4YjvyAzIDF1KiiDoP7Cg4to3OIdPQKMf2be1gGsB1Ia9T4D3EkixJ
BNwy5VhqqJEFqgsRZKUcFrVL6mhZlABF3DO2Ms2/8QklvwOdA1xnrD+a6QKQXr/THS7TcfhAxJV4
84k5+vltCQ+Gqzd1zr03MP+2DuNI9J0Mtfvp4dXfWcjFh0DVzjv2VPKe+POurK1tpozhOAxu9zaX
/b6xivq+QMasqNsoaWfK4iv7s+VmduwY0iy0jhgZakykzRvlOerDrg5NIDoQryV4T7uCLZgf+PR6
4Egw5PhrknnzkNF0+kJwwe7n/+oXTbsWfbjmEKu2KFxYWdrhtnhF8K6Chk8MSjtGjOiSGRI3kLLr
TVTbwaeqOTHoFBTWL/QcBAPOGmkWB6f3u4OVqPEJneBs58PdntLxrzu+ScNK/7FT4w8pr9Nb6WJw
WUpCm6qmoPzNpbTTMJbpkyqkr1p2QP4TXVSBy6FRCv8jVTkgTEXElizdaF9KMm5Ulx3iVgi4bBq8
kolW+zktnxrPrHfFwIWsJtl6g/ofPfqd4+wKJ3JPi+t1eHuZjovOnzeDNIarZdhg3qQWfA5D+xrY
DfQfI+PNmHrGaQsBtbJhcpRnkuyX3EUxQLmYFmJGL45l3CtmioCYvsUtnvKIi3W4GL9t4DycUzJ+
pfaDStqS4BPknQ3ed7WOzVoxKzfltqZy+D4UBjGnnlces6k6pIojB+Ek/ufivXeZb+9bp7DQfZCR
m2q4VzDrVDUVPEXpuDZAEEkJkBHIy3rAYkWHZ9CckAXp0iPoysob6sdszjwmNlr0NK6N1Hw4Jx/G
fDWllnUtlvDgF/41dAQVfs52XP1Dh2X1HXcIwJ3tRM923zb7rF/CI1fN4h5U1XlpoB7jJjHessJg
o7zM+d8JFhwvofNksqkiQKlY9+EAgmC54amObe9rHssPbqfOJ56DZmV3eOCqxHmNl2GfKS7secl2
riyT3wXHnXVYlNnTNLkfsrPbNbWV6cVqSV8auqw8uODwNCpFKbahZ6Hqe1BM6o5vrLqODkcRCgT2
qRuRWubTiUEb2AJ5wtV/EK9FjIw9mjxCZ3wxO0NuvKjyH0qbQM4lp3+VG01Nr0/r0CRioGZnD7Zr
qHeXWoGVrEz1uKiIUro4s/eFB8JQRPa4bwxKketaPpFujqGuBqlJcy5vU5dPN5de7nUPJHHxRzzs
MW0UQ1jaL26LiDGKaSZIZBJHv56DFRdBeTGVeh5Y5PO2wAHGJhH2hnxgdkrVZWat5CXD8rdwo98q
iZdX4NJ2R0JMtV+8dLuEcKeEFcl/ATr/678RUO2//+//6pT9H7/99/+/8EWWxDos+/+OL+77b6W+
1X933/7rm/7TfSshEYUlXPRQCGJLAhD+F/ctv+cabpqBwP3KX/Uf/KIl/03CFdqBjSGEVCAgxf/k
Fy3/3xzTtKRJiChffd/9f+EXLc/8n8if7+l/guPiY3D4DPxP5K+BAHOZWYcD1dp3cFyGORBqVcfJ
SxJRguXExnvtGNXVbsmGcBNbjxXpcMGgtBk9MySwZimekqDfqpFYHBxs/WWpWwNxXtxmijRWlHAa
+9pmGh66iVkVM8dGBTtDpfaLmu0j9UXp0a1kvPHBe5qU8dwrWBSnebjnA/+3GC8/UcEiih6Q/l+B
PzJy0ibnyQjC5gkd3URLu7QkayqjVi99QGBMMCnnOLSbRjbF3ldLffNJ+mbxV25GvE8bPmbzKW7b
+SUOMly7uX+wEwa4RRrXOWrFS9i5zQkZ8wn1cTrVvXIvfP9/fGl70Z4yBqW2sWmzi1P3AAbd4QXt
3V9+3/Rs4Rq6dqiyejYNwuWwZ5JKFDDTyiy7eNz+hIHo6tIn7U6l3C16X8dNkmz/zHzBrGMxboDT
C6c6RVymD7GNg3CKbDbYRruXYXnt/db57qpDJosJw87snhd9dlW3kDXAhjZ2tY7mIbjQyRxcJnck
PpqOxwG4kkNBcQp9h3UxO92Fjr+WneexrqAc/NR5rIZxazAtb/K2Wza0t5NnOyxld6pH54P8uvbM
rSA20v5MYPauogPkEPe2OmPRYyXmxWeXTwKNBMgY5At6GwxL9b43R8yTi9EfK8GWr0USSe32H7zS
3MAa46UfKJBgbAgQheTOZh+6jztZX2JYgF0Jk89oF63mJs6PZAe1QO8Bq8AmeGwBsZa4vpbBYZjS
5u4HiCzBsnCkEm59Rybjz7ioHnpXfbp1HV6CBj3ZCx47bZ6kuJIq+AnvaWTxiJG2L5kvo1WCl0kV
VXzKgoz7rADES9uSDsBizO8O8VNFTQR2T/gt5T/0bgaZO929RxKEzgStzPcxsD/ycEqebEWDnq+q
a0OMGT46mhKxGHXnH0HeweuKg8V77b+FQqgspX6PYgte1QoZoCzQfPr2s7bdWzZOwZpCNGdFq3Kz
qpKbL3xOG514dpL+RRB0xT/NXtnCYUm40GaD1tr7WDQ90X4WVi5WaF32zaWSRe9ujAUNk5coK2Dx
cs4raytyt44bJ3vMkX/6grO3kXW3ZI6/YJgR64bxlI1ueUnIeO6TBNOYW3+AzwVEVVIgvRlQnFFA
hu5APNe9720dqEGIbT6apKzRyccIWcxTr40dYs0L3hxYInyNGandikY+ESgIByvhTqrio2vJ4ogW
ZhCiQ46GQ5YatqamgY+ATJrKjGbAtok3Y8V50RCArpWJCX/xqlsk2GjlYbonaZjSvw6h0ESqPqSM
AZliLMNBPO2DmtBEp2bomnPsBhT5pKu+m/+6syLy3Zs5hsV+s8nphm8MEW0wrw03ylPhrsSusJV/
IzEcEUYYR3yYhMmZ6yHFlJ8HyefcjnsBWLbJOgvHu4swyDEIctBO1zuqzfaoLnSVGC41MtZbPZPr
T74+QbDsGY0gfwcwvbIjZts8utTHVuQQ9unvsEgUIleYrfK7zL1tWk/TUUgyLdvMwGIjgndhkm6S
0rDXqK/atr8dsvmY+H51qmBawk93txI+kn6XXMbRexrTiYBCMZsIyP7KdFVOoEH8gSTsvVYJaUGJ
hHrlkZGTMz104XR354eEZJubl5T+0S2Di08ZzmVpzL+9zZ6etcm6VWK4mVl9qjrA8YWr84Y4w/Ac
SOeKn0Z8dZ26+9mmr/vkwJz6Ie0wQEqe3G0ThnSO4/BnceWdXBIjdl3T4c0IGRj6c9WxiKbTr7ox
TwzXenzAgJpsI7TstaiaR26y03aJ5v4w5uibUPDVJUt5SkYDxtBKgVJjlVv7GF1rlftOurdM4nct
CnvDzA5ONOuhKecV4wJRO5UxbA0jjHfcxn6RAtVsJlu0l9wqXhaX01bDjL7LEXURUvP7jPh8DE0R
bStCise6GN9j8bBQHo0H27IP/SDL9cJHZpv5hA06UfTGzi1/m2Fc2t5m6jTlnWLMYi9RWw/E1F5o
p8cFhdvyLvqQUCEXY8HYtxR3kfZMUF93NaZ7HJNkyI4fVDRrL547nOagsw9zpsSa8pd2P7RJ/mjY
zV0OdnlpWFbH6CngHnn/FAU1MejFLzb4wc73EtaqbkAnEEmRUqUk99FhoIO1XUL28vCxq2Mm0nLm
vtqPEhp2CE4jvclIRTYdAtqQR8Co7TKOB4a5bVt2H4ipcu9TiWUM+P1nRzYbvMvFxoUIXBRltIok
d5+cxNBv6M31Oh9POKvqKcO+rduPIBqb/rjMzQdzFMd7fxtTc4E5Meo2wTwf8tL8ZvXZY+VCmWqN
gCjPr07RMMXf6eXi4A/FXyQ6neKcoz/3kkZ3OkCdRUhehvoxjdQ90T3jBU7vuTNIJfJBBVSjPkkU
KzbjsOcs8rXgFNp1Qbrms98ecN+ydZEVs8RgT4/x3HngpWuCeem9FGSa9j4ZEsYkecajcTsJ61uY
BrHsDDOF5QZ732ovVc2JIZLPqSJOHn0MyMBtnF3G964ioNNdRgg/RtrE2Tsu+8JZBTMN84G9q3wH
w6yNPZ5bJVnu6Sg3pjNzXY/A9yOjpdIIP9N1KUhNHLrygh+quUxkH8GfYSjnB8OC0JcbO9z1Jr0n
6ytCuSe09zrcQShWN+6mOxwEfPjcmUQVa147OpTJZVFdEEXBWwA4x1XvoWNczTzmHuiy3EkQI4oO
DhxWmjEn1YSRrHZ+nmcHOVK2i9Y6/aIC9tyM4i8pl/FRlEn8tLjywZitR6BvPwv+sZEpEk+yBKHS
jcYHUrQZ2ogM8RFJ2aeHeUtBHz7aosnWI6caO/W9dVI3wD/dr36e9m3B8iuxKV3oKhXuFRmmqyUw
sq0UkVqx2n3Ic7LmLPNot4LHRhLukUMfzkq67tbAbRHj9cEU8ZHs44si8A5AJJtxzGJmS63XgFxE
/IHGuZ29h2RKF84AFjVNZnLpU4dxPAeVGB8dvyP1NqZTWImHsSEJeuTxmP5ru8SkU7OWKG40ZlDR
PM5sjThHbMICR1A3+8+N8Zh16ls4/TvR2hbnp/gl/MhjK6ekCgCT5Di8RW3zp8ucX32BvYj2Sjoo
Y/qTibwn89Tqvvy6+qgb+9wP6wmL6ope0l9ccHdZgGtPFt2qD5z7FMx/emTrwLZQEi1WjzlH282U
UrBGeNWrartfwEKQpq5FNqdt7/VNuZxy7JZaWXDQUzNWJuuZaOBV7S5rFSPVYO87GzkE8JD2HeeF
/pzF8MjIJDu3zT+lt6mlwwaT0w41bJC2fv9dzumAJbsk0JHQx0h517whFaGe/wRyeDeT0tiFUXTK
q/IzTYOStAjrNQQHZcuEVyL7wMROsHVrl2wwiG72SH5nrejsi1F1LJ1WS0orBM0CG8X+bd1JwQCB
p5VPMHjaBK3eTV+jXXX7eBKXuHsoLKLa5oRLR8k+Gq3DkBxEAggLli/lG5JifTKWcFcHFH1Y0VfK
NXBVG8sDlP/NUdaZCthNP7tPiUNuA6wsQwrJuTAjRllSikvrXfU1un8r3jXbQkwfCJOPKrCOmXQN
nrjoF5QtgS0kNjb+74xelejbM3CQSsqPiNiLdnAu5Tpm9Bhdk9ox4uFbN6mxyALHBPZZvtAZdCuI
/vdkBP4NK+EratHYAm/TGxExhJiWlgKcwWtLPS4+XLC1OtObWn0KrE3Clh1aZQrbOIwUZxK6n3u7
sR1w5MfmWQAGIgwuBHCn6Bn63FkRWHMIRL+ZuFphGeBXZVCm1xD6cQnTZ7ae7x5u7Nw1mjUR+aAz
Rb6FC9+OFhbUlM/Wq2H1y4lQYxg7k7k0QsoE6wqImmbIpEDBDAZKZ5BryCrcL2ZOTJkK1igvy9oJ
zfQ8R19LNRov/Jh2X8dY5IcqfBzjbqLnmzQ8jwghCpOT9wLlfCd8RMKGnHj6LNDZs0E7oBUVOyzq
uet6sSJ0Lz+VC+9JEhfR6RC5ypA1ErYOPhXhrkp7XtxBnkvaeUzSbjH6cCxs6Jtf+shfj1NUrhKs
5RPxvauuLZ/HOjmFTU0Mi3GRi6Q9t38OKuepLsAx3cmkMFHHxS4bv6jfet85yDB7EUkJu1btlMNR
WHAJatv8q0i8Nw3HSavd5HAXuah3SSX/EAL17ZGN2lgwmbMNopby4c+8y5J5X4HFDsGyVbEJm9dO
ntmSf6uIS4dU8jNAQcPyOK4lcTPruGOHldc0O8aHgDiWGB8XSz9apbEOcxHCHsgu2zPzcyiHt4UO
hWxyaYLH77NSXZ3AO5uPbmwcJ4PGD49TVieHvTdQUIDLYm8UBndsEEE7G3Sw0TsJHr8Bf/82+cAH
tqgepi59HdKEpuI+LcBhutcQOZX38kplNkENXHJmeAFV41rmp0+6GLJePgElEZQxbi+j7UNsuQ98
UtfW4EnuikQtZQvf5ZrLGojl0/OqF1OGfwLOl+P/Ye9MluNG0i77Kr/1HjLAMS96E/PICDJIkdQG
xkGCY4ZjBt6pn6JfrA+YNWRlWWZb7WuRYSKVlCgGAHe/373nmu59GhmUknS/GKzhnXL8hdLduTua
R25i3rPJ3dUeA7xCUwfs8wkT4/YwBKTr0ByXucS5rmGoXAa5iQ+LvwwgNqwWoz2U29is5ZrWHJBi
7O2BGH5MzvP8BzmsDgs7Gp+GX9jVdYqgojs7Lldt9sIkb1hjMDkb0J19vcP3Ph6gT3Nm0i9DWYbE
lsZ9XCJB9y5KODSRUIvhfCGoJBrO+io7GhVBaN1JMQWNEXg180Ua4LuIPOAh6jWmt8Fn41vXiBnA
IuHeKFo4NGaFp692vF3o5xh/JnHAybQtbY43WnJj1JjNXY7sr+qz7OWPXubnBijiOhamvgSiQVGG
PtEswYDaa4Z3n1JfArI+7+MA6CTi3IeXv6SbKh5+ZvrE8KVhxg+vgXaHdd+kr3Go6xtKNedjuUYG
zaIFl/KYdc90eVl4w8o1ZbrmsMm2MO71ZSuwqPamtSYns27qxNwMSX2Xd+KsXNo3miJkAjDwVAjM
fBk5Hhe4WdcbFTo3Ojx/jmmLJaUEtqmtmnrC/qvr237V+Tw5YQIlKMbROTEpxB1T+9nqkhecg/nS
G8kilXBpF1MdnSyPS6unEa7PB8j/hJIsrtzAa3lTS93cE3blsqRgqDTjnLxOY27A+NyoEfvo4FhT
ODk8t437xAzwagW2edfVjOqyYlTrqcqtg2ixLArJ2KDxJvcKWYM+tONoNe2RttJ8IWvd2Vd4UG+W
zc+da7zXNf8W6NW28xNxQnaMeRTl/d6OpmJths5+Ihy8aefkPGqOxQDrkd1wsiOt+cMIYh2BIOQU
Qi3TqmygvDRtcvX1WkFOKxMGNfbM+aCsA9fDRsLHMyqvx9mDwGOhyEVWgINA2OoBR8ozQ7VHfeyd
72MUXnRfD7671AilFuEpDSTgzQ/KnWb29TGfwFwg1LCFu4YUdumBzunc4JkMoFeD45Z8Tt29Ras1
ph4mFpWyflLnjLPHwnLXJ+ouiI3PvFUxsZz+p0v71GZqQnPB9pVGqtDgfR3bxzTtsYqeYj/W8QjE
LftKPTm7N3kWHhb9YgiZeziEueOem0PmCJ1+dVUuPVmMOEOY/NO0tirY9xwt8lVGsTzhFeeQ5Hm6
CaT20WG8W3TK/NQVpZmNEYAkqZJzKsJ42c3GOcnk576KPr4+CO0fk5bA0E9mU+CYvGuYoK+Ve7J9
u0IBlZIlNsjOjq3Jhx4l0Y7NdxZx4x4Cx96e6mZN8Zyz6j1AXlpHn0LLk7jOqvJoaSgnLSaQXRDB
raIq9c1VY7KMZWic+/hS+7F9qPu+hcqSjTuhy32V4WE1/IVlNlhxS06+sj1Ugi1BI0ERek6VsTkw
cCfPlp2iZhxeG9gDPU9b+GajkXG1aUQcHYihVpL/9rmGAXcYePWdVqEgubbLXVzZxNO0xLs3ehw+
bVlb28Gp7gcv807VUDUPmcVWpBf2ZUzMYFdyEMQzJftrn+8ILTmXaiA2FzWFx/jP9i9Vk49rK824
TqLSuOAbTyAn3w9ABMlbVq9fH329oFaFh0rnlmDkYiG8MayPBuHcY8+Lt0MGlCWcP/z6HBbKcqWl
VraOamcR5wB2PM1SD2RuiOrF5ZkWsMfMjqA6T21xaDVcQ6n1qly+w7ioznGWZZepI2SX5xxKKEzp
11Pj50c2QJ9+j+O1Ty5FMPprlaMJO7XxkzNkeugwngONN0NuL6bjPVtIHVjHfWzn99RrcQorcZbk
Px0v13ZWBvsKHx4axxAVuyyo92FSw8M9j8SGdo6sERnzhuQRj1KS4mBV2D0sTXqX5o0Soobh+juH
bvXQpRkhivg5tPlE0rRcNpW0d/E4FyVOawLCe2gryca0i2YVY6oea6x0Q8HmgVTh2QmjH5kewtJX
WbwHkdvhObeJz03hjvvgQD82ZcvOd34MLCF6D8XDoqXLo/Hm2c9HgkXJ0oG/90JcheBxzsng60Ou
9mrBMfFnlTO+hsVcXhJcoSe9MNetoQGDg6W1TZNp2iWZpccb+nvlRngcgQST8K2roUEPmVDeilXB
vsMHtu8qY9xmFBy2GbhSdjd9hqMdwRCYC/YOx2H82UiXK9VHA4nIOPqV9sspTMp7PTc/B663mlzJ
TvbdHtvo1Nj2U1qzF3YTfSWmqrvSzdL+9hJHrcLYn16SeDabVOhHS86XGI3y/EUB9qYZ3qYeIrfD
GSWWLcoBl2s1X9eR562KQGnnkprfJs4oeDT7ftvPQmPXevbBE8JctjKV2zI097BUR9arci6Exi+B
+4azVDQ+g2+4MFcYz52U1VlV8EfdzqNKyGJ5GHzvblT+K10r1Aab/dukONe0MbVJCGyU3tVR+zy2
nkQ5dweWKc7hmRHugO/VyzT1bhaGBjfFcaTwrT44Lu11Sue89jVx++9Y8u0TOWuFz5lnfvP74l/g
JeZfYoF30edb+q9lwX/7mr9PJd1vvq9b/DEu2Xfra8r5t6mk73/zTCaBTCx1fv93TBXjG5/VKYfU
4QI7jAv/OZP0vzn4L4nQU1OIH8O3/5OZpG/NJI3fgyAcYZmej9zpeEjWeO7/EMgfZFjlGg8fw/XU
Vkuy3cBJZGGY3UPcB68z6qN1oMjXyavfUgksqK+nzivDXjHVGzeyt2FirCGYQXefiZBqoWMBx2gS
UHZjYPP3SEv02OAz5Wyb3l3ZsttCi8F8hfMyRpLh3puSYhNa+apTj2ZW7lqGMwbjCRHh5C7NVU8u
wyiwKXuA2lltg8ZYeZJYHYuC0w3cigAx2TIN5mMtbqKnGUjbMgRe6JzqsgpvYlg/qWrgIJmTDhZ7
ClPYLaAJLd0AXXccoHHVbD2aFl2aHMB3c8Kzj1HnxgixXU6ZcW6oWjvrzXvVZXQFj3lGcGBAUHHf
dQWzfJyGK37Uh0b28doYhTzGTDltwIArsKnWMdDfsT1DkG+PWVF+cNoZ8RuET3oTl2sLT+6eiEG5
9rxJ7cPIVq/mc+j39Wt6MaBw7MpMm9Y+vu5X38wv1OF0HIlYkEifn8eGrHqRdGezJSNJ52ayKXE8
vJZ5d2+4rnhgSyLuIg+zL7beKJmGd1Xb93rjy7OuuY/F5DVX5rF46N1WmxWN5grz7mz7Su0SI4Yh
4HC+luYwzHUHpOK0hhXVf419zfkRxUxIcM2tLTP2jiVUymMfcYbKuwBnsE3lY4ihmiwbETWqQ/0V
lVJyBxjl5ubE4bGiqiPGrPxGY1SxNc2mWyeJZb12AuYINvS0EotWigSupZ5dB2spGTEdO8rCWDhF
v0EBJF2kQaoMKaPEHC0KaI4mczixC7rJ+dnA4konw/joPOSAOK6shwLhEY4MiR/8TC9VtYqcsnzJ
xvJZxD5l13WXP0qXIiB3FgTAZDwQxHkyx6RdWGHYw/eCJUktnvOdq3FVTVTzuZLQVEqd8Z63eDhr
jXHGKnbSzOxBKl/dT7rVbU2vR/FKbOPkO4DJ0tB6lVPC6WXE6tdYE6Z+y/teCSP5lSE4M7eYLrXr
GpBFTJBredO8hyE8RgOc2TMtD5TS4Pi+teAD1z4NMhe/7TlnVcbWB82yczVEMn0K810Yj8adBrdx
aafi4KhuunX6hLie+S0QAp3eawJARdH8iqTA/Om5XL+9nX6XWkFmyFP2vd3aArWuQ2skDo/0wilN
r+IQNnbm7+nlZjqaWsRB+Hfs61xWD+As1mPBX6J14tYPHU6psq8AOFQdq6Ual1lEY0u56sDq/2jA
eVc2PmmZVMWe2O14jwnJPdg1kWDjOVYUzJVWKmneaOr9kEhKJqVj7OuIeblutM6n+m5pxZ0R2PLU
N1F/p+sNg7H5RTQwPJhmbVPP0B/LEu8/x1tcR00LWCDoMV37AxqXlMMhG0Tw4Nufhmdtx5z6oqJq
PlP2gmtmMJzsCKjsa1ey8SacchpLDPkOOKnHHG6DNOYqF51EY0PwcaMHkdh3PMfAyGQOm2gKoWhW
zLepYbD945i5zmqbPqFUbUpCVHcFCHUyOiZNS/0Yrz1VVYh53kDD5TScWn0oVpIZJdqnRklHKuU8
E51o0yg/umb21CNdr8c0SE4J1FLqtu61oiZRJ+th25Lt39I8Fy98b6DQr3FSntTsVZdVPF0LqWBe
iZwdk1b2BBSi5KnoJmgJGmJgQRnKruOtS1wP92ty6uv2o+U/NerGcpACiRYrAggH41XvGYZYYES8
fNyolh07tV39qsyMVUcIZe3g48fF13fh1tc0ouhlhv+3/N6TYo2GzZgE6wmuT1YU28h8KexoT1Rx
j9UUDrD8LFMoRNK2cOpn6XfzWAtcKjUFg3FGmqWX0cWOgHBOvV1RzSrY+zVoeJOfXukzrJi3GzG6
g7EnA1DRYuLd7BIZyBvpRzcH9ajlMTT7MiYiDWvvRAI6vkx1xgSrzXZ6HOR3pusbG4Jw2BVyr9uF
oZWtUpVeqdPqDloJZUUWBZXR3hiuxlyU313FNe1W7USvwHBH3v9AC7pz0CLSkoSWsZnA496MUBE3
pE9bKY0NHXcthWIQv9pQv8sddzsJk32vgO7XivIdy8aaSfPKnYikcjK7H91puuB3pSxLWPFrIjRg
n35y1lyjujBYI3SYCuihNm8UMjlT7KDAfTi/lA5pLaqda7GzEsWoltI4ZRTedrDtmtDEUJ/qzH1X
Xo9ggROJ25NDT5jh7yOvQ+h5NmiI3EjXcQGlQ7HNODjTWCJXBiWLZ1reDKt5cAOzx69O2tVOXH2X
UjiN/Fjm68CV3U0NQlwTJJUsczoQGPU6DEkL6UHQ3HVV9tZS4QQeh17lDFP8yuzBdZBK4rYFx7GZ
pJfQvSFoXBooazJ1uWlSNKvJjMLHoq28VWwEd0bhjsfJb+o5VcQvsy6ZjkU0EH8sd5QdKSLepoSg
bJ/ZpJeg9dNPcmhPJSy0GiNVk2nG2lDDrfW4W1tmGYzBdpOyD4SE30fD3qnobaTOZF+O+okRF/o8
V9PSqEEFSAp1E1N9TKhfmxGyMoYZXJSmOONLq1bcIJ+ANdGzI7s/o7k/VM5w4WC0DRlVksZXhzqi
7FS2FOawDrj1o4Vjgr4avJzUgXgEB1hIVboWzHymVD83VftaDMAcy3qQm8kbflnxeOR8u62K9jWU
IF4x6F+dgBVRO+iEkrd2pXYG8e4F6ORg2bjMZGV+taaOHQNESicxnopZoR6cjMFxpV6SuEO0rRa+
GDdQDx7SyX/rApsEc5s9axRdE1VZqnpY52OWcYAv3jxAT0ga/jEUEz82IsXTlJ4FWVCQN+YmJgTo
Kd3Y6F2brXDlEO27zLM8g9DmKjDghlahvNdMQ0B9AgONMfMnqRcCvJH5w4Zs3qjQ4qfpHEuBAaf3
KBMvXQIzYEUp7mK0tGxsjeeZ/44ceJqCul51s3Y9H9xRp+cM/SRXVuneq2rac2/hooOKI9zse56a
j7lvgudkxMg+LifTciXWlR4t2byl+pN2VsThkf1I4EhJzGesxU8rHc7FIG7lCOBXtzOPWt03Emqk
rbs9KNuBeu5Zk0jZZzSaxjvkP3aM5NkBgKZi/Nm48i6yDEoIYvjPwToaqQg1+vScTo27sPi3k8Fs
1lXowhMpAK5Y6TI0C3/nubWxVGI6qlE+w0YeNlVAFDnT6h8M+C6pP/6ETPQ2YgxeChIhoIm2IVH1
pjRL4nN455BkGewuYtPZu1mKjgqmezlJ+z7Jtb0/xhTChabGqoFK20JDzXEmNzZvTThA6MFLkRbZ
S4MrGC7GnVWG9R6Dl75puoCOQGebqlpnYJbTORxgfDfUhxGgmikRaBuPY0MSVu9tjl9eTM67w/eA
dZAdU/RYWaRVOhOoubIJvzfNLSllu3d1Qz7BMFwC5+kf8AHKp1hnKcebe5foNmttBC1sMuzyFGa0
RgdzdfTXh7QlFVwsbGW+Pqfq2XkWuHa04zAXr0RHhc+YNc+2iWhkMZsCfteQkmhtd4ZI9Q9NQpZ3
1Jb5KMtnM7F/1EkMlDJR8VWXJpBdgbjCHl/HCJ+N19Loll2iaShATvAuatBXh7be5FPbfoqa1OkI
44Ata6l2/jCq49eLjPRi1YtoItpNUjVtmpdA13o00oJmTy8Yf4SA9GMY4S8ZE+3t9BUpDO363Hop
Ec3Syg7or/HecCVdu6xv64IEKXqddO7aggm6Vg/LgSrRU2SgMHIaNDeoHhOMmrllDuWhafToWoxU
hhDqdLd9Xt1pQf9qkqnaKpP6LgWPRJcn0xYUKMB8mtiTHn31M8ZAr4LsmLMnWJWuVTzUUI1Wblqc
RCiAbb2NM2rCGASl7iLblz6GDC7KBfaZYmdR8LHyImpEOkXjJkSwVZW09R0QoXnnR0Y/otttUIFz
GDjj7kzxM8VPeIFQs4MhyU6kc+IDAZ1p00h7Wupfw+nhELYNeqZOQiYZ3e8xGSMi5FnOytuLVWlV
1jIouvyAiQBwj8bjxOntw9jaPgz+8haMhOHSzrgWky05HhQp4SkqYVyzqY8FBcSkcr1qJw3ZHDUJ
Bqk2XJojSZsIenl2ONU+S7ILxxaxlX7t7jBg9LrYFOUe+D/vMxNhHk0YBo1L2nipV1l81LIBPFTj
PjKPovo7kBZpsBY0kxZz1NRwQ9RWRhuV5u5yDJGWO6ImI3mwLcAzGZu5vm+YS+NILS6Zo+Obo53M
yQ+5bphbvuJnyMLXtS28I8wleN8wkQ3bOBFUO2vQ7kZsOlCvEq9L1/XAacthv5PVc5xUhi+T+jG6
Q3a0dPkUsevYYqpiUK4wzMR0bhR+EoFRUN02p7fZ9V4aq3nTqSlwGBvtjLi1FxzbTGDF6onRrIFv
aWyZ8ljJKZVRepLUQLK9oH6BqzuAf7Ym8zcss2A5W7jXVe3e/qt10XH/v//Xn2pdQngmjvU/t+Df
vY2EHP5FH/vb1/yDIGx+83AWug5uQc/6krT+4cB3vjme4yKFOfSRwwn+hwNfmN900/aQsvhSqsbd
f6pdQv9GoRZcWsOxOHLZ7n8idjl/tN+DQwQ6Iri6PAFC2PkDwrWNkzJ2ylodCkTapSwYE0rR7EeN
KY6m5QuOR4zcuvxzSHPqqsCiFb6brb2qPjpOFWwMGbegIDjqaYbcOioft2VEywENoauJkcm+T0By
l9jr2pqUp2Z3J2k8lY4Vw9Sy39s2PdH1i8kwsTaTyzDMNJMZGu9/TxPhHkqNYh6LhSHsKa1kYmwn
uOPykGosqDRlNTPTA3Uf9/VHW2EDKkmmLaaOx29fIrZkVcs9V1xlwSGCPl3/ni1ZfmBaF2BRmH5k
jNpOTI4OgG61faLS742uK7ZEOCk1P6ZBJSyXv7s8rv/OOJ5/oL8XF/mBm7Sg8QbarL/C5o39Pe0z
tFN8GNIqDkpjtPyuuqChbJv7XUT9lVUuXUlUUCw1H3/9936pln/4iy3h6mRAGPP4jvkHVbPKzKqb
dHqiShOsG0YxAb/8kDbuBGMyxSBRuljGahq6UN+jimf5fM4dml9NnhV7p3f0zQQVeUfabPHX39q/
Ca78TLjCddvxdL43XfyBvOvHWR4J5icH26XpWXbD0aCNRauybhfN/kkKBfO6kauqTT+wd8H3CJ2K
pR+srEdDL/6/9SCyEWpNybFe76CpjISn9PI4+kOBImtINLbxzQnZqKqy/WUIkC84AHiiG9lTTnzC
TBFSG8PqD3jmr5nrh2iXP8AA9Kuq1tQq4YA1uz94vm/FGCHA9idwjRipmYzgWqs/8zPYFGv91z+a
L6rzH9413jPuUROx3CWQ86+XC641tlhMdg7mRGWumZn6ohTJBa7Xc9GbxTpS9R4MYbXLB7ZVKayh
3rjQKwZzOHHcVSVKGoEiJzprWfIkfRvoE0rv2qKUl9MvUEJIFHsAPc1yGsWpNSmn0Qmd/vW/4t/Y
1bBtDViv1vyoo9FP/AFTjlmZyW8YRQfa4cDZhm8ae7ohoXkjmIxrN4F9YAfo6OZbC1uQ90q8g2rw
Vxi1Vy2Vi/+fe5AH27/dhehatu/Q+uC7tmf84S5MYaxUDMPDgxURJKdObcmG9RMQU7Gshx8lMDkM
79ZspSZsIomzs5Xc5Xn+5nVkhegaflIQbXBTcVXUFCDnw3by6l9DOJXARqtfmGiNqnvAFpxRtlAe
g54A+ijOvkPrNw4ziuo6eW0mnGeqGO69vP0gnIqqRJgCLdAdNXZFBk5UhW8izA561Zw0XSW3tp9r
M56Asg6/oipc4T+JaEzKG5J5ZeAQlMk3ugXikrf6EOeXRuX2StPajV5EyaI9Wu49jUensjA/aPyy
OAIW3/HI3txh+FSSekFpMtIgVv6IMEnmSn5PVHjUawEJA+cUe5cl3xtHj/CBqj+fNjcDHMvcC1I9
Vi0H9tazylVhJeVOmuHPIJEvRND7I4nsYxZFNosCYX4msc1qDP1bhxkp7MNn7LgPyoOrTY9nxp+u
k/cshwPaEqcKJ32JRLoYcc95Btw3bUcrUrCWyfA9qKdjG5FxthOwcmXQrOhcNQ6xUljhc7zi3JyN
/oIx21sNVCEnOeUarQguvgGLJ7RuokLeLx1jE6oZD5lA9zTekNzBoIQujq0USHyU6gdBqnyqimMU
ADMSHCWWiTQ5o0wrUH+PNtzlrZ4AC8Lqy7kHNjUWnGjNQVplVnbixr453ac74sGokyCFaBc9qKKX
lIGgBg+us6rs8kcH5Xs5Y1FhG7aVK5aNCbEpgA5lY5FexEgvbB3xIsGmb2SJaSfGJ+u3xw6I4qYz
WCcDvJ3UuOK7zmA8aVrGQLx/crGVdhE28SBKSKl3JWhOBb5Mdx711qNphEFEBwAfQHS5DswxOja2
FOvi1nYgNGVi4GgrYQGgQ6J0FOEWsqW/qGid5CmLCp3zfZDLeoGoEi0rrllmVD9w68JmEP4Dhdw4
CfXGBBh7nHp3o5s0jAyR1a/L0t7okwsmnE2tNr/U+J3svrP2TtIlp2ze5379anAKAOi5viOuJu9d
asDgFVVsupthb7VG+dRZw7lR0/BoJS5/FB31bIB53Keq2U+IXgsnm8wTA0TzpLy6XvdoE/NZeThZ
NJwR8SvGYwS+I61a8yFMjcsYN9054up6wF23IBU/XrIKoxqGqvGAwf0wDh1wHa4iTP/W0awkWNip
2TYdF2tqldu0GJODaRTRMqErSKkbI6s9uxqaZ8rshXd9Cd1kM0eFxzbYQevfGkbDHd4dGVMAZHXu
yOciPMkCdV7Z53BM8coF24a40xCR7fW8F3sunCqH7hT0uJyVO1zAjDDgA1EMFeHry7BtrTzUGXJy
NEXH1YHn7BOVCnvpcivapbqbvHinC+vDGjTEyTjnJl6SEfMxuDT0fJeUSBCSWg1VdZ9WBsCMrtSW
Io8wI7rxFcwFXNEKAGIF6hXZ92fpT8PDHIOG0bSMRQWNJBwLoOzptZf6HUi9YAdDYFxk+bhn74O2
UHEWlJ53mpq1E9fDLrbsXZ3F/SbTMthEIsrvwAVwpc8NfvOZbmwCsR/jABhA5cOvFAdAWt4zJnxr
r02pAkdHlo/GPuRrX96Isk5PA9yBrfSneic66EMdcOSmNLQHq7Toeg6CT0N51SmezHzVjJNauV1d
Xn97oSMsLvXk4A1mee3rkDhaXju0np0BVNgvIqdUJy3670VKSFU22kfFeAGtsQ5vkSBolqjZoN4n
ZwaSEwwUz9i2sS1OesNv2o3lHpH1OJsmnTxWlWMRde+KQ2T5D1FMPN8JgnCjC6d6snPzl6qF+tkB
jM68WH+3ai3HN1FF9wE1sjuz86YdUxQmTTSVMYfUmh3p8IbDeFLdCGFWvMX2MjV87/r1KR2iyrqD
4Ln++hDlW7uSWF2yJsP+a6AzqdYzLgOR1YvQnH3fl/QPfdUs23PjshEZ7zCGJPQg2pipoogOztzh
nMZau4qCwtiYlPLdvKhK7wOXZbABVrUUdm9iFe6Zm4MknFugx7kP2sJChBZDR7Q/t0Xzc+JGoT86
8GmSzo1lS7H02LIhjAUd1NNX67RVnUsGZsdibqT++jztbp8RZdVQc8uXmAqCIuu6d2tutCZFB0eE
jmtvbruue3qvwaNgKacKmywVYxQzjWBt0J9NdmOtG5P1aOBbuvSKeBCZ6PRlgD27gbWZb7/+N2cM
Xl0n666+mWY3HqG/fXXJAraibrHalXONdzgNzSGaXwTtxjSkFb4kp09kWRtuiCV0z1Gotu0MpT4c
nEILglDqGROtuWxgrj7oVRFtjKyVDAodrpu5aTyYO8fHuYs8xsJ7xwz0/usjY+4ot4BGFnNreTz3
l5ccABf5HJ/xB6N+pOcJXFVG47k+d58r9AIYVNyxX7/LVtJ6YIVclF+16UB8qcJj4xtRqd5bVXtw
Z6vx16+KuY39Tz8nKW3PjYQGwjK1MRuFNg0P2OKiaHzw2hFXDuRF1yaSNhcBdHMlgDuXAzTsTiVt
AYRrHh1zCk++1vYXrzfYKDgPgW1V7KLcFeZ08YsOFpwO47r1g+hXOz7bTs1sU9b2UcA+/YE1q5sr
DLTEAawx1xroEwUHxVx1gEyTzNUHaqAEIZzrEChCzIA3eOIg5zdSYRPY1lGP9OKVFp0e8S8OTdax
chBOmYUyr6J4oaypYIjmMobGJNBLOYM+JA2xNUD5TRsGR3o4Z0uf3q+c3Nb2OraSVWUx5uhnTII+
AxNw/q3ljFDIZphCPWMVQI28OTNoYYK4EM37uxnBAJid7duMZWC6EW458tw6uyLlVbf+Iq1LPK5p
xfihD1Deatd41EluQaES1zgA2qx8dkTkqpnaZHK4ZWR0rHIKH74+Am6GiV6pH2nYiTW4pIHaBI0g
txPCQBQizRcTyYYzTQfxOU0iZxsE1isZ2fqMIntoxzHemD30QpJP675AgxwLgxB2BqZvGU5inVux
ef56MY0Ieldt7yNGpKfKIdSTGJq/1eJoE/eTvNSsN2zdn3uzuWNWED7URVyvA6jy/OjIogyWP72h
jDNtIUF+xSTXnCD1pCsbM92hBse0siRsx9rNw3OSifx7baXfU2yslHy7/oVF/zrCXvIDZ7iz/bA8
jTkiq69GGMmF2R40zR6PPcNQqMxRsjMHYyBq4S4qvCO3NKmic1mw9HfmSMkm7tG11N2IIHwwQ01B
Pfladz8NTvwQpB4cOVnUGxHLJ/wfzbYY6oDUd7itKnzGTi4fB71nYOVPkMNYC6QdmRtLo0SFucde
aCRTx2o4xlmHK7Zkzyuj2xDDPNCzedIciXViwbEt5ozNqIto5Q/ONo6Na4SEuipnaYcBY79M2GeB
Nmoee73BYF2Db8rVG4wSMhc4QZfE/T906WXk2BJv605tc+90d4ZnOmdIKu2iLUNYaZ4z3sEoetWD
1sP4W0dHAqa7VmUm4TvgDXk8M2CxpW/twmURLN/d0H0UWAn8aWcmHDKcyOQimY4kvmlVwVu8GBy+
dTHI50oF/rmpvXRjcrn2NSDYMEWVInzBY6KGlhq04xJRTW0oKaA0LfzQE/GZxTa+poLtKUPxeFE7
yEALJWFdWy6kGcNEzIha9i8RiTEn7HWOnGvGiNaVrhV9HnKSaDevDVXw26Kaw/uOOgvbOrtWqlMM
4LSbktCGAVY9NZR2TUZsOy0xcqgzd/6k2nuqIa6GhYpA/xZc3pImVGmMu6wkPSvLbV5nD7m65TWj
OZHRmuhf0tAsD35if04MIWASiR1QugD5qtDXsACR4mVfrHlarLM5dUT2GBirtaI26JQ5dF75FvaJ
2CWGKlzr7CeUs5bS5QqxvIvFfgGCrY44gkGoSGyH1of4MDpxztXenkPDi7Zxr8jIZ1tT70cGP8VG
dOguUHjfY+u5EVW+Scje8oWTucmzAKp7SHBRqWjJHo09QOzOJD6Qn1mabep0skAezjAjGWLcbWA4
NoW7yhsao0kyPbiV+XH8Ehb+a778c0Ea5RC/4p8L0re3/H+gH9T/cy2aov6//+f3zk3x2xf/3YXp
fUNUoqEOPZGXLxHkH8q0+MbQxbVsdhmzERNszN/YMML6ZkOMcam3Q8BksMx38/duO+Ob4cKSoY3O
MUhSuN5/Ik0bps4f9S9aqYNt1LV1YZvYO3n9g0oTop+SvrfTvdGPaplrcjgPLibMcCxvZsaBKpqh
DIqy2YNmUdxgfLkuZv+FOzsxtBRPBkCTYtFZWbdQpe3skdzfh9nD0c9uDidiRU2DRj+GTbVFxRM7
9Zv9Y3aCePMLJ6lhz1iS3VPLFsaUor7EU1hfpJunMDW6OwouwGfOL5rGrfnPD00d0kHUQbY1wAYf
/bJ97To9ZQALYgL7mXkSLWRkO7doI9EWasxxT1Jg/2j1TBt9cRUBWienWHs9FAjRcURLEruOxzai
L1YRA4FcDC/h1dGLV3a5h0SxRtV0stZag29olEtOtdcgY66I7B5Xnxq2RQ6rfUGgzt6LiUYpHPgJ
W/3wFEyE/twgIOTnp0unI5TJLHrtOri1vN5lSOjsBcSCKqowYCfT2vWHX05CoJayBr3dWso8AvJ5
Q/U3sTqi7JXVgqo6zINOehsaCJiz4EE2D5Q62s1i+tn3+keW4gOwp+fRMH6oMvrM84Dyk8K4D0Of
jG+PcjvOiym28ZnFmSYuJFWOO/UbHACy6OaDVqM4pabBk5xSFW0WW/B//Pp/7J3HkutK1p3fRWOh
A0jYHGhC78mqYrkzQdRxCe/90+sDT/ffN66kVmiuCYIEWZZAmr3X+haLKb5xoyT1X1K1TJetuPHu
UjOQCB4pdYOWjZoVhqETNkDccUoDHyQ/0djBTkycz6xnrS3jZwkFZSm04BizMSStrF/xE66+Qs9R
jA4SPLvCQoHTt5tgDhNJirUmzYrfgROTKD5qmzLtVllER8OqAeBEO6zj2z4ftNUsXofGWy8Qin4z
w+AZo/y1RrDRj+TFxCS7daaGnjebJT47hMWkGYTqOLkwVsk7J673Iot42NhG+NZFn5YT5Suz0Hfm
xEdANtoympg52YfqkTy2iA+XdsnHQKyIWhKxFcfFd+icIA47lr7cLM0CiuHzrBmLx/YbBfu5T7+N
NP9TdpZc9hWLsAzBp05orE7pbUl1fpuN4FABlVDbFD69SiQ2FCXtcfhNvQI4roMfDWvqOexZGkRO
xUwSPJmKzOKGEgMWB7IC/eomCwPSQYvSjuLsSmC2YYXf7SM2K4CrFzHYyu7o2LUilACXQaEwPWNC
XlAePwMPf+m9/K1IEVvQYFErEUw/x7AFl4O7uumnap+6kVrZ9yht3KXXccWY3JzAMtdO6sujJ/2L
TiyC0fmH0BMU3WbgdqLn+8r3MF/C4MRhNG69DqlxoRAwRO8AG61VKmJ/B4uNT0MO+6qkrMjFC3bD
Pmm1+MBkoxAaGq/sgg4+YTZowLtfKOYoEAIfT6tbXjan1Gp+Fh4ZjjEYGcjstMEgahLyrU+/SROw
T3Ys21uXyG/EjKDZcn0AU2NunjDy/ATw0SHTyHvEAOEEJ6D+lZDxcYlqvgExNJ8UYFjtUC8kyot7
SvTYUR29mj4IByARZZzFwOghV2Hu5lR7iRVimg/Pj6eBLO/yUsV6+zrOk7xh18lxUG5yCVBijjIL
4ORRdpEl8sKIug76FRr9xA5nH31qb6oe2xCb9GIZdlkKK3eQz0Psy1VUC9zddQNeSkxPHuPOEr8f
MPkUylY3WD99rVNHWDPFylNhejXDkLhlo7u1dBePXdT86xBwYz6eolAGM5rNv5aZvU5QR4k19Ng3
zOhOLx6G1ePc40ATymYADaxdZZLNQpc1XXn9iHeHuIiab0eDvWlOsDzA0wbzjeTaR9go3rHqMJER
A48rnVX+kphTAzAUBbqB3jul0ca7j6aXrMIyT3aCZNl7HxgQhd0R8OP8KsKUV00AnEQuXCMv08a7
ZocfZc3WJbBs5xBUvbPOHDIhYx/qkU8y7aYc250LVP336NabwUdZYjf4OBsCHi8qHJydV6POssey
OhMAKsibwiZAM6/c9vP2ROb6j06YztVRo0Ke1EQHzY2jrRMWOpIxw9u09D9xNbfoPPtG6jsL29kx
L/PgSe8DcweAYxnhAvTBC0sKOEN1SycKPk3vnbKae24y2hv2dPU8zJ+j0z6nSdQ+j9QQdpntzGEQ
bfv8eKGJwJ/E5BbskzTzd/VAPo/G3vhJVfayJUv1GqghJjnT3Q0oRQ5mGPuou2N51/WYdbMP6Kj1
GbLLczY4yR7F0y7TI/cZzT7mo0DeH9k/jHtRVAYvSS715ThqB2OcklkDLq6e34qrZnGx5eyQEtoC
136iDWR40vkgX+smvf1AseqMEcVeDVCXt/W4rWHZwJJz+AT7hoLf6JlLQfHkqUQzxz4tZA1Sx7Dz
S4LNg6Bj5d0QI2WrmIAC4iAg/aPTeaeU4IZRxJA17XvL929ZyG7CC0IiWytSpWEtXewi77eF8NJt
5mDZb1PM8zRTpif2AwG5ahUEhq4cDjmRFAKWzXJEI3ts5XOMxuCQBbCSlno3MEDJaqMh2zkoLK30
8v3QOqTzwVSltkJHTqNHo9SR5eYhsCYY9Ipr3SQ59/g4iKaojp37ZKautbVt0ND9TGEBtJQeiapL
EKS4/ZKbtF4IPzIuvmsZl87kRqgsTOeqLsSBjgHXIw2KFcV7mTH5WNiewd9wUYJXEAj+8BTbB4gO
00HIieDyif9BBAYsSGznlNLQDweCibjBthOBVUBkxGAveiagKx7hDf/h6mR0GqJUoajQCZ+ZPh3O
sdsQ25R3G9aN/RsE+kU1kXr/OCQkM5DhGg8YWHXctXn+3Bdtv0VKGKxl01C/b1oPAzGFWJ1V3U4k
cqcXXgzEg+BCNeFeKVwY7bXuXnwYoY6VGG+ZWFOHo4ibkSsPGhwDYKRnm0LwHxeubf7l8H88BwD5
m5Xk/poFNhY6s6rtbZwMn0xS/JNzShtmWP7sXEPbG/iCNlJZ4Yc+mrtgMoIfYIpNJvLJuTmNMVdq
P+uAQMq4KLLP3hjXzTBEP7BqKKYhpHhRUBdHD0X82p5HpDpBqClE8yGH6ZyNTv9iEPBEbHzJNjOJ
y08vDvfQC382cVggzMLngSJpaZPV/qITB7XOcniMjNbLvq8ljQwOPt1qwOwOKibYNwtlBtMOETZ6
UWACarDqnZrC/MMS0YXC0TqLlPEszDLexlqT7fXYqW+ToZEalUYLf8ycOxvO7TBQMmz82NtpU+98
EGWLOs2zXrsQ66MJPQIwDOkrdeOlr3WdH7CM4dxPRPw0GXF0EWmqYMPGW6cR8btS1WdW4WvKyrn7
b4bvmhcgZxHl+KXaD+GY8UXFnr+mi7VxjVTehjLI7lHcJMuugQ6COi7YTiwuVziXmy8ycFeVUfjv
WTK42xJaESaX0mAP3BcblTuKwD6l3VrCMTd8xM6xaht5yFgGhAorSU80zhvF5WnpVDZau/mpchh6
2sSuLo+neSnWVdjmL6MbTXdZE91UJeLN4Re5skL/gLWsL2mFOVc1aVe87wD1H+r4OqM7tnGn2Lg3
w0qGuo5aTpPnx4GlElFySAijFTkDKWP9R5FJ+4ewtWjZUxu+leD5D3wnsg9atMiWG0zbJuvzj6g2
745tFE/dkLLcaWtMwDnl6iAXMRI9A+dJXUQrpXT15VnTyszs4acqwQ+ZFOa3g09pqs3s8CKlrBa1
R8vaCMGaDVPinxSen6G3TzjlifMY0P90wmXf4gtM8gUqGggmoBTTU9OpnHouXpGKxST4qfpelaSi
6nQ7Jn7hFw1w9ssULgME6HOYaLmqRQRZya6JN3aTFzigL4FO3VHRYAvNLl9O1ljDTNdB35BzGwcx
XMWx+goxFp0Sos0g62wNK3NuqoDGpaqU1F6YhXOUrX2roEpKshyPtak7N1TzFBzLmC49uFEjrblw
uHO27eRaL0GcoCKIRx+qECFKljYVGzDRGpCZPNzWVHB3IdlzK1aR1BlLAvO8OvBfrFRzT3FZfbmi
8V9oSEHjn9x6S+jcaqQq+F4i4wfqDTSIBcwmo16O+sejAmomuMaawvkqWWaKAdJo0fTfU6Icy6oN
f4my/rAoPX6SbQBgpM7HjVnT/69yU5wIXYDO1prch7YDa71X8R4nnLkAdoI9u+iCXU4n8dVT5QVX
XvEdcYJLK6wDL0dT4lQiM0Uy5hffY+vL8Pt4X0Ztu0dtuS74pFcE8YTn1ibIwlIaSvSYpJw0luyx
sZZQu4tJO9HGm6ox0GuEVW7iWRNb+b6HE9Ju4XS4/VGApIbLkx97c6BqFhBdhg1FbCuZ1Mg4G+qC
g5Vum8ni310TdZbjkD8xL9GQzakOizS/+MznQB1TuVIIOVhQaIV2+PPQM5JvepKZzA4zLYC8wH1G
drlhMEmNQWSs+jmcuw4zepxDr/jMTJY5bme94WYkPMwODnR8fjtlXezpn55BPs+XPAt8ZG1GbtWb
seraOQI9YAnh1U8g9NMwGNay9ouN3xvaGW8WpbkiUbgJhuC1KgjM5hO+NtpbW0z5NZu7YXVu0Hmn
g1VH1bbs5TijnYuTSfEQXfGpxWdySpQrTo+nPspXZEP9uc/E994R1BkNhm9favbPFLM7xk/7k4vh
giL27mp6+ia8tsP8o+ezRTS7AUWku4Cx/ieXW0dEBKq8UMC3DwPMXk52bBrXWkMJFceCJhp+EINc
dZZAuC4L+6JH3T2AlmUWsMsEydxY1OoGb2G+8bS6fU3f2szFs4Uo4OonK5M27KW2BljYff+s2E1Q
a5YlXtmkuuZImmhVbQdvcD5j6b2pPpXbtC59mBhw4SoglqydfuE8qswg/Vn78iYKO9uFqAEOZRxp
C/xgHehNE4n3fLDZMy2srMRL2viKqNZqTyC7qy3tbkp3iT89ub6sntxV3us/qWJjd7RzcyXtOanS
RBIS5ab8aJPhg42H9muOZoH4g+KgraadVTN2iIFI1KCAApiAbiejARbiNCFiz5zI+4Li8Z0g1fBl
0txVEBL646aElThFp72pPL0UsM1/iIDgxNRB0dOxiyJ5xW23YWMmp7qlH9hKxWBgtDYNJ3RVx8ej
2qxvLPQIfkVVd4ssNOSeB9hP8z2ihNPuayJ5Z1WlYbeRg9k+0z/kDpypifFEKRitnHwOTCPb0JWL
jrXzRBdJnbUEeD63+7izb447Qi0frIMk6nzrtVOwBe3Pbcnu5FLrGsJTJIvLNOl+Gm4v71oYtfhN
hpUOjbc3jEuOJkMsHg/1ua4RFwT5xYP20Zea/fQ4mF3TL3MsO9s87Gs0DjlhniGlBNhC/RNJmj5K
bRLlXMlyznQhuiBqbw/laFs7XSPjwFeGv85qhbvAsZYCnNm5tiu2lJHBqBMgASnzGOKIg/ExEfjB
kyT8HpdxAX3WsT+I4oXc10FJJuSO5Mc+dw+lTZ10+XhYV1aDyPtV74rx+Djgmih2fWLd+zRp37Qw
fSH4IripwNZWulY7wGhMuUVs622iiQDkrjiFrTpGvhE8o2EEEeUNtEVS8QlctH/FzHn0QhJ3kJce
Kmiui6rwD0OSdMAb9LdYS7ajL+6TI0gVAFEWgE5hJqRvNdC53Ia1wGAxMux44ClcpG/xCJleowpi
lciD6iRYJlQQgUbw4bNSWlixQ8eFC2wRuMZZwTlcIG/XNgNpSFVEzAA+tm/sN7/ENI6L3uOCzCFz
e9h47KxY9UlxF/54d7LUQREnpnWZkEksmgxoYmUyvKgdbqbNMLNAjbx78uIm2BgEWw06odtECXLa
KvdBmWNN8xz2LazxaVyh3CKrCeRxMazHRhiIbBJKH55xj0fQJll3p+1zHETzEob+WlY0KIHEtUs3
L/utgWOQyyRfYpE/uAJ/XY6RLFANDr+wNJdxGZItM1HIGt/LDiu9NYVXjX/qyu4xVEmujlX/1gXu
D1PMtCQBEy/Es2Ub+Vfhj9V7MqlgH0lvXNWlqt/xsNQraHfl/vGqGuqPVrealUXFDIiP5rw0AQsN
aWL/qWyIjNKrgPG56K0FfM1tXJCtm3RteJVF8GQNLHaz+VmnhceymGoMOBZeHW3ah6ry7gFbzo2l
Bm9Fupu62xYdNIdF82Y2MgSNyk6k0yeILDARqtlOKGZjIWgnkn1ms2Ez2w5b/IfTbEREHz6SWoUB
ZTYpRrgVi9m2KGcDIzW0bHatqw1yLH33/9s+/9mHYBqmoAfzH9o+Of2Zr782e/75Jf9lQ/D+YQnd
pPf3h62BIvZfzR7D/oeOq9Kb5bm8Q0cZ/s9mjyn+YWFBEBLVuG7AQOJ3+Fezx/kHQhXPlLSITJsM
cuf/qdnzt1aP7to2GQAwhhHGw9zw/iYBp6pP2SzUytOHCIPgmgSQe1uYzysPsuzF7O09OVuoK4z0
id90hguA8DWLJHtFbT+wubS2/xeRsKHPP/Mv2mtdSptWlzTojBGUYDjz7/zj6znMVP0//pvx3zFQ
16D4g/IEp5bQP60l9JIg97vUgnTp5PmboTd4EUlXX7NWuulKWwbB9M1NNPMdVmy2QzpRrlP25O89
0YJU5QXYe9j/duedp2xe36jQIjeY0BuMkIskb+J9BCBu6aWMNY3yDCYIZ7hDxoi2qTsLMXx7ywxt
fQwjPMm5MX+C9tCe2hh7pUOu17kt+uwch5SycZVtMOiHL5pJwltlHis7oEUjn4kxDs/dYGi08lnS
8CflL2Sfb3rquotMwGJgcxpjL6rjnVYTqQezzYVxkuMIrqV1FLglDl6BQxCJkkCXK+CPFHa9FB5d
o0H5DgLH0mE7LJDhkTmktNg+Ty1AwjyWDlTl/BzFTvsdSPNrPLU7eMTGS1eyNMwHKztrtREcbA1b
eU6KpUd67lKJrP82DtDOQPbRpicj6DLaEdDV+YWaWRgBV1bdEHytTeicJxND+gX32SVOKdg6U/Xb
SEp/j6DWfpomCEplH4zryNNWf7nr/jf2Dm6Iv18zrsnEjAvBch0I+H+7ZtzRK4wizE823hRMJAiF
27wh5Lom81PZDWJfgAaTl67/8881/nYDGYj/WCPNFywhG+J/MfJ4ZtSaZRuyamzCL0b9+Kqhe/OV
cNaD4WUvg826KaPXN/SyZFdDlrGdFohUQVhmZtj+dovmrk/G/j//Xv+LgUEX3I8EewgCnV1GjL/f
RIVG/mc82Ec1pC9T1czrGpSLliXo1+IWXBMENBx8F7EqwgqDIkhgnPrI/hVGg9xEQUvLs5kROnmV
0aLhALizVkX3M4y5BVzkVks6cMaxBhy37MKs37Hq9MhLnl7/859izi6Fv4wH/Is925C6R7+cQcr9
+3jgmsIlHSg3jqNJkkAnDXKai/Yeuu1RCmRVfm5p57pF/au1w+/Ok+Y2CSviLjE01tHA2sbLDiO5
BV1APciegN7h72VssJpzkZK11VHTtwQu41qziz1BzP4CnA3iGH3OYcO3S/MGhLze6ecQiel//vMM
XF9//wNNywKHBPvI40Jy/u5NahJ6NK1dt+hyKufADo3YPZuCXdNg7WwUsYZmT4XIKne+SC5WMt3H
GfKGan5wYNXXkIO2PfGShk8Ce0xJZNWK7ltn2NrNan/3SXoLBHGcFX2NtaYJOJkuUHHfb1/x4CPX
kcluhHQOzr0Z94jA6WE0QQwbva6viMr1ReTjxw4LpwH8ZwU3lzr7pfESqOtz1rjVYbUHjKaeYjOf
zpWFaODxgq3cH6Oo1DOyKPM0kvb95zx1wTcJU/5lTiM99nkdr5DCWN8U0ljoA9FdhSM7GjIBVn9+
8ujxSQfpa2gW1aF0EwZ+RmbDdqL3AHkUCP7o0vUxa8AW2R7L9g9y7HJ8vPwpUe6aFH+y30MPpaZH
RU5cahTs2ILjJqKfLiOVv0PNfC1t8A1V0fPDAGOQzUgs02jnP6IuqPdQ/753XajVi85GYDegjYJC
L7H/Z69OIK5dPhoXoo495tN1oUbWY71Ordvr30PDrs6kVfQn0IzB2q5CayvSyVvj2f8N+UkdOw+f
SLuHHEEsTliy1k7VLlWGPLgURVrqmDP/DhduZ49AgNPPRtI0b0uYB1qt1+wKt35TAzR3szcwy+Df
RfdddHq2w3i+a3KITWAz+o3RpuTzIfBdah1YZNukWqP8JN6kRrTMhetuWdOaK5/dPvOnt/LyVp6J
Xgl2opQCVxqTT5qhaVYtFWcmP32mAL6bYfaqDLPYh+4l6fHbFnn8Te9OInVe5cCKWhuTjgu5iK4y
IERTRp9T5I/0YNT3gJzOhdUQ4S2ALbMPsiVwvDE+w54zFgNBQFsg3nfHCDejZk7bNEqe48xd+gZ9
AFTk6KjovidoFzdsIF4f6uW21tTBcanlu7iw8HHcmxpQS0u5mSKmooqXp9G6wacCvZiMMRZiK9Em
34wB9ruZZmrVKpzwtlF+J1z80yjhQ0Q2XMC212Yaamw+FWW1QFr8Q+KtW8Bm0o6kwZsHv7e9beyN
3bWvsbH0tkvBBaubrlCIBG4Z31rf4X/o9fS0gkguJ7+qINU6S2cymz3LxXHdKTa5ehJtYRQOa8p/
zqFmrDp0RgVbmwT7s0dGKvaNxrnqM2ojammXTKQEskmezSthrvZROTFGLvLcnjZpY0WnTmujE3XQ
dVY4wf5RhRi6Y6W1wWE0+s1Uxi4/nmjHlbOOp0acJgdcdIJofGfkw70WYVGuYIY7J4QHzSpv3GTL
Tkh/se3nZEx/+aqqfg+Q4yHUvcPtJJPWrPSrmg9N4d8isEIHD+fJIHQwLe1yBCZ5mqjvm2G6M9is
HBXlhh0iPwpRtF/2QZR8xiCb2d61o7NSxgh/YzDFVeJcuLj+9zFw3YsxJt5lcKvvWtUPS1l2Epei
95MZ1duhmbIvEMIc4hMT7Wg0ZHYG2qKhz7eQtqWvqoai3OOgjBRaRRcdS7dA1Dsf6v96lDcluG/y
RzYkgHsnFEzw2RM9pSpYq37hYGZbxm3er5Tl/BZhNMKfzaZT0dM0LkiqQRa/s61+OtlBrJ+6aWxb
SlAAhXI9P6bsXU+Pg9fg93E4t9Hbuoda0jn+RjnQF62iDi9GQxBiQiLILpilVoTawHwjZLkt0lMi
nfqMrAi6ia9pFAVN7UAhEbpzWsdrEQBho4LLycfBANFIQ2GrP85PIRybCXU+jO5jjwVtoWpTsFCb
KynzgXYRbV0uYXj4fx7bVsqZph7++Q7PnXA+ec7W64s3VUUBtcIqXyY2idUNwmrsD806BqZymLjH
qCC2Q3miiVs2FFI02plhtqQFO2tSnfJk+fUrQU7E3s2NyMehiRpjV2g1enjQbnU2HlmUadeCffG1
sHPFBJdUdKiHZF31UXXUpHXBU8Kcr5eCj9nszh569ls2v7cd0A1Mrvtt6Ex6qWPyWofdOTfz+KS3
5EAgXesXxGz613wMZ6llOwAWR6OmpWlyTillL1q8MLC0zZXpBvIAa4audfhgoVjmBjsjwQFMBOc7
qUTm2bIJIkKuS0fB9+AXBxG7fN3RzhXAnktkMwgjwrHWkLEpCA3YXR8vFPOrjwPC1mKXVcl30Rfi
6Ai5bif8EauGdAVabvzIzs3Gs3ukoyDOfw4ZdjyvDcurnrVEu2qzQ6KlwkXF71z7nVqGva4OOL+n
q9O5E3+qSra6CcIsbZRzKuQx8QK4DChFgAbyEw3rG+JT8r2O2i9LNR8IqcCWGy9jTI57mpfb1KPm
Zho/db36pSa8wfMWltJF8G3SWiqDnpdtB3Iw0NqUxKFrekXXyIEhl1D1kmPC6mY+9+fluMM5Vthw
DU1ygCD7S3KtK52S75+HfSwiEC0pgQCic348XsZF0v/z5fbxUJUOOpf5APVMrJzSyWDCwFFchC4J
nAsMxtmBmJzsYAsU4FETv4u6BtKvzbiNIsW08+fh4/nj4Mepv6ldEptl5pdUH30C1nEAjss86O/G
EBG8TqVJwQXZtvO399IeO0KHa+UwzIfHycfhce7xCI1ycMBaEZIscqD80x0ej3I1SyuqkKSHaEre
tbKuDn8Os5388ejxH8sLxW6nalAXls10SGwXr84QT38OMTiOdTjggMxMGMw2lf19h5b4qZkPwEJB
WzQl5SmXzFRiPMYY+rCNPYIEpCc5ot5KBRBtP67dbViyNrGGyaVcKp0brin71IegelMT7Cw8vE1R
5O6tehwAfTDcWZd/v98o2EiigoFIPH/54wUReNOqzIJy/fiqxwsF2eC7aMKzhMfJPNqmvPm6krfS
xfeltSNpoZzSIg/xjAuujbJyd328I/ArSTZU+w3k78S/8l9fmbbDsFRFfDZHQYYKDcMnWyMUwykJ
ZRFo8P+c641BPWleVuzcEmPM4+njUPpqOJpR/vL4qsfX+0law4SiuD9/0V/eCi8sK9L2Ajfh5um5
c4zK1kK3o5eLMe7kzgoj6xbM58YMAHSqJvjpwG/mzA9+6dGuPh9v+ff7nBArC1TwxzeiJdwvuADo
i9be1XSGW1jY4s8Pebyhzmky1vlUbvrBtm6Pb6PbBby8RJG/jI1TIymmqTFI+6TPhAhkdI22S2LH
9s0iabWc/Hm1ztdG8ymtpuifjkSzP849DsA17c0sv1/++xzFkuQ0GOZ5DNnxD+Xwu8Wt8FS48Xgr
ijX0hQjBGentaRFe9JSKpeOML1FMUGvTBObtcaodQWwTpmSuUI+Q3sa7Hi9GY57tmdDSP+ceL0hz
rPmw/3pGK3m/IiPWEtgUH+96HLK+zkG2DdNKzm95nEM0YB4aB8X9f/30x/kB6gwhWuH13+flyLUY
JWaxe7xjnH+tFJP8Bh4tG6nCLW9dROKB7TMlcag8bWFaodh2WDzZEvf2DdSbfdMxmC1zZyy3j3Pm
fC6G17opLFoDj3OPA9LX/FhDpid769+XV0Sq1cWx2JSEx75rQCmVRBVr08QY1ynC2TX1ivElOg5T
3C0SdLSL1oVZiq5xC4euvzXlC4Ttl6rpVrS/B2SY5lfdxNqtnA9ZBaAtmM3D+BT92+MFPe9TdhUK
FaZGy20B4CA+D/AAH2/5c65Cfcoy9PbnWaQZT7UkDJFWzZasrIBpmyY76qwJvytGprxLllHHSqeT
TriqVfgWBARJmI78Cd5+FzKvYwdzd9hwPs0JsH94twYF38lbNFF4CYv2w637kk5Rik16LYvwSbja
Nk6bp8aPrp1zLkNcRLZL4mfFrjeMsdsAsyIC1Js1NXNjaSGN6CrsTAIh1TZ2HL9Z4yAIUQcuCypl
YbcwJPPWefei5jeepksYSXMmny5q28eYVIf0UOKYLGvzPLk6gnGstIH24m69YnxR41hiCRYW3qti
TV8eVcuspU2K4k3onbPsxmpFZ+zeGA3hw6Qxue7XoB1QR21HKJJZekSY1oFiTKheRtrBp8ZPubBu
F1Uvn3ywsqhgPs2B7VfGyo84subZQnGliSzGgVcw0CR6RVw6Lv5aJwlMG8yTQql7kFjIFoGmh4ij
7TcbQ/Gi4gJbSH/y8GDhcdT2iew+6EM4RvW909SZ0l0PKBz2cWRp7sfYyKPUIvFpRvFT9ZoN7J9U
HiwZ2iD3lzbMdhPKVwp1dkw9b4nY9SB9fQdhGP/11P8qhvjmFc7arNt91Da3GC673dk/8Ln/YIOE
mcrbRemLq+c/K8+9F+l0kF21N5Otj/ZxKyuLKlZcfdWVC66lrVAgdKBcBfCW0QlOrEIXmiy++iaC
OGf5V6KHXizDr5ZU2YNVXqclYPswBBWXsoGHKOJLZzOm0Qrq2Xvm+69E+WxU7L94ccl3EnsXMcYi
7I0Xw2nfhT+8GFP3QQn1baRVvmASffWRj2Kd7chEXeeh/FXU1pMoy5vXtZ9eO8RXeqt1h3jOUzIE
8x6O674xLxRybQ9meodST8vhy5mlnuM70JGFWEy0Tqcha0KeR0AXqwPdzJdgV5qfXo5dMNK7/kgx
CWRmolWzBxCrAHm+W5vK67rtNDy0PTHTU82Osnero4pRdnh+8XPAs7UdzMpayyQFQ6wDsMNFqxpz
eKn0bukH/a/eGvUtaIbpmOri7JgurGqLqI0ube70QN9LWGQ/pCK13a3gFWLr3ur+QEDHLA+nRY2u
BZQeywi2QkFsrbRcTnjIiQHK2EMEpGcjBUdBEcUop6PmXg/hhTaduIHuj996qdYDysuXUktgq9I4
pVb56sk2vRt0OaMIROckf7ZD+9mQGPSeJrTudD29+6WA/px53hM3vbUHC3IRkXhyi54sGWFlGzcK
IN5Z1a02yEuJHEHNLYmfYRKICjgl5fYs9/ZuEHdfjt2dDXpslud8jKP33rfNr9YktNLS81flh/vK
695DfIo7duMDkIqJMSnpp33AxpXtIRZ7M6i8q4PCh2FjW6g5sbIZ5FlzKJaGlgU2GuJxDKSjIaSQ
OjCKaDYIbxlYDwODTFSoEEetWrqSmkGFTOC5ZFHVpl6ObIbsAGueuPy15eTGXdCGn2Ynd2NM1dma
01STLkLh4tJD5Q/t9lNM8cI0J/01eO1s0RGZozfXITPTMzCHpXCm4fw4VI51HKBbxP6QHMi+6V9K
g00i7OXiS8srcaHcxk50suU+RX7OVnc6EstanKux2HmxTY3B7bQdNNQEQk+nMKgn8ixJiMGXj2vZ
JcJ3nFqsp48XohhmK+4Zmqbz+8BpwqsBfurT1r6VWW6ddBnufC/pt1aXmj9sGNArHXrmUi/lSHuW
3LG6UdgxJCNVlFXNrukY59OcbNtxwFJNLl5x6CPKl26PikYfQc1kpN96ciiv8eCgw8R92ula9aQb
WrF0sSmaTpEeu0p6pyCfrF2m4e2ztR59ZpjCy3T/PIsVBYY2BHqeT9MZeST5Mx4Vig4pa2N3wS/X
/DLa3v1djuXLjKA4tfiXcJbazpWp+pVkq+rweJbl9JuR9nkr4syKsyKOZ194EMWXGEPjlTWmu8YZ
qlNsUCQLuo7ca7ASJlX8TVRR2jMRI6+LkCWz7kXP5nyo8e2ggByJFOmjZ0uU1gkr45Pvy61vGv4b
BQ4fcqaBYKYOmTYZeWdAivfdTr/XqR9/RXYSrXXIej7ukksQWCGMahV8DCFkGKuTv/18pSs9/z31
5s80qVOCr5L8VgdDswwkdStpyfGlk+aSAVeuTbah2OsndNHWsC3zjp42V/jJKcF5Zp6ErNrY6cGo
7V3KrgBYNjqwohXjVmR+wRxelV9Nbz87FfL7TuBUQRQ5XihCsbQfrNuURgfJxNPSJHS7A3l7yJ06
kIWVAHkSdTgDxihgeshzCT/U+5/snddy3Eq2bb8IOzLh8VreGzqRekGQogRvE/7rzwDVvXd339vn
RL/3C6KKZEk0qMyVa805prWuDRIy7Tk4K0S64NDcBecN5VsTwRnTJdovASYXf0b6renRA4E0F4bm
HqGA4F2htcPqaj+GvbVscs0/iB4rJmzK4coI9VML/e7YTvPQhSws0iLpChA1Lp4itz8oNvgVeU/t
tw5VEU4jfWmOpXtO0AKtbLcsD1aVOq9BCX301DlZ/4PoWUq5SlVnfeo+07LA2j4Y48vgoEIe1bc4
GhECyKB8b9LZXUqAmhH15kOELmY5yPrCeco4FfzZYHh0S6skezfvAsmxWCfzLItrsmcdzhZV4l4g
5he7vKCuLSoEXeOku5whR10uDIUbr4arvAW9QF+kYiHx3Co7GANEjdZBwqmCAPZiDEaq6IxbZkTi
sSpJ2tRq0E0MnPnGtCI/Ga12xItQnWCQByddDa9TDVfBdjRnr7Iy2SNaMd/yyEzJqDdCYrw4vTvj
2QjoI3VY6m6O9QhTRx4N5KSbrsPjpOkcXxOlk4QYB5Ak61FssgCDXT5UzmPR0VWbQaX9jI2nN6sT
75PKznkw6G0dzIzgVQMTEmlP5qvb0UuN25ASDR3NNMTVwWyJWU8x9yydJBXraujSnwmEtKOEYrWu
M5GsjSnkINBp4tqb1cmJ1fRKxJS34kDpJheskNkeA9GvuiY1UcpAPODsNC6jiSOmodSeRB/sE9Ro
CfHuL0jiDkPXoNIrna3uFuq5HDToHW3RgUyVJ32YdNDxNXlgk9k/0KYhgEVeaYpZ95D2DD10NWOg
oid4pdGThsMNwEF2N2Ju7ZBgX4T3c9BNdGxsjpdBTDCClw7mPsJgd+w09jGJH+thlB4ZEi2DssYc
7rEZPFiMrC71iK1hhLQSzDG/UzR+huXU/jSB2lM7vfhF0ENRcdtthcQYMHSwrmmLEIxauouYjErN
Ye8eEu/diH4WZdk9FD6vIIruO+e/H5nZazfwuC+W7+ofueqReWkS4EBhPAH4PkBa9jDvqQMchRVm
mOqn39rvOLCil7YgbNdKBH2OrH6os6qEdpKG36NogsoORTHIxgcnoDIVeYRmFJz6wtfg30ccyM9O
qkhadNKMMZn9HJPM8y6FsyHtZlUkuv0aeGO/UXFJLEefDM/xeIiaiNPTWH7XGvyDmVMSlFhbDKlw
5W+tyCFaTApvW0rDWJiaBTmoJr9HiSFfKWyYB0+KF2Emb12m7BVFvLrW/U5jgcNqPhCe6XHTaE74
DKH2obCqGPYyVBEkdOmFDFouYZpednnIvBtBhrXsnRYQncpGf+lPnPUzWjzKry4RuSPrSfOzTWEl
NQbPeNhq9hQcfCxuIc1C7CSmcUwjDgkir7WdB8ufqeu4IEEFJUHfWWctZzJhGHM9WgOXXaipLhcG
4ZvPXTUdjCTgq433mu3jItJaXYSfbRFqIftziIK3EeqRO46sXLcqEwPNoH1vGvlgRQipnTKKV3Hu
dSvNjH6mhW09mjTuHulHboPYOKBWHu+0r3gviKrYJbYBsS0kbC2LzHPgZv45KnNkZ6J/RDr7ym8G
WbbJmk/7KipDwOZGdRReAnCebA/y6VuyyAv+WJHWpxvq7vCiSn+HqL9+qKphoIjznXMSds4zaRKI
Esm2dQAYcpBBE4bgLUaO1wfwLgHaeuch9PaTJBU7llNwLFrxEY3+dMXINa2mxqTBhVz5HMXCAfgD
hOnr6ddldLBFtqTMm6pU92z6iOUY3QblcUxIvrrQ6Ypm4DXW8mcBPoTmdfIIOAgCnDX9agz68vii
mhPGSP8FkX9+oo8e0FkqgOYxOjSrBj81Z67KpKvFlLHlvsjkfqpImW5LO972UfqJ30lu0CgMVnQy
tSw6pWmA/8kwtrgnarIxQDowWQqcEGkA4GGcRDO6Esx3xjfgFm72lJdMRuw+gXlFfrRIRqKuk8+B
T21FC+FUK/OVNVsJCJUcKbU/J8wslVCvfhU47DKBQZwA21nk2hjkUqOHNsymGLomreWWU48eu/41
Gnq8pfknvDQXNoeHfNC062UalSZa1izcxJGTnyal3sgKDRYKAfqhb1P/RutRnNy2WRttj8R/kt+a
kRALM4HFGIvQPo91uC9tm2mOT6zzwDz8gIlIbAbkMatm9tcxjuKiDx8pNhHa3+WKJfR1NCPJ8V4l
R758qdfofCrx3AH5PBYoLI4m1oljVFkQx8gZ7ebYv7a5WAM1exoP6a71ONtHwc82NDvOYiT14GJi
XJy7v1CNeMBnevOoSrrBLYi8Y+NGHILafD0HtWzRHdbrcgw+xSyPqAK9RdvhP8S1ti1LoW2N0iiu
OMVxoMelPGi4OFap6te1SH2iI19AUbsLXyI41DwI8CCdhiVAb6YBmtvQKZlNWeyltZ9+c7ukozGT
03IVHEIsoccrn3GvMq8qciMYMJCevCAhvzxEitOIjPuD2tur1Q+f6pAB8k0NjGJHRz8Mbmgth9nK
Z2XV2mmr6YFMdL4LzX/ys978FSaXPHD9fS/MeK9cCY4DLR51YrSgUhDb1urfU4hyym6mXV/lwUFA
RIS/FoijhVDrGPolhkPL3Po1JvlmDhHUsn4EnjiGl/9DxUES1z+LVOAyCO4zySJOvOm/ki0JrKlq
Ym2aY+hM1YlxQrxEhhlfxETXwfforWg0LYy+6W4+rF32Wf/ejRS/4XTLfQ55BSgFnKFwr32TvolI
veL/0Crp/9/vEaGxBC5hzxxjfoZ/ENbR8egi4thbgkKN16kcXxXUrnWIfX3TEQ5CD022C4kn0lEz
WCBB898AS3DGXdkMJSs4prvGJUS7bdF+qS1W5+hxHY7pk9E2s4SaTpvHVkC8YfuRdem4Ythun6LM
+/2T/Jc/8m/5IwzeZunZvxeiPqXvw4/39J+lqL9f9HfuiPOHLQ1XCMH9oyOu5N/7mxTVc/9wTMMR
kEc8S0pH/kXElt4fjuSUw8t+s0f+VKLyGc6SNlYLz7UQpLrmf6JENf4fFZQ9q1qFbZs6LEgIo/Pd
+w93Z4pexTFQpe9yR0brwQU4keXZd9Mru1dkQONSxYrKE0Uf9GB9PKFIZGXJhmyHIDy79hGJbpMu
aVD1LPUdEcShZkK3LoX1Bj2ucqrqXcAXpNcArV3U2Mh1f47RlY19olHJcPHUWf6RmV790kWwKABM
6lr2qNNbfQ4tc4PE074TUfdY1mF06bAfLI2gx9Xfdu841sZ1YY2riezt7SBgeKsge620BMFfwf6l
502yVo3mb0bieMiVIaTGS+r62uuxhgdUFmuZa9ehgeM3jQgwFe3ZBSSWM1hy+9DnZncwGiKxmLPJ
Ze4RIqhKgTBFry2MTXoEzDPMVmGqEOgHGLgIwQvPIFYRmLvdHcfEziq6J0Q707XDENyntbuUcea/
JvmHNzO4DA5PJ9qjU20EFwVLbAkvK8MHZWvLOA3GraMhJQ1ih+Z9UWY0kisj2MOCi9cT2IDlVCYH
0kX8lW61DjIjjAmeUz2P61FThzGx3A3CsZe+3yc+rS5t6PVjNjGSKVWl7zpjV+YqvMTtDO6Py8PU
DPo5U5DvKvwDJmcRWzOMB7dmhuAShkGJoTZR2+dry0XpMkoX1Gieh+y4aC+70ftWjzAGrLIBQxg5
8XFSWbaMh2Jd2a17nGL7IcxH/ETdtKazzMI359+VBOFl6H63OdF4hUlGXoF8SXzoc3KePbAzwxTd
6SMwhHbO12sI2psI3JNz8l7lOh+h1q8oz9ObVgeSft57SI/sbDQIJLqAzsSU1I9xjkPIyF7KAQcq
93K0ji3lwmtT53ROAoznTMBJh5rrbmtqdkAXimoixPO3w2XtRh74GPgu9GtK44fjy30K2iEycc1V
Na1Bbzl/iVPUe1Oo/dDWJ5fQ6zCLTyzjd450K1u1KwkwzkmaZZ/YF3mHoEovaFrj/IIEbi8omqjF
oe1pJG0rC9NkuZm/mjYPBvNmH1kPM5iLP8lWYN7Li+loOZJ42fSILAwzzkRVHK0aGLOB2phgUwWR
CYGiZjXeixyFU0ccHUOPBNZObHNzGrLaKrITzDlEIffnYBKiQOZ4BWMOWsgqXi8pHk8eFXdNX+c0
mvXOi8IbNwdBR5owD1XYrggZ6W7xvJX1mq52mR2+RJ5NMK49EDObicd2CF/MTCfavIJWWFU1HYy8
szdD16572X1S2yr+Igb+jzTKznp5QLkNIM4K3WPTjp+ajN/TStc3hhjNk/uQYNF/CcaHvpmIZ2Xe
AvI472/26A77acx/6gzrtkVszNnU/D1YT1lXsuac01aFExaVF6bN4VLpY70YbLffkvUNWZQQwdPo
z7G4HWDCVv6oYU4bTM+MuLGfcnpjmmcNtM1515ux4ocYp+4aD2G9SYicXfbCVgtmMAwGSS28Q7VY
IE+uFo3jqxe8R5usqJ0Xy8vvqpyTVOiP34KaRp9uu5DGzOqb7oX+EXKivDV2l60UbaC1XqQvcTnz
6GtUsyp38mVPnNjX1vXf/f3f7+8Ot/X/tr9/f//x3vz88a7+yWvy+1V/ek3EH5j+sE/MjAL7y7ny
d6+JMP8wdGBjlqXrJmQxSr+/eU106w9U4jZ7ODCtL7bYnzu8LknDoD7GhoKrZdbV/yc7vLRcKox/
KpL53y3+ewIYbJTZmDv+eYtn48IzTHNtnzN/4S1RfXNU4+/MvHH3DBCPntnoBz2FcwFMj4dfF3fU
//bob58ulnnujd+6Wq04XFys2uw3rAffuZtVwRCLMoI0Mg2IpgXf6+jMl8wN9D0zT5rtCdaPiLqX
QOuSvoCI92VMIryauQCpbbAGZTorvG0wZ6evgJUUVlZ1l/ayr6fsinfvraK/j9/2NAwMuBfMf+YM
KXfXOaXaWgY2tj4bqvXQEQWoqSl+0xCQVlhRZNpWzD8wdLRMcZ7MPOFYHQGE9j0yAHL/rtJYHRNd
fv96pkWudy+TxtsAlwHCPXzgMrKOaZg85BwxC03ll6bpvX2feydT6NMpUdeUsfEyZPz24BWuvQae
JLARrRoQilAyB2LJh+HBpRDcxrOdXrTFsIH6xFQ0Cqa9FiffzaIfr1kFDQlUSIWYd3oeCUB96H2f
WG2tuYFeX/d9+OmUsn+JE2Atg9Sf227Ya4FBRqSl4g3xICBCQQ5TgjTB70ssNohxi4NfQThu6qp6
abIIygKq/LGJi2OKGnYJzAI9pCjMp2qM96Aah4fIG59iyeAjotLb03Ei81DIFoU/RmFXNmTqOd20
NaVuHseqslH8Z0SAmYHk/przx9ZT2NZXUtRA6gSkOelWX+3chpai0TjWSrljcJd0lVURGi9W6B/6
2nnuOqd+rMYsWjluV+KjgCpLFXhge4JtSytzwVGQyMJp7iiBWNiUiVKnXDoAQ3LQzi3iohmIfqYN
BnqNHtPNcNtZCR7BTxPPRpu4N9Lr31xEuPc82JZ4lzZG3ZhkkvjFNtUtb1N1xedQ2dy3edZs8PXF
kG5t3LFux5JtCuPof+BLlkuD/26NeP5Z9dI5xzTsbr2VX4FhlLvJEtpmCkxSApCPnKI8Ifay6iO+
s5B/pR/3QM9L6EB+egx6aqvep9vDAKc9MnBo+Qk1+2BOBIKbktiD0njtPWbJ3Vhda7wsWBnb8Rho
+gOhdfrGzNxwDb/5CCWiXkk2xbNuptEuRUi5cgaZXwpHyy8KACzBfMO06bMkZCvBVdSL8g0jQ/02
dc3PekaL9oU5XiLmyDvRU9fI/L33GvexoPeziixSM2ov4V4yIom1VIdO3M28b9WOu8JdJEGuHbTO
ipfMbNM9kWe/fGSUP1kfSXztvfe4gSRbW5220bo62Gp6yPAkwMMvY2PLXzNiKNj0N+Y3FxPn+ksD
tejShcYHnrRtqWfy0fR0e6OolXKU1mtoX8N+0IElGake7zSLWOoErfpk1NtWp4uByyJ4sIt82Qz8
5s1GY0I1hda6QsR+rOsmvPpaxtiBLj05ESQhRuEnbz3AsJGAsW0g4dApUWC0RvlLLPsnFYuLQHj0
5kM4zVRnf2Y6bgyzCNKT6ZgfTQJsh4HzgVgG/ZTNyAEQRvrp6ynB87KeFdAzoECfUQXkiDw1sAu+
kN6UWMW11V7SGW+gygGNKMCDdEYfTLCKViSDaeeBu593dQ5VJlo2Xd7cJ5zS1LmCfCIqjc1s0Bg6
z/tutdXKSuXZmeELqGJ+edAY0JB128AF0IDNd55oAW1oZnzDMIMcGKbIFUkXybaA8qDTP93LL/DD
FwIijb9TWQGImJEMh98PAQl5K38IKIVx/dDxdq5ZyHcYKFwgRWiPK6senXXRD9nWd3Jz1dVavfG8
QN8KAk+2vdVykEqj4ugD63NqIjQyC0MX1mJ3oXo/3zleGG6okus3T+tvI54lvFwAMkBlxScU2BPw
e05f3QzSCGKQGtUM1yigbNQzbkOfwRup+R7NII56RnKMX3AOBaajaGzcWDO6w4PhUc4wD3/GenQz
4COaUR/BECT7ccZ/eDMIxJiRIOx5+snEJwDrA2AIAi54VjNExKjUaz1jRXL4IhkyhA+SZQ815JGo
AUESmOgEqxlLUsyAEm9GlQC/X9Q18JJpxpjk8EzoZDH0nBEn7gw7SaGeWDP+xJtBKNGMRClmOArK
w2bVzMAU9OukhU5AVPgNlJuwTzG6RI5/gETJyujk1mNuNAFmdiI4PK2JaUMnp2rGtDQzsMX/QrfA
cMGRjjpuxrqEM+AlnFEv1Kj2rZrxL5kDGY39a4ALI+x2vLJvrE2XxR0Jq9qFM0amn4Ey6VDNhtXH
Is2zR21qGUsw9CWeq4LEY0ZrI1vWRR0+GnhmHpWPKEO06Dmn9ikfWgmVDrqNFZXFIXTpq1f5vUQs
icqcSLhYQESM5n62BlJhrw/MNcghaVTnn5jdZ2uhGosYXt7qfkt4edN6Pdq3ptuailxFZyrGTyA1
K7OJwncWrZggXa2/4NdJjjEWjU0m5r9Hx29rVsjeSZ95Cl2veC3Qv2xzt+k4npXFMsq65gCvobzp
kNaWKX6SH/OgqlH5B3KwGNX3GFxWXVn6568LeiuxIkSb3UE+BTvNJb7DTmpGYUUhNsEQ3sLct69N
h1BbT7LXMWn6K3Nk/SWMzEWl+ukpT+3iEc3QujA0/aXtY3UxBWPVr6eRRsSVTMw5mpzPVjNWqQ5o
r9SE2usY2o4Q/AnXrGvt1qdasDKkXm7iCkpb5ab1lsmis9Uyw/+WQUMoZd6+56kjV5QX4RafAobD
kgDChvH9k+YP3m3kl8VvEShRFOGQc+huWiPL+6xEi9Nv05ynHXdu/Rh0zZtt8KGMnBY/qwI6KaQd
232Y3g2+s0XilQeVlJAMAwSYMZbhBVSGaO2J0noey2blNL4N6olyr2m0cg0IZ+unBLoUFhMhOBZL
N0+bm0uE9R4GNOw0rZbkmiDT6dNLP2ObijxodjW5D1NMUErfl9OuwgW2rKhDjz4SOkAipvdYzBcT
f2ONpBShpKHoNoD20oRLGmvUrhCulFezjD8VhRJJ0NVbi2ZxYZmDfXZAsT1alTxnSf8qYLZDVXG6
pd524Uy3oXePkXtv6kzwYvwWyyEO0SuZk3N2hxJnKrGvj64rnpLUepFOSrTlUJHEg6noICsZPaOC
oKXVIWf+eqqcmsliEd1EwbG5yLJwBcLU3+Mfw7Kd1+JEmqp/7Fv1oyiZXkSWzM4Q60rismbx5oQv
Iq7Guwri4SVzBLECISPSxqXAZAWS3Ec93BIJRpG8suzetrwgTDL1DliG4aYYDvS2G9YHnSkdCcFb
+lzHboljNzobSrwqcILzEcNYuMrsCWwnNiWhRW8l+9ZHhUgHIXxKGcpK+WPSOgiR7B/LUqbO2iG1
5po66OfDZqKF1Wqgx8S31DOyTTihj+9CkrLaDgWJ0XtbM9cgn0U0r6og188THcHRdja9n908YhBg
l2nAhWdFTto1Z4VzlqJb/EJwJ2+6eR5R686NPVqSTIIBdeX9wreN4Wmoh+8g1duzgX9vjbiIzAKy
cNnou72rYZwYCJhHgVmHm1Sg2BYagfbInTLEjD9EYPX7GpHkKwEDhdcEF2GwsHqUxEfm9ANHm0S+
FrOPAYz7dBzMNnmtEm6xbItf1oHJ7G06wtJurVAG6jmQNFqC4iYljb4dupVtWcm97wum7aikHakf
o7zr2UFztsZa97s9wOlwFQP42WShA4cN6cwyo007qzZ9KMwdepzGzAswYKSTuINrb+LSKU9Z0h5q
7pKTzWTuVP75qGvdx9bJo90QAEQRjWVsGh/6H7LX1DilXWecOoMmcNn3+Uo6kXlihm2c0MzTLfaP
f30kKyBUdkXzYyh02jmm9NYEYZE8BAUhNRIb6zB4zmbQ6pNnCEifiH8WAdqq0SmQxmFpgCYTHKBU
D3j6fhocad+YQVNYF862K+P4FLueeEIBeSBtwn6L0mneG4mMIQ3bfkOeq3vlj9icsB40ARVOTCUp
kd+/mTqp41CpHoOkBciVd+lWq2E7ogzghCwnGZCVWoFccv2DLCf/oMWkPI2p92BrTXH8urjzIyZ5
YGg5Lo5Lp6wUZpFwPEA4Gn5fJBWR66YRWwoOkCIiVryjtJ50g9htLQh2rofdi4GUgzcL3xEw6Nl4
ASd6tOSOdyriuYDon9hpyX7RkuRcESW3MCNjThVKqtNfl2bwkx2TrbTtz7zXSUD+81JO9j8+7YfX
EB3UMahZo/AWMCJ0HRKJFSsNME0c2m13aEqjO9jF97TxBlwoODEZtHrAG4Dkv6b6AMfUS+CTQdpY
9gSiHNpJIwTG0YKbAnO+mNioMJ6MmA0x8rhmO6u8O1YUmYGz8+uzg7SHoL9ZeE6bb605/iVRzSMk
rPAi5pYsJydizdl7MV6TXGm5Lkq1cdjyZqMmNeNbGjdLChRzzxk6WBBWXZwCjc51RruWO30l5XTR
YoTuOFme6QUTZ5/q/kIRiZcDZOIV6j0oIUR0LTygvFVn9EsrvdO3rfSe3Al9RZkkimagZi3Jeczp
Ek9Pt941xmsSautG4rqUNbdJ4tywLl6IJ7q4iQGAPS8vee2ZG4wxOEa84Afw3Df67x2C8RhGbJiz
hWrjsbSqa6dcZy/D5KNTcXIcDJ8OfwbjVXbVLjO87oCYONgq2zwXJerZ0NVnwGjbP2flW07S+hJb
XnnTRPxRTDoN0LwRd3I3iJSo4+CtzLD4kgV5g6VYApwE0t3IKN0oL/JWYymqY2x5u6BV9bXR1R1h
c8Cyngh2iPGd1Jr6WQj/alu19g7lG8pkMRbXoKg+SlRc29oK+s1QFKwNnCi+tfKWDbH1ENjetmr8
cqvHyj7j7onAPoES6L8BJZs2QwTKs+y7XTvb+/wp3FeGn+5HqVhuHBslQZGVlOvlQ+w3qDhHJNt4
+8xX3S2NBTXBSHqdqT0IdIm7VuOAZGPNtNLMPJoGtYWcmjeZatbC1K3w1nX1I6YahzXR1N/0IEMd
zoSJsdbY3bKgJIKa/LA37oRkpacyO1Z2Er1AnFy7WdM9OAa3eUoDBcUjgnpUMdh65qd27/rHr0c6
kr9jqo27BuHZHvJDQaK4A4N/VID+vbs1F8jZWPYbW8+fAJsMe9gd2gabcnsUtjhmxIth1AhjKCTR
KHaeq6/CZKC+L/0OyFg3kTr/9bBnwnEgtfSIFXLY/vWhtO3g4f71vC7ovOWy7zejaUx3m3SkPYpy
2tbz069Lx/BoG9W9Wpo61olUkFDilXFw8/ICvQ6E6wTVeOnKKxLT3gePheMlKjwWLdWLm8YeeQNX
m2ylZ35k8Gw8M5NXPDfyWlUEjonMdPFokwIDcTxkPaySJzCMzRaJQbXSt2HMXHGh2/2q9/Jok5P3
tsIc5D+bnDC2iT3z3Ynr9shhS5S5sucYxCmzxO9LRXblkqGEzSkWy4lTBglIbT84K7RaaT78TD1I
mHpSFZevi5a3KUHZ8qluxZ8fgjQwxSid21l40dLBuAMdg/TWDYJ3bWyzeAm2nq8lPzSKI/FjUfn7
+e+H9vzRr88PrqsWynlKzUg7a2j7Tg1+osJX2vnrQ4VRZZveCqDL9DN1TXp+txZlHSy1bOzPYxec
So3qtaC7iGfkLBp9uBQtvZYm6lBlK08cmBdggNSCaxMbKNhir/+e2tbPQs/HOzK/eGXL6rmw5miI
pPIIT9LMcJ3oK4IDUGQr9VPWxVuBUGaNCZ7RURVqWP8pgzLeh3tWceJOVPoKA6ZdkV/F3EyrIX62
umQTTH4J34yPtCPcORTCny9oW/N9V4t9lSoL8ateX5pyI0dGpmhN3EuKmGXjGJwvbMOd1qEhxDKP
2vw6EmXHDLiVYuv6qMcL9NgB7khb7adpU8IG5FXpY9c3HB6w4pJaSydz0tDXAOe5TL0GPe/3Q+ZZ
gTsMpyGt6x2bDioPMpV2JlbrlR+bIGO9CWd612Qbjj3N4euSs6QsO4i6yEb7s9K9aJ+EoL0azfvO
Hyk6ZzEuro7QA5LB1B6davwEDvbdNvM1DiG2YLJLMRcjq93mccYayuEot6zxIY4T7ZDT26T2aMYH
ppvJConcsIkHb7p7bsiYKKnHPSawrSq9iIh6295NRnX1p6i6mX5HptZc8S85w+jMcsf6qasHao4W
zdDXU/adCXgU8mkLuCUq4V6PPjMamwszrN9NN9skrf9g1MOOklegL823eR6/kNMHpdU9d9roLlsB
mo73BGQmzCdO1vRnmgjEw+ogQDTL/d44brEbzbZaCimzzdcFyg8+PbrtZZ14d535fOGm8cWn3XEs
mMMm2G14I8bffFceVGlwcKVdKFdIE1DvaDEjX8R467Qq4g3Vj7Ey3ZCnkRdydMWUrIhAop817OIo
gSUy0d0x5WtlZvUBcKq1xLTsrPpxrM9uBN3N0d/TRFwNqMgvQVhZx07P8AsguXhpmmncRr3WrqvY
dk7wkbJ1hD9gVyaojZm+tae+nls6jSDvoScydYjdAAtdrr5Ll+Nc4NT+qTaLkoZLpi0TdptCNOWb
j75ubYVK7QbuhZWvGxxQxnJqFtm8e+XlCMd0jF9j0FP7lLnllQZPf/ByK922RvHILihJYBC/tIEP
+xqKeM1E0qyXT03rMyi2TONAo+kbJxP/qHNcHMXLAJxp2SZ2yiJYW7SaneLbRD7jfHDr0uRDp2jT
Gss80jvEHRG7v6RvqlNSd/WaWAp8xgpAAVvpr8qEPZ95YXor0+xomGZ6Lewedkeb8MvIKvvRkIc2
992rm3ngDSRWAQNfYgJ4oHB6DR+BTjM8Uu4LdejWY4xdoavf1FXwK5qw7mCHOVnQxB9F2HqAcbOP
mDfWs2BCXFm+x1C2CV6DwH2fgxK/UhRxexNf6pg7r4qzNYJTtSxH8RrDTjt2ZfhQcH66c3S/6jIA
LeouWhML8gLE4AVQWPge9gl5H+RSBUq6r1Thwv+ouJPomUmxwQzAD01adqREc1B2q1hKVb327b5h
MOSpE8wI68DRcWFVFrmdkR0A+nB1C5VKFhzBOWdLNxTOfXTkRbaBt/Rkpt864bqr2B55D+rFC8vM
Q+yU7Vn67domavXeiiRZTCVoF9A7xqZOh3At9XDbVUhrmQx6L1kZjqjqiT8oPXs8VVbIHTul7vXr
4utrqOf1NZ+2tYOSf9Ac68Q4wjrhV2G3ILiziDFhkQ/ibzSvv+GSokg0xnRdlJDmbLN30W1m6dGK
CDiBa9qsxZwFWnXaI2iieE2Q4rdJ2PlLKhvzFHL7LqhMEkIPJMkMjXOgd/WsaA5tPAvrydRDp//M
DXdZBYyzAcwNuyTFe4lLJaTVHtNsE6m9wMxO1oQ9NCdp/CAq0H5solnLmACC8PKU6XtVo4GoDQfi
JWdKiVl8LawkOJp+mTEYlBZ8jcn7ls/QWLMmcwwu9kaFvfY00Z/PQHzcGYNpT5FXfpR5N56/njGE
QcBjxvmh0Ib72Iv+0pIoRlqNeXOiH1GSOkeNLDsSJGm8g62oga6TCJwEXnf974z9f4c5ugZEKBtZ
2b9X0Z2LGmH5P83Y/3zV32V07h+2zpjdNSySeOb8rr9kdN4fgMrQ1mHIM1z7X2R0klfZHCAAgEmo
bH9O2SV5YLprQzgTBuFfrvcfxXdRm/zLkJ3ELib9OtNOqJO6J/9FR6cY5ASC3N1dH8A0t4uKrOwW
8rMRFYw6oa/Aj0/XFggnSo0eRFVn4WEEvRMNULwh+D9Zzl6P+2hVh22+D+0aCFmsX4LcKM5uH3sU
8E6xqWq9u4twMPH/qnetgwZWmAVhkH6wS2Xt7PiJCaIKEiT0jlripvqM0dsQofEZFra9LHW4GA48
9tVELCGxoyZH9MlvN5LjHnQjc5uLRHuWEbCWwKy3Tiu1mZ4dANByDWRYaMzEsMz5XvZ2HD3mruKb
GisiHOKkvmv21upDvNyUMMSWgKKNXF87aThFdgYAXc94xC03HvHcZqiN2AvdwJj9D5+NQz+o9D6j
XLDbJOX/cHduu2ljURh+laj3RDY+bHs0rTSBhJCEQ5pMMukNcokLNsYG4w2Gt5nLXszVPEJebD4T
3OA0QWkdzUQjVaoEZO3t5X1Ye6///xdlvJbXk6BSH0zGJ/pCRd8Qpam6DjeFoh/VribOPfJ31xXu
3mqkZrhQqwwa6ixGkrtiVTsDde4fyemiwQFOHJA+WlyGmqSE9oqbxNV00TGEjJoRlbXrSSBBzKek
mqRUzeMxaYW6khpQ/8hr1k2RpPAcKp8WEtAOQvK6hTKINo5qBrzaJpccCwDy0+kx0jWDQ3U1qcey
51A7M3TUwfB8Cvj3Qgy5/55oVCCxOf71uOUklV1J6unEkpSEUAawG0JKf2sIydlJerq0T4zYVM/E
UEXnKBh3RHs8ClYNE2JlTZnYohHp40nLsIbXalRpRdQ3rC2MLAmiBsjbQsKqGeo0PQ0GdkSOGqE6
sZiT4hNoRXiD8FaZV76slqtRQ3oNY7VIG3qsXAk1QEVnWQsNdYY8+7Ry4Q2BUvQ0CTiCkqofZyvl
GDKCyX16OjpKE5LBYppU6gxsWDtKqFD+xJvC6OYgM2CcHfaqBq43qCEPJptx712NfDTKzPnoUvqo
Ma50Lzg0F72g5Q25sNVJ3MYDmDTeZHxjTfVZB6nL4HiEFCFcZG5MeugXUsMBwESS+P1U9I585lkL
RvKxxm3MKeBFAlTykLXIMw0Q6mPlbDhVz/1gHnC+InkABkI/TGMOt5NJ2u1xj9yxJnbvcCDJrA5H
C+rYKgvlgJLLw/MZ2RcSgT51lcV5UiHHFVo0IsFoh2SER1Pk+ExjNK8vvDFsQxPZMKb9OagTwGIa
tONo0e2hEd+qVEZRm+pBYXspT6lmhboYzF9yNPYRKTDzRAvgDmTcFFNQ+tQShl2DKP5HMpHesTGq
z5K4QxQg+gB4W/rI750uFQT0w2QF+HOEPk8s5m3k/2pJFTmq5VS5NbiYO4McQ6GYudlcwm5rD3rd
FL0h1Y+XXXVBgonEk9WkZly8Gpq/B9TRmDEBm3CGDriuV2pzn5E2h/ZpJN4Z5U6M+omYCUpz+fCO
Ev9GZDL+9sql4Hsf8YtDU4F+JkB/glQ5MK2hysEmTZvUuTkcdZIYSR977MVHQ+lzrRZBpzYWFCVQ
9CaHVKhWwbVEqYibcXPcjpb6TWqqV4xsvZ0qo8uVnzRqFoDXmq7qPcozwcPnnFObS5Wo1wd1ZHuf
pC+mR/+XvXoD6as7iXMYJl6yPJduvPzoziRZxg+/9tNfBm6UfduNvDC5jH7uR7sN7bnrli937/7Q
HhQKWRb2/nWn1j3eZSNweDB5675/V1X2MwQdksxc11A8OpNsDkjXbb6u2PY+EDrA8sDvEC5ef0+D
W056zg27n/Den7t/U3iCfiTDJHsPaAiH24hBFQzfi3zwyMKWD7R9mwerKjnIkPhn2wd4eR+YH0wD
C+Sgpej3Ade/74NnsZY2uKyXOeGRiQcnwH2oolKqcgQisyXMLMjadgIDQdVsDZqNKXR8YBLu/ScD
4dET3M+U5u37d6atv3AkPDLx4ISqtW8Bb1GhHwBchvZU9AGskX3dRPbcQsSbaDnDnL4tH6wD5JIj
AfisIUDiqRwETNVkXSh6gZGABuiDE7KSvm/LC6qhGWXnAwsjtdWFjdx0NiTs7Cm354OqaBn5iEXD
NkyFOsVvbj4AalfLTghWBYVECGuCDr/ORMGl6AVb7HPIU4A/g6OrMize3FjIuIH30/TRzv0DmyRe
4AhqC9Pgv6IDLGtfrXJ0Vm1WH87A2f75tiaDBoah7DBgMggd+D0l6tbr3uPJgBfsKsW9TfQvdchI
xg944QXb6Lewq0YW+nYdcHnu7Km47Lkf5IHG999vgoxsA8kiicIPs/jrvu2HeOxDYfNYB0JbX+aB
0bqdzZ9vHvD7pgtt5U+Vf3jsubET9ykdsA4FN91sO2OCtt8G0plBjQTnmLiFqx3qReex0ZPBI0Pz
fhrsMn/g+M5eDfNfEMH3CvxLSgMwwx8e+P27gju2dp4faGDvQsa50ew90AiLadlGas544vaHbm4p
s8y+9gr+4U06kyJthYUPrkvpLg+9oXT4l5t6CGtKm46w6xXJtAJIaN7Sz48WVCW8caHHgvCxvN2W
m3r9aA/k7jI3lrnjPtQt6466jJ1wEBUMG1xTln6FDXCbji+dpGCbLUIQT5ftdYOTaOzGRdMgiF9h
TB97t6R+Hlm2tVfo9AkLCRjI/Omzd7iJz8q6o+0sndhLti1XYVwT+ZW2LN15tHfm3v1dOGpuouuy
1jtOCvUt72XmkKoOgyv/4OenYle6n4tTfBMDlu1xttXefU2c4tDb3D+UN849CrNm72NUGCWbyK2s
+Qsn3DuT3myvGyXR7O6v3M1rv9uaQUBXugkvdIKo8EY1CImvMC0vni3G9fwF0Yv2+EvnMyFEwd8a
1ZZeYd2+dMaORJmmuEEijqC/wgjfpQlR0iNXxFv9WK7y4ZCNDw1ZkVfo9Y2E6Xr3Z2Et2YTlZYfe
ThJtSY+0vP4wcvqPOq7DdH2F8GxnXrJsx+++ZrHD9psk52mCNcw/em6NfSpW/3bb+X0En99iPvVn
xeNJ9ot+4Drxh38AAAD//w==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900" b="1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PT" b="1">
            <a:solidFill>
              <a:schemeClr val="bg1"/>
            </a:solidFill>
          </a:endParaRPr>
        </a:p>
      </cx:txPr>
    </cx:legend>
  </cx:chart>
  <cx:spPr>
    <a:solidFill>
      <a:srgbClr val="000000">
        <a:alpha val="60000"/>
      </a:srgb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microsoft.com/office/2014/relationships/chartEx" Target="../charts/chartEx1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300037</xdr:colOff>
      <xdr:row>39</xdr:row>
      <xdr:rowOff>142875</xdr:rowOff>
    </xdr:from>
    <xdr:to>
      <xdr:col>11</xdr:col>
      <xdr:colOff>176212</xdr:colOff>
      <xdr:row>54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CD6C59C-5C71-4B37-8BD8-CF2D6AA62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235324</xdr:colOff>
      <xdr:row>59</xdr:row>
      <xdr:rowOff>186017</xdr:rowOff>
    </xdr:from>
    <xdr:to>
      <xdr:col>11</xdr:col>
      <xdr:colOff>134471</xdr:colOff>
      <xdr:row>74</xdr:row>
      <xdr:rowOff>71717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CD2E125-3AC7-40B3-AE79-E896748D4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470648</xdr:colOff>
      <xdr:row>77</xdr:row>
      <xdr:rowOff>186018</xdr:rowOff>
    </xdr:from>
    <xdr:to>
      <xdr:col>11</xdr:col>
      <xdr:colOff>369795</xdr:colOff>
      <xdr:row>92</xdr:row>
      <xdr:rowOff>71718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87A7B20-3114-4433-89C0-CBB792584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</xdr:row>
      <xdr:rowOff>180976</xdr:rowOff>
    </xdr:from>
    <xdr:to>
      <xdr:col>13</xdr:col>
      <xdr:colOff>552450</xdr:colOff>
      <xdr:row>4</xdr:row>
      <xdr:rowOff>142876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3452DF2-E3C6-45A5-AD11-49074BF3315D}"/>
            </a:ext>
          </a:extLst>
        </xdr:cNvPr>
        <xdr:cNvSpPr txBox="1"/>
      </xdr:nvSpPr>
      <xdr:spPr>
        <a:xfrm>
          <a:off x="5857875" y="371476"/>
          <a:ext cx="261937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3200">
              <a:solidFill>
                <a:schemeClr val="bg1"/>
              </a:solidFill>
              <a:latin typeface="Britannic Bold" panose="020B0903060703020204" pitchFamily="34" charset="0"/>
            </a:rPr>
            <a:t>Sales Report</a:t>
          </a:r>
          <a:endParaRPr lang="pt-PT" sz="1100">
            <a:solidFill>
              <a:schemeClr val="bg1"/>
            </a:solidFill>
            <a:latin typeface="Britannic Bold" panose="020B0903060703020204" pitchFamily="34" charset="0"/>
          </a:endParaRPr>
        </a:p>
      </xdr:txBody>
    </xdr:sp>
    <xdr:clientData/>
  </xdr:twoCellAnchor>
  <xdr:twoCellAnchor>
    <xdr:from>
      <xdr:col>9</xdr:col>
      <xdr:colOff>247650</xdr:colOff>
      <xdr:row>4</xdr:row>
      <xdr:rowOff>133351</xdr:rowOff>
    </xdr:from>
    <xdr:to>
      <xdr:col>13</xdr:col>
      <xdr:colOff>428625</xdr:colOff>
      <xdr:row>7</xdr:row>
      <xdr:rowOff>95251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BC98E21-ABDD-43AB-834C-425AB7BE318F}"/>
            </a:ext>
          </a:extLst>
        </xdr:cNvPr>
        <xdr:cNvSpPr txBox="1"/>
      </xdr:nvSpPr>
      <xdr:spPr>
        <a:xfrm>
          <a:off x="5734050" y="895351"/>
          <a:ext cx="261937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3200">
              <a:solidFill>
                <a:schemeClr val="bg1"/>
              </a:solidFill>
              <a:latin typeface="+mn-lt"/>
            </a:rPr>
            <a:t>2019</a:t>
          </a:r>
          <a:endParaRPr lang="pt-PT" sz="11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9</xdr:col>
      <xdr:colOff>9525</xdr:colOff>
      <xdr:row>5</xdr:row>
      <xdr:rowOff>0</xdr:rowOff>
    </xdr:from>
    <xdr:to>
      <xdr:col>14</xdr:col>
      <xdr:colOff>0</xdr:colOff>
      <xdr:row>5</xdr:row>
      <xdr:rowOff>0</xdr:rowOff>
    </xdr:to>
    <xdr:cxnSp macro="">
      <xdr:nvCxnSpPr>
        <xdr:cNvPr id="5" name="Conexão reta 4">
          <a:extLst>
            <a:ext uri="{FF2B5EF4-FFF2-40B4-BE49-F238E27FC236}">
              <a16:creationId xmlns:a16="http://schemas.microsoft.com/office/drawing/2014/main" id="{262E0174-ACF0-4D61-A668-F856EAB866CC}"/>
            </a:ext>
          </a:extLst>
        </xdr:cNvPr>
        <xdr:cNvCxnSpPr/>
      </xdr:nvCxnSpPr>
      <xdr:spPr>
        <a:xfrm>
          <a:off x="5495925" y="952500"/>
          <a:ext cx="3038475" cy="0"/>
        </a:xfrm>
        <a:prstGeom prst="line">
          <a:avLst/>
        </a:prstGeom>
        <a:ln w="571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9</xdr:row>
      <xdr:rowOff>38100</xdr:rowOff>
    </xdr:from>
    <xdr:to>
      <xdr:col>14</xdr:col>
      <xdr:colOff>466726</xdr:colOff>
      <xdr:row>12</xdr:row>
      <xdr:rowOff>28575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41BBBC32-77B3-4A00-BC50-0D4CB169AAC5}"/>
            </a:ext>
          </a:extLst>
        </xdr:cNvPr>
        <xdr:cNvGrpSpPr/>
      </xdr:nvGrpSpPr>
      <xdr:grpSpPr>
        <a:xfrm>
          <a:off x="5007952" y="1752600"/>
          <a:ext cx="3972659" cy="561975"/>
          <a:chOff x="5019675" y="1752600"/>
          <a:chExt cx="3981451" cy="561975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327FAA7D-EB4B-4E18-A4C0-49E99D8BB750}"/>
              </a:ext>
            </a:extLst>
          </xdr:cNvPr>
          <xdr:cNvSpPr txBox="1"/>
        </xdr:nvSpPr>
        <xdr:spPr>
          <a:xfrm>
            <a:off x="5019675" y="1752600"/>
            <a:ext cx="3743325" cy="561975"/>
          </a:xfrm>
          <a:prstGeom prst="rect">
            <a:avLst/>
          </a:prstGeom>
          <a:solidFill>
            <a:srgbClr val="F2F2F2">
              <a:alpha val="5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PT" sz="2800">
                <a:solidFill>
                  <a:sysClr val="windowText" lastClr="000000"/>
                </a:solidFill>
              </a:rPr>
              <a:t>Sales:</a:t>
            </a:r>
          </a:p>
        </xdr:txBody>
      </xdr:sp>
      <xdr:sp macro="" textlink="CA!D100">
        <xdr:nvSpPr>
          <xdr:cNvPr id="7" name="CaixaDeTexto 6">
            <a:extLst>
              <a:ext uri="{FF2B5EF4-FFF2-40B4-BE49-F238E27FC236}">
                <a16:creationId xmlns:a16="http://schemas.microsoft.com/office/drawing/2014/main" id="{B9CD09BB-815B-4AEF-8272-357202BEF42C}"/>
              </a:ext>
            </a:extLst>
          </xdr:cNvPr>
          <xdr:cNvSpPr txBox="1"/>
        </xdr:nvSpPr>
        <xdr:spPr>
          <a:xfrm>
            <a:off x="6410326" y="1762125"/>
            <a:ext cx="2590800" cy="5238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01E5D457-45BD-40C7-9F9E-D628D3ABF547}" type="TxLink">
              <a:rPr lang="en-US" sz="28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3,690,695.96 €</a:t>
            </a:fld>
            <a:endParaRPr lang="pt-PT" sz="2800"/>
          </a:p>
        </xdr:txBody>
      </xdr:sp>
    </xdr:grpSp>
    <xdr:clientData/>
  </xdr:twoCellAnchor>
  <xdr:twoCellAnchor>
    <xdr:from>
      <xdr:col>0</xdr:col>
      <xdr:colOff>342900</xdr:colOff>
      <xdr:row>34</xdr:row>
      <xdr:rowOff>95250</xdr:rowOff>
    </xdr:from>
    <xdr:to>
      <xdr:col>16</xdr:col>
      <xdr:colOff>590550</xdr:colOff>
      <xdr:row>43</xdr:row>
      <xdr:rowOff>142875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5427731-84DA-4CE2-AEA1-D5F7F17A5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14</xdr:row>
      <xdr:rowOff>76199</xdr:rowOff>
    </xdr:from>
    <xdr:to>
      <xdr:col>17</xdr:col>
      <xdr:colOff>180975</xdr:colOff>
      <xdr:row>32</xdr:row>
      <xdr:rowOff>161925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617FB58-6A74-4A6D-A570-D4C34A40F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419100</xdr:colOff>
      <xdr:row>28</xdr:row>
      <xdr:rowOff>142875</xdr:rowOff>
    </xdr:from>
    <xdr:to>
      <xdr:col>24</xdr:col>
      <xdr:colOff>476250</xdr:colOff>
      <xdr:row>42</xdr:row>
      <xdr:rowOff>180974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0F27873-55E5-4779-B7B3-4B5CA3F13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104775</xdr:colOff>
      <xdr:row>0</xdr:row>
      <xdr:rowOff>190499</xdr:rowOff>
    </xdr:from>
    <xdr:to>
      <xdr:col>24</xdr:col>
      <xdr:colOff>523874</xdr:colOff>
      <xdr:row>25</xdr:row>
      <xdr:rowOff>152401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B4C1228-6FF5-401A-A654-0A47DEEB9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381000</xdr:colOff>
      <xdr:row>14</xdr:row>
      <xdr:rowOff>76199</xdr:rowOff>
    </xdr:from>
    <xdr:to>
      <xdr:col>10</xdr:col>
      <xdr:colOff>180975</xdr:colOff>
      <xdr:row>25</xdr:row>
      <xdr:rowOff>180974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FA26CD35-BC9D-43CD-89ED-0424AA56E2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0" y="2743199"/>
              <a:ext cx="5895975" cy="2200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161925</xdr:colOff>
      <xdr:row>0</xdr:row>
      <xdr:rowOff>152401</xdr:rowOff>
    </xdr:from>
    <xdr:to>
      <xdr:col>3</xdr:col>
      <xdr:colOff>161925</xdr:colOff>
      <xdr:row>7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Method">
              <a:extLst>
                <a:ext uri="{FF2B5EF4-FFF2-40B4-BE49-F238E27FC236}">
                  <a16:creationId xmlns:a16="http://schemas.microsoft.com/office/drawing/2014/main" id="{D2BE6C99-1809-4597-9056-6A22E403F5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tho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152401"/>
              <a:ext cx="18288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533400</xdr:colOff>
      <xdr:row>0</xdr:row>
      <xdr:rowOff>142875</xdr:rowOff>
    </xdr:from>
    <xdr:to>
      <xdr:col>7</xdr:col>
      <xdr:colOff>457200</xdr:colOff>
      <xdr:row>8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Category">
              <a:extLst>
                <a:ext uri="{FF2B5EF4-FFF2-40B4-BE49-F238E27FC236}">
                  <a16:creationId xmlns:a16="http://schemas.microsoft.com/office/drawing/2014/main" id="{717603B6-D4B8-4198-9064-6EDE1A8281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0" y="142875"/>
              <a:ext cx="2362200" cy="147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381000</xdr:colOff>
      <xdr:row>0</xdr:row>
      <xdr:rowOff>104775</xdr:rowOff>
    </xdr:from>
    <xdr:to>
      <xdr:col>18</xdr:col>
      <xdr:colOff>381000</xdr:colOff>
      <xdr:row>13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Store">
              <a:extLst>
                <a:ext uri="{FF2B5EF4-FFF2-40B4-BE49-F238E27FC236}">
                  <a16:creationId xmlns:a16="http://schemas.microsoft.com/office/drawing/2014/main" id="{62810549-BB1D-4265-9B68-B823EDB577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o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0" y="1047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400050</xdr:colOff>
      <xdr:row>27</xdr:row>
      <xdr:rowOff>66675</xdr:rowOff>
    </xdr:from>
    <xdr:to>
      <xdr:col>9</xdr:col>
      <xdr:colOff>476249</xdr:colOff>
      <xdr:row>34</xdr:row>
      <xdr:rowOff>142875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2" name="Date">
              <a:extLst>
                <a:ext uri="{FF2B5EF4-FFF2-40B4-BE49-F238E27FC236}">
                  <a16:creationId xmlns:a16="http://schemas.microsoft.com/office/drawing/2014/main" id="{94AED653-6444-4B5E-A8A1-1D97612BF7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" y="5210175"/>
              <a:ext cx="5562599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Linha cronológica: funciona no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go Afonso" refreshedDate="44285.416325925929" createdVersion="6" refreshedVersion="6" minRefreshableVersion="3" recordCount="249" xr:uid="{CD72BC4A-1EAC-47D8-BB60-468B8625B4FF}">
  <cacheSource type="worksheet">
    <worksheetSource name="Tabela1"/>
  </cacheSource>
  <cacheFields count="10">
    <cacheField name="SKU" numFmtId="0">
      <sharedItems/>
    </cacheField>
    <cacheField name="Method" numFmtId="0">
      <sharedItems count="3">
        <s v="Store Pickup"/>
        <s v="Fisico"/>
        <s v="En linea"/>
      </sharedItems>
    </cacheField>
    <cacheField name="Category" numFmtId="0">
      <sharedItems count="8">
        <s v="Sonido"/>
        <s v="Otros"/>
        <s v="video"/>
        <s v="Conectividad"/>
        <s v="Cables"/>
        <s v="Componentes"/>
        <s v="Energía"/>
        <s v="Almacenamiento"/>
      </sharedItems>
    </cacheField>
    <cacheField name="Product" numFmtId="0">
      <sharedItems count="26">
        <s v="Bocina GHIA GSP-15AP 24,000W Bluetooth / USB / Micro SD Negro GSP-15AP"/>
        <s v="Barra de sonido GHIA GSB-011 2.1 canales 60W Bluetooth / USB / 3.5mm Negro GSB-011"/>
        <s v="Silla Deportiva COUGAR Gaming ARMOR Pro Negro 3MARMPRB.0001"/>
        <s v="Cámara Analógica GHIA GCV-003 Alámbrica tipo bala 1MP 720p Interior / Exterior Día / Noche Negro GCV-003"/>
        <s v="Router D-Link DIR-878 Wireless-AC1900 Dual Banda 2.4GHz / 5Ghz 1900Mb/s WiFi 1x Wan 4x Lan DIR-878"/>
        <s v="Cable de datos GHIA USB Macho a USB-C Macho 2m Negro GAC-169"/>
        <s v="Motherboard AORUS X299X MASTER Socket LGA 2066 E-ATX X299 USB 3.2 DDR4 X299X AORUS MASTER"/>
        <s v="Cable de datos GHIA USB Macho a USB-C Macho 1m Negro / Rojo GAC-084"/>
        <s v="Batería Portátil GHIA GAC-122 10,050mAH 2x USB Negro GAC-122"/>
        <s v="Procesador AMD RYZEN Threadripper 3970X 3.7GHz 24 núcleos Socket sTRX4 Sin Disipador 100-100000011WOF"/>
        <s v="Kit de Teclado y Mouse ASUS U2000 Estándar Negro U2000"/>
        <s v="Motherboard Gigabyte X299X DESIGNARE 10G Socket LGA 2066 E-ATX X299 USB 3.2 DDR4 X299X DESIGNARE 10G"/>
        <s v="Unidad de estado sólido SSD GIGABYTE GP-GSM2NE3512GNTD NVMe 512GB PCIe Gen3x4 M.2 2280 NVMe 2280 Read 1700MB/s Write 1550MB/s GP-GSM2NE3512GNTD"/>
        <s v="Switch D-link 8 puertos DGS-1008A 10/100/1000Mbps No Administrable DGS-1008A"/>
        <s v="Bocina GHIA BX500G 10W Bluetooth / USB / Micro SD Gris BX500G"/>
        <s v="Tarjeta de red interna D-link DGE-528T 1 puerto Ethernet Gigabit PCI Express DGE-528T"/>
        <s v="Batería Portátil GHIA GAC-121 20,100mAH 2x USB Negro GAC-121"/>
        <s v="Cable de datos GHIA USB Macho a USB-C Macho 1m Gris GAC-094"/>
        <s v="Audífonos con micrófono Apple AirPods Pro Inalámbrico con estuche de carga Blanco MWP22AM/A"/>
        <s v="Tarjeta de video GIGABYTE GeForce GTX1650 SUPER WINDFORCE OC 4G 4GB GDDR5 PCI Express GV-N165SWF2OC-4GD"/>
        <s v="Bocina GHIA BX500B 10W Bluetooth / USB / Micro SD Negro BX500B"/>
        <s v="Motherboard AORUS X299X XTREME WATERFORCE Socket LGA 2066 XL-ATX X299 USB 3.2 WiFi DDR4 X299X AORUS XTREME WF"/>
        <s v="Cable de datos GHIA USB Macho a Micro USB Macho 2m Negro GAC-150"/>
        <s v="Cable de datos GHIA USB Macho a USB-C Macho 1m Dorado GAC-092"/>
        <s v="Unidad de estado sólido SSD ADATA Portable SD700 1TB USB 3.1 Read 440MB/s Write 430MB/s Negro ASD700-1TU31-CBK"/>
        <s v="Cable de datos GHIA USB Macho a Lightning / Micro USB Macho 1m Azul / Gris GAC-096"/>
      </sharedItems>
    </cacheField>
    <cacheField name="Quantity" numFmtId="0">
      <sharedItems containsSemiMixedTypes="0" containsString="0" containsNumber="1" containsInteger="1" minValue="1" maxValue="5"/>
    </cacheField>
    <cacheField name="Price" numFmtId="8">
      <sharedItems containsSemiMixedTypes="0" containsString="0" containsNumber="1" minValue="31.684799999999999" maxValue="43983.42"/>
    </cacheField>
    <cacheField name="Date" numFmtId="15">
      <sharedItems containsSemiMixedTypes="0" containsNonDate="0" containsDate="1" containsString="0" minDate="2019-02-04T00:00:00" maxDate="2019-12-30T00:00:00" count="174">
        <d v="2019-05-10T00:00:00"/>
        <d v="2019-07-09T00:00:00"/>
        <d v="2019-12-13T00:00:00"/>
        <d v="2019-04-14T00:00:00"/>
        <d v="2019-09-20T00:00:00"/>
        <d v="2019-09-28T00:00:00"/>
        <d v="2019-08-21T00:00:00"/>
        <d v="2019-05-22T00:00:00"/>
        <d v="2019-04-13T00:00:00"/>
        <d v="2019-06-09T00:00:00"/>
        <d v="2019-03-07T00:00:00"/>
        <d v="2019-11-30T00:00:00"/>
        <d v="2019-10-23T00:00:00"/>
        <d v="2019-03-18T00:00:00"/>
        <d v="2019-09-11T00:00:00"/>
        <d v="2019-06-15T00:00:00"/>
        <d v="2019-02-26T00:00:00"/>
        <d v="2019-09-16T00:00:00"/>
        <d v="2019-12-26T00:00:00"/>
        <d v="2019-10-18T00:00:00"/>
        <d v="2019-05-29T00:00:00"/>
        <d v="2019-03-20T00:00:00"/>
        <d v="2019-06-10T00:00:00"/>
        <d v="2019-05-21T00:00:00"/>
        <d v="2019-11-06T00:00:00"/>
        <d v="2019-12-27T00:00:00"/>
        <d v="2019-04-03T00:00:00"/>
        <d v="2019-04-02T00:00:00"/>
        <d v="2019-05-11T00:00:00"/>
        <d v="2019-02-05T00:00:00"/>
        <d v="2019-04-21T00:00:00"/>
        <d v="2019-05-19T00:00:00"/>
        <d v="2019-12-07T00:00:00"/>
        <d v="2019-06-05T00:00:00"/>
        <d v="2019-10-15T00:00:00"/>
        <d v="2019-12-28T00:00:00"/>
        <d v="2019-09-04T00:00:00"/>
        <d v="2019-12-01T00:00:00"/>
        <d v="2019-03-24T00:00:00"/>
        <d v="2019-04-22T00:00:00"/>
        <d v="2019-04-18T00:00:00"/>
        <d v="2019-09-07T00:00:00"/>
        <d v="2019-11-09T00:00:00"/>
        <d v="2019-05-24T00:00:00"/>
        <d v="2019-08-29T00:00:00"/>
        <d v="2019-03-16T00:00:00"/>
        <d v="2019-04-25T00:00:00"/>
        <d v="2019-07-24T00:00:00"/>
        <d v="2019-11-29T00:00:00"/>
        <d v="2019-07-10T00:00:00"/>
        <d v="2019-03-02T00:00:00"/>
        <d v="2019-10-28T00:00:00"/>
        <d v="2019-04-04T00:00:00"/>
        <d v="2019-07-18T00:00:00"/>
        <d v="2019-11-02T00:00:00"/>
        <d v="2019-07-07T00:00:00"/>
        <d v="2019-05-04T00:00:00"/>
        <d v="2019-11-22T00:00:00"/>
        <d v="2019-05-28T00:00:00"/>
        <d v="2019-02-12T00:00:00"/>
        <d v="2019-04-15T00:00:00"/>
        <d v="2019-06-08T00:00:00"/>
        <d v="2019-03-05T00:00:00"/>
        <d v="2019-02-07T00:00:00"/>
        <d v="2019-02-10T00:00:00"/>
        <d v="2019-02-23T00:00:00"/>
        <d v="2019-12-29T00:00:00"/>
        <d v="2019-12-06T00:00:00"/>
        <d v="2019-05-03T00:00:00"/>
        <d v="2019-10-06T00:00:00"/>
        <d v="2019-12-08T00:00:00"/>
        <d v="2019-02-18T00:00:00"/>
        <d v="2019-11-10T00:00:00"/>
        <d v="2019-08-02T00:00:00"/>
        <d v="2019-05-31T00:00:00"/>
        <d v="2019-06-11T00:00:00"/>
        <d v="2019-02-19T00:00:00"/>
        <d v="2019-07-29T00:00:00"/>
        <d v="2019-04-09T00:00:00"/>
        <d v="2019-12-02T00:00:00"/>
        <d v="2019-07-22T00:00:00"/>
        <d v="2019-06-01T00:00:00"/>
        <d v="2019-03-27T00:00:00"/>
        <d v="2019-07-20T00:00:00"/>
        <d v="2019-09-05T00:00:00"/>
        <d v="2019-11-24T00:00:00"/>
        <d v="2019-12-09T00:00:00"/>
        <d v="2019-07-01T00:00:00"/>
        <d v="2019-07-15T00:00:00"/>
        <d v="2019-10-14T00:00:00"/>
        <d v="2019-06-13T00:00:00"/>
        <d v="2019-12-19T00:00:00"/>
        <d v="2019-10-31T00:00:00"/>
        <d v="2019-10-05T00:00:00"/>
        <d v="2019-03-19T00:00:00"/>
        <d v="2019-08-04T00:00:00"/>
        <d v="2019-10-13T00:00:00"/>
        <d v="2019-07-28T00:00:00"/>
        <d v="2019-05-06T00:00:00"/>
        <d v="2019-10-03T00:00:00"/>
        <d v="2019-08-24T00:00:00"/>
        <d v="2019-09-22T00:00:00"/>
        <d v="2019-11-18T00:00:00"/>
        <d v="2019-04-16T00:00:00"/>
        <d v="2019-11-27T00:00:00"/>
        <d v="2019-03-26T00:00:00"/>
        <d v="2019-06-26T00:00:00"/>
        <d v="2019-12-03T00:00:00"/>
        <d v="2019-07-27T00:00:00"/>
        <d v="2019-11-13T00:00:00"/>
        <d v="2019-07-31T00:00:00"/>
        <d v="2019-07-26T00:00:00"/>
        <d v="2019-05-14T00:00:00"/>
        <d v="2019-10-24T00:00:00"/>
        <d v="2019-10-08T00:00:00"/>
        <d v="2019-05-07T00:00:00"/>
        <d v="2019-03-08T00:00:00"/>
        <d v="2019-02-15T00:00:00"/>
        <d v="2019-11-23T00:00:00"/>
        <d v="2019-04-27T00:00:00"/>
        <d v="2019-09-01T00:00:00"/>
        <d v="2019-07-12T00:00:00"/>
        <d v="2019-08-10T00:00:00"/>
        <d v="2019-02-06T00:00:00"/>
        <d v="2019-05-13T00:00:00"/>
        <d v="2019-12-14T00:00:00"/>
        <d v="2019-06-03T00:00:00"/>
        <d v="2019-04-26T00:00:00"/>
        <d v="2019-02-20T00:00:00"/>
        <d v="2019-06-12T00:00:00"/>
        <d v="2019-04-11T00:00:00"/>
        <d v="2019-10-11T00:00:00"/>
        <d v="2019-02-08T00:00:00"/>
        <d v="2019-12-21T00:00:00"/>
        <d v="2019-09-27T00:00:00"/>
        <d v="2019-10-22T00:00:00"/>
        <d v="2019-07-05T00:00:00"/>
        <d v="2019-09-02T00:00:00"/>
        <d v="2019-08-17T00:00:00"/>
        <d v="2019-10-29T00:00:00"/>
        <d v="2019-07-11T00:00:00"/>
        <d v="2019-08-25T00:00:00"/>
        <d v="2019-09-18T00:00:00"/>
        <d v="2019-12-04T00:00:00"/>
        <d v="2019-11-26T00:00:00"/>
        <d v="2019-02-04T00:00:00"/>
        <d v="2019-12-15T00:00:00"/>
        <d v="2019-07-21T00:00:00"/>
        <d v="2019-04-01T00:00:00"/>
        <d v="2019-09-09T00:00:00"/>
        <d v="2019-11-28T00:00:00"/>
        <d v="2019-02-27T00:00:00"/>
        <d v="2019-05-09T00:00:00"/>
        <d v="2019-11-11T00:00:00"/>
        <d v="2019-04-05T00:00:00"/>
        <d v="2019-12-16T00:00:00"/>
        <d v="2019-11-15T00:00:00"/>
        <d v="2019-12-11T00:00:00"/>
        <d v="2019-06-23T00:00:00"/>
        <d v="2019-10-17T00:00:00"/>
        <d v="2019-08-18T00:00:00"/>
        <d v="2019-03-23T00:00:00"/>
        <d v="2019-11-03T00:00:00"/>
        <d v="2019-06-22T00:00:00"/>
        <d v="2019-04-17T00:00:00"/>
        <d v="2019-12-20T00:00:00"/>
        <d v="2019-10-27T00:00:00"/>
        <d v="2019-08-05T00:00:00"/>
        <d v="2019-12-23T00:00:00"/>
        <d v="2019-06-24T00:00:00"/>
        <d v="2019-08-03T00:00:00"/>
        <d v="2019-08-23T00:00:00"/>
        <d v="2019-08-12T00:00:00"/>
        <d v="2019-02-21T00:00:00"/>
      </sharedItems>
      <fieldGroup par="9" base="6">
        <rangePr groupBy="days" startDate="2019-02-04T00:00:00" endDate="2019-12-30T00:00:00"/>
        <groupItems count="368">
          <s v="&lt;04/02/2019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0/12/2019"/>
        </groupItems>
      </fieldGroup>
    </cacheField>
    <cacheField name="Store" numFmtId="0">
      <sharedItems count="8">
        <s v="Queretaro"/>
        <s v="Puebla"/>
        <s v="CDMX"/>
        <s v="Yucatan"/>
        <s v="Quintana Roo"/>
        <s v="Chihuahua"/>
        <s v="Jalisco"/>
        <s v="Nuevo Leon"/>
      </sharedItems>
    </cacheField>
    <cacheField name="Sales" numFmtId="8">
      <sharedItems containsSemiMixedTypes="0" containsString="0" containsNumber="1" minValue="32.029199999999996" maxValue="215605"/>
    </cacheField>
    <cacheField name="Meses" numFmtId="0" databaseField="0">
      <fieldGroup base="6">
        <rangePr groupBy="months" startDate="2019-02-04T00:00:00" endDate="2019-12-30T00:00:00"/>
        <groupItems count="14">
          <s v="&lt;04/02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0/12/2019"/>
        </groupItems>
      </fieldGroup>
    </cacheField>
  </cacheFields>
  <extLst>
    <ext xmlns:x14="http://schemas.microsoft.com/office/spreadsheetml/2009/9/main" uri="{725AE2AE-9491-48be-B2B4-4EB974FC3084}">
      <x14:pivotCacheDefinition pivotCacheId="14497210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s v="N.P. GSP-15AP"/>
    <x v="0"/>
    <x v="0"/>
    <x v="0"/>
    <n v="3"/>
    <n v="2877.2237"/>
    <x v="0"/>
    <x v="0"/>
    <n v="8631.6710999999996"/>
  </r>
  <r>
    <s v="N.P. GSB-011"/>
    <x v="1"/>
    <x v="0"/>
    <x v="1"/>
    <n v="1"/>
    <n v="1133.6399999999999"/>
    <x v="1"/>
    <x v="1"/>
    <n v="1133.6399999999999"/>
  </r>
  <r>
    <s v="N.P. 3MARMPRB.0001"/>
    <x v="1"/>
    <x v="1"/>
    <x v="2"/>
    <n v="3"/>
    <n v="5111.4240000000009"/>
    <x v="2"/>
    <x v="1"/>
    <n v="15334.272000000003"/>
  </r>
  <r>
    <s v="N.P. GCV-003"/>
    <x v="1"/>
    <x v="2"/>
    <x v="3"/>
    <n v="1"/>
    <n v="337.05"/>
    <x v="3"/>
    <x v="2"/>
    <n v="337.05"/>
  </r>
  <r>
    <s v="N.P. DIR-878"/>
    <x v="0"/>
    <x v="3"/>
    <x v="4"/>
    <n v="1"/>
    <n v="3305.5360000000001"/>
    <x v="4"/>
    <x v="3"/>
    <n v="3305.5360000000001"/>
  </r>
  <r>
    <s v="N.P. GAC-169"/>
    <x v="0"/>
    <x v="4"/>
    <x v="5"/>
    <n v="5"/>
    <n v="94.702400000000011"/>
    <x v="5"/>
    <x v="4"/>
    <n v="473.51200000000006"/>
  </r>
  <r>
    <s v="N.P. X299X AORUS MASTER"/>
    <x v="0"/>
    <x v="5"/>
    <x v="6"/>
    <n v="5"/>
    <n v="9562.619999999999"/>
    <x v="6"/>
    <x v="4"/>
    <n v="47813.099999999991"/>
  </r>
  <r>
    <s v="N.P. GAC-084"/>
    <x v="1"/>
    <x v="4"/>
    <x v="7"/>
    <n v="5"/>
    <n v="35.473199999999999"/>
    <x v="7"/>
    <x v="5"/>
    <n v="177.36599999999999"/>
  </r>
  <r>
    <s v="N.P. GAC-122"/>
    <x v="0"/>
    <x v="6"/>
    <x v="8"/>
    <n v="1"/>
    <n v="384.96"/>
    <x v="8"/>
    <x v="6"/>
    <n v="384.96"/>
  </r>
  <r>
    <s v="N.P. GSB-011"/>
    <x v="1"/>
    <x v="0"/>
    <x v="1"/>
    <n v="3"/>
    <n v="1157.76"/>
    <x v="3"/>
    <x v="1"/>
    <n v="3473.2799999999997"/>
  </r>
  <r>
    <s v="N.P. 100-100000011WOF"/>
    <x v="0"/>
    <x v="5"/>
    <x v="9"/>
    <n v="2"/>
    <n v="43983.42"/>
    <x v="9"/>
    <x v="6"/>
    <n v="87966.84"/>
  </r>
  <r>
    <s v="N.P. DIR-878"/>
    <x v="2"/>
    <x v="3"/>
    <x v="4"/>
    <n v="4"/>
    <n v="3432.6720000000005"/>
    <x v="10"/>
    <x v="1"/>
    <n v="13730.688000000002"/>
  </r>
  <r>
    <s v="N.P. U2000"/>
    <x v="0"/>
    <x v="1"/>
    <x v="10"/>
    <n v="5"/>
    <n v="346.5"/>
    <x v="11"/>
    <x v="1"/>
    <n v="1732.5"/>
  </r>
  <r>
    <s v="N.P. U2000"/>
    <x v="1"/>
    <x v="1"/>
    <x v="10"/>
    <n v="1"/>
    <n v="310.2"/>
    <x v="12"/>
    <x v="4"/>
    <n v="310.2"/>
  </r>
  <r>
    <s v="N.P. X299X DESIGNARE 10G"/>
    <x v="1"/>
    <x v="5"/>
    <x v="11"/>
    <n v="5"/>
    <n v="14207.796"/>
    <x v="13"/>
    <x v="7"/>
    <n v="71038.98"/>
  </r>
  <r>
    <s v="N.P. 3MARMPRB.0001"/>
    <x v="0"/>
    <x v="1"/>
    <x v="2"/>
    <n v="3"/>
    <n v="4922.1120000000001"/>
    <x v="14"/>
    <x v="3"/>
    <n v="14766.335999999999"/>
  </r>
  <r>
    <s v="N.P. X299X AORUS MASTER"/>
    <x v="2"/>
    <x v="5"/>
    <x v="6"/>
    <n v="5"/>
    <n v="10681.65"/>
    <x v="15"/>
    <x v="2"/>
    <n v="53408.25"/>
  </r>
  <r>
    <s v="N.P. GP-GSM2NE3512GNTD"/>
    <x v="1"/>
    <x v="7"/>
    <x v="12"/>
    <n v="4"/>
    <n v="1411.4880000000001"/>
    <x v="16"/>
    <x v="0"/>
    <n v="5645.9520000000002"/>
  </r>
  <r>
    <s v="N.P. DGS-1008A"/>
    <x v="1"/>
    <x v="3"/>
    <x v="13"/>
    <n v="2"/>
    <n v="458.48999999999995"/>
    <x v="17"/>
    <x v="2"/>
    <n v="916.9799999999999"/>
  </r>
  <r>
    <s v="N.P. BX500G"/>
    <x v="0"/>
    <x v="0"/>
    <x v="14"/>
    <n v="3"/>
    <n v="528.28"/>
    <x v="18"/>
    <x v="0"/>
    <n v="1584.84"/>
  </r>
  <r>
    <s v="N.P. GP-GSM2NE3512GNTD"/>
    <x v="1"/>
    <x v="7"/>
    <x v="12"/>
    <n v="5"/>
    <n v="1275.768"/>
    <x v="19"/>
    <x v="6"/>
    <n v="6378.84"/>
  </r>
  <r>
    <s v="N.P. DGE-528T"/>
    <x v="1"/>
    <x v="3"/>
    <x v="15"/>
    <n v="4"/>
    <n v="284.2"/>
    <x v="20"/>
    <x v="5"/>
    <n v="1136.8"/>
  </r>
  <r>
    <s v="N.P. GAC-121"/>
    <x v="1"/>
    <x v="6"/>
    <x v="16"/>
    <n v="4"/>
    <n v="606.32000000000005"/>
    <x v="21"/>
    <x v="7"/>
    <n v="2425.2800000000002"/>
  </r>
  <r>
    <s v="N.P. 100-100000011WOF"/>
    <x v="2"/>
    <x v="5"/>
    <x v="9"/>
    <n v="4"/>
    <n v="42689.79"/>
    <x v="22"/>
    <x v="7"/>
    <n v="170759.16"/>
  </r>
  <r>
    <s v="N.P. GSP-15AP"/>
    <x v="1"/>
    <x v="0"/>
    <x v="0"/>
    <n v="4"/>
    <n v="2847.5616"/>
    <x v="23"/>
    <x v="3"/>
    <n v="11390.2464"/>
  </r>
  <r>
    <s v="N.P. GAC-121"/>
    <x v="1"/>
    <x v="6"/>
    <x v="16"/>
    <n v="2"/>
    <n v="572"/>
    <x v="24"/>
    <x v="7"/>
    <n v="1144"/>
  </r>
  <r>
    <s v="N.P. GAC-094"/>
    <x v="0"/>
    <x v="4"/>
    <x v="17"/>
    <n v="1"/>
    <n v="79.436800000000005"/>
    <x v="25"/>
    <x v="7"/>
    <n v="79.436800000000005"/>
  </r>
  <r>
    <s v="N.P. GSP-15AP"/>
    <x v="1"/>
    <x v="0"/>
    <x v="0"/>
    <n v="1"/>
    <n v="2877.2237"/>
    <x v="26"/>
    <x v="4"/>
    <n v="2877.2237"/>
  </r>
  <r>
    <s v="N.P. GP-GSM2NE3512GNTD"/>
    <x v="0"/>
    <x v="7"/>
    <x v="12"/>
    <n v="3"/>
    <n v="1425.0600000000002"/>
    <x v="27"/>
    <x v="2"/>
    <n v="4275.18"/>
  </r>
  <r>
    <s v="N.P. MWP22AM/A"/>
    <x v="2"/>
    <x v="0"/>
    <x v="18"/>
    <n v="4"/>
    <n v="5102.5831999999991"/>
    <x v="28"/>
    <x v="7"/>
    <n v="20410.332799999996"/>
  </r>
  <r>
    <s v="N.P. X299X DESIGNARE 10G"/>
    <x v="0"/>
    <x v="5"/>
    <x v="11"/>
    <n v="3"/>
    <n v="14666.112000000001"/>
    <x v="29"/>
    <x v="5"/>
    <n v="43998.336000000003"/>
  </r>
  <r>
    <s v="N.P. GCV-003"/>
    <x v="2"/>
    <x v="2"/>
    <x v="3"/>
    <n v="5"/>
    <n v="308.15999999999997"/>
    <x v="30"/>
    <x v="6"/>
    <n v="1540.7999999999997"/>
  </r>
  <r>
    <s v="N.P. GSB-011"/>
    <x v="2"/>
    <x v="0"/>
    <x v="1"/>
    <n v="3"/>
    <n v="1157.76"/>
    <x v="31"/>
    <x v="5"/>
    <n v="3473.2799999999997"/>
  </r>
  <r>
    <s v="N.P. GAC-169"/>
    <x v="1"/>
    <x v="4"/>
    <x v="5"/>
    <n v="3"/>
    <n v="83.775200000000012"/>
    <x v="32"/>
    <x v="0"/>
    <n v="251.32560000000004"/>
  </r>
  <r>
    <s v="N.P. U2000"/>
    <x v="0"/>
    <x v="1"/>
    <x v="10"/>
    <n v="4"/>
    <n v="336.6"/>
    <x v="33"/>
    <x v="1"/>
    <n v="1346.4"/>
  </r>
  <r>
    <s v="N.P. GV-N165SWF2OC-4GD"/>
    <x v="2"/>
    <x v="2"/>
    <x v="19"/>
    <n v="5"/>
    <n v="4524.3874000000005"/>
    <x v="34"/>
    <x v="0"/>
    <n v="22621.937000000002"/>
  </r>
  <r>
    <s v="N.P. GAC-169"/>
    <x v="2"/>
    <x v="4"/>
    <x v="5"/>
    <n v="2"/>
    <n v="95.613"/>
    <x v="35"/>
    <x v="0"/>
    <n v="191.226"/>
  </r>
  <r>
    <s v="N.P. BX500B"/>
    <x v="2"/>
    <x v="0"/>
    <x v="20"/>
    <n v="5"/>
    <n v="556.38"/>
    <x v="36"/>
    <x v="7"/>
    <n v="2781.9"/>
  </r>
  <r>
    <s v="N.P. GAC-094"/>
    <x v="1"/>
    <x v="4"/>
    <x v="17"/>
    <n v="1"/>
    <n v="74.982399999999998"/>
    <x v="37"/>
    <x v="7"/>
    <n v="74.982399999999998"/>
  </r>
  <r>
    <s v="N.P. GP-GSM2NE3512GNTD"/>
    <x v="0"/>
    <x v="7"/>
    <x v="12"/>
    <n v="1"/>
    <n v="1330.056"/>
    <x v="38"/>
    <x v="0"/>
    <n v="1330.056"/>
  </r>
  <r>
    <s v="N.P. GCV-003"/>
    <x v="1"/>
    <x v="2"/>
    <x v="3"/>
    <n v="4"/>
    <n v="346.68"/>
    <x v="32"/>
    <x v="5"/>
    <n v="1386.72"/>
  </r>
  <r>
    <s v="N.P. X299X AORUS MASTER"/>
    <x v="1"/>
    <x v="5"/>
    <x v="6"/>
    <n v="5"/>
    <n v="9664.35"/>
    <x v="38"/>
    <x v="3"/>
    <n v="48321.75"/>
  </r>
  <r>
    <s v="N.P. DGE-528T"/>
    <x v="2"/>
    <x v="3"/>
    <x v="15"/>
    <n v="5"/>
    <n v="295.56799999999998"/>
    <x v="39"/>
    <x v="4"/>
    <n v="1477.84"/>
  </r>
  <r>
    <s v="N.P. DGE-528T"/>
    <x v="0"/>
    <x v="3"/>
    <x v="15"/>
    <n v="5"/>
    <n v="261.464"/>
    <x v="40"/>
    <x v="2"/>
    <n v="1307.32"/>
  </r>
  <r>
    <s v="N.P. GSB-011"/>
    <x v="1"/>
    <x v="0"/>
    <x v="1"/>
    <n v="3"/>
    <n v="1278.3600000000001"/>
    <x v="41"/>
    <x v="2"/>
    <n v="3835.0800000000004"/>
  </r>
  <r>
    <s v="N.P. GAC-094"/>
    <x v="0"/>
    <x v="4"/>
    <x v="17"/>
    <n v="1"/>
    <n v="70.527999999999992"/>
    <x v="42"/>
    <x v="6"/>
    <n v="70.527999999999992"/>
  </r>
  <r>
    <s v="N.P. DGS-1008A"/>
    <x v="1"/>
    <x v="3"/>
    <x v="13"/>
    <n v="2"/>
    <n v="488.07"/>
    <x v="43"/>
    <x v="5"/>
    <n v="976.14"/>
  </r>
  <r>
    <s v="N.P. X299X AORUS MASTER"/>
    <x v="1"/>
    <x v="5"/>
    <x v="6"/>
    <n v="1"/>
    <n v="10783.380000000001"/>
    <x v="44"/>
    <x v="4"/>
    <n v="10783.380000000001"/>
  </r>
  <r>
    <s v="N.P. GCV-003"/>
    <x v="1"/>
    <x v="2"/>
    <x v="3"/>
    <n v="3"/>
    <n v="340.26"/>
    <x v="45"/>
    <x v="0"/>
    <n v="1020.78"/>
  </r>
  <r>
    <s v="N.P. X299X AORUS XTREME WF"/>
    <x v="1"/>
    <x v="5"/>
    <x v="21"/>
    <n v="4"/>
    <n v="39271.568000000007"/>
    <x v="46"/>
    <x v="4"/>
    <n v="157086.27200000003"/>
  </r>
  <r>
    <s v="N.P. GCV-003"/>
    <x v="0"/>
    <x v="2"/>
    <x v="3"/>
    <n v="3"/>
    <n v="346.68"/>
    <x v="47"/>
    <x v="7"/>
    <n v="1040.04"/>
  </r>
  <r>
    <s v="N.P. GAC-169"/>
    <x v="2"/>
    <x v="4"/>
    <x v="5"/>
    <n v="5"/>
    <n v="95.613"/>
    <x v="48"/>
    <x v="0"/>
    <n v="478.065"/>
  </r>
  <r>
    <s v="N.P. X299X AORUS MASTER"/>
    <x v="2"/>
    <x v="5"/>
    <x v="6"/>
    <n v="4"/>
    <n v="9562.619999999999"/>
    <x v="49"/>
    <x v="4"/>
    <n v="38250.479999999996"/>
  </r>
  <r>
    <s v="N.P. GAC-094"/>
    <x v="0"/>
    <x v="4"/>
    <x v="17"/>
    <n v="5"/>
    <n v="72.755199999999988"/>
    <x v="50"/>
    <x v="5"/>
    <n v="363.77599999999995"/>
  </r>
  <r>
    <s v="N.P. GSB-011"/>
    <x v="0"/>
    <x v="0"/>
    <x v="1"/>
    <n v="1"/>
    <n v="1193.94"/>
    <x v="51"/>
    <x v="2"/>
    <n v="1193.94"/>
  </r>
  <r>
    <s v="N.P. BX500G"/>
    <x v="0"/>
    <x v="0"/>
    <x v="14"/>
    <n v="3"/>
    <n v="539.52"/>
    <x v="52"/>
    <x v="1"/>
    <n v="1618.56"/>
  </r>
  <r>
    <s v="N.P. GAC-150"/>
    <x v="0"/>
    <x v="4"/>
    <x v="22"/>
    <n v="1"/>
    <n v="80.144400000000005"/>
    <x v="53"/>
    <x v="1"/>
    <n v="80.144400000000005"/>
  </r>
  <r>
    <s v="N.P. DGE-528T"/>
    <x v="1"/>
    <x v="3"/>
    <x v="15"/>
    <n v="4"/>
    <n v="275.67399999999998"/>
    <x v="6"/>
    <x v="6"/>
    <n v="1102.6959999999999"/>
  </r>
  <r>
    <s v="N.P. GAC-092"/>
    <x v="2"/>
    <x v="4"/>
    <x v="23"/>
    <n v="3"/>
    <n v="75.724800000000002"/>
    <x v="54"/>
    <x v="7"/>
    <n v="227.17439999999999"/>
  </r>
  <r>
    <s v="N.P. BX500G"/>
    <x v="1"/>
    <x v="0"/>
    <x v="14"/>
    <n v="3"/>
    <n v="550.76"/>
    <x v="41"/>
    <x v="0"/>
    <n v="1652.28"/>
  </r>
  <r>
    <s v="N.P. GAC-094"/>
    <x v="2"/>
    <x v="4"/>
    <x v="17"/>
    <n v="2"/>
    <n v="74.239999999999995"/>
    <x v="55"/>
    <x v="4"/>
    <n v="148.47999999999999"/>
  </r>
  <r>
    <s v="N.P. GSB-011"/>
    <x v="1"/>
    <x v="0"/>
    <x v="1"/>
    <n v="2"/>
    <n v="1266.3"/>
    <x v="56"/>
    <x v="5"/>
    <n v="2532.6"/>
  </r>
  <r>
    <s v="N.P. DGS-1008A"/>
    <x v="1"/>
    <x v="3"/>
    <x v="13"/>
    <n v="4"/>
    <n v="502.86"/>
    <x v="57"/>
    <x v="1"/>
    <n v="2011.44"/>
  </r>
  <r>
    <s v="N.P. 100-100000011WOF"/>
    <x v="0"/>
    <x v="5"/>
    <x v="9"/>
    <n v="5"/>
    <n v="43121"/>
    <x v="58"/>
    <x v="4"/>
    <n v="215605"/>
  </r>
  <r>
    <s v="N.P. GSP-15AP"/>
    <x v="1"/>
    <x v="0"/>
    <x v="0"/>
    <n v="5"/>
    <n v="2995.8721"/>
    <x v="59"/>
    <x v="0"/>
    <n v="14979.360500000001"/>
  </r>
  <r>
    <s v="N.P. BX500B"/>
    <x v="0"/>
    <x v="0"/>
    <x v="20"/>
    <n v="4"/>
    <n v="578.86"/>
    <x v="60"/>
    <x v="2"/>
    <n v="2315.44"/>
  </r>
  <r>
    <s v="N.P. GP-GSM2NE3512GNTD"/>
    <x v="1"/>
    <x v="7"/>
    <x v="12"/>
    <n v="5"/>
    <n v="1343.6279999999999"/>
    <x v="61"/>
    <x v="0"/>
    <n v="6718.1399999999994"/>
  </r>
  <r>
    <s v="N.P. GSB-011"/>
    <x v="0"/>
    <x v="0"/>
    <x v="1"/>
    <n v="2"/>
    <n v="1302.48"/>
    <x v="62"/>
    <x v="7"/>
    <n v="2604.96"/>
  </r>
  <r>
    <s v="N.P. X299X AORUS MASTER"/>
    <x v="1"/>
    <x v="5"/>
    <x v="6"/>
    <n v="1"/>
    <n v="10478.19"/>
    <x v="63"/>
    <x v="7"/>
    <n v="10478.19"/>
  </r>
  <r>
    <s v="N.P. GCV-003"/>
    <x v="2"/>
    <x v="2"/>
    <x v="3"/>
    <n v="3"/>
    <n v="304.95"/>
    <x v="64"/>
    <x v="3"/>
    <n v="914.84999999999991"/>
  </r>
  <r>
    <s v="N.P. BX500B"/>
    <x v="0"/>
    <x v="0"/>
    <x v="20"/>
    <n v="2"/>
    <n v="578.86"/>
    <x v="65"/>
    <x v="3"/>
    <n v="1157.72"/>
  </r>
  <r>
    <s v="N.P. GAC-122"/>
    <x v="0"/>
    <x v="6"/>
    <x v="8"/>
    <n v="3"/>
    <n v="372.92999999999995"/>
    <x v="66"/>
    <x v="3"/>
    <n v="1118.79"/>
  </r>
  <r>
    <s v="N.P. X299X DESIGNARE 10G"/>
    <x v="2"/>
    <x v="5"/>
    <x v="11"/>
    <n v="1"/>
    <n v="15124.428"/>
    <x v="67"/>
    <x v="0"/>
    <n v="15124.428"/>
  </r>
  <r>
    <s v="N.P. ASD700-1TU31-CBK"/>
    <x v="2"/>
    <x v="7"/>
    <x v="24"/>
    <n v="5"/>
    <n v="2927.8366000000001"/>
    <x v="68"/>
    <x v="3"/>
    <n v="14639.183000000001"/>
  </r>
  <r>
    <s v="N.P. GAC-122"/>
    <x v="1"/>
    <x v="6"/>
    <x v="8"/>
    <n v="3"/>
    <n v="384.96"/>
    <x v="13"/>
    <x v="3"/>
    <n v="1154.8799999999999"/>
  </r>
  <r>
    <s v="N.P. GAC-169"/>
    <x v="2"/>
    <x v="4"/>
    <x v="5"/>
    <n v="4"/>
    <n v="91.06"/>
    <x v="69"/>
    <x v="0"/>
    <n v="364.24"/>
  </r>
  <r>
    <s v="N.P. DGS-1008A"/>
    <x v="2"/>
    <x v="3"/>
    <x v="13"/>
    <n v="2"/>
    <n v="512.72"/>
    <x v="70"/>
    <x v="5"/>
    <n v="1025.44"/>
  </r>
  <r>
    <s v="N.P. MWP22AM/A"/>
    <x v="2"/>
    <x v="0"/>
    <x v="18"/>
    <n v="4"/>
    <n v="5265.4315999999999"/>
    <x v="53"/>
    <x v="2"/>
    <n v="21061.7264"/>
  </r>
  <r>
    <s v="N.P. GSB-011"/>
    <x v="1"/>
    <x v="0"/>
    <x v="1"/>
    <n v="1"/>
    <n v="1206"/>
    <x v="71"/>
    <x v="1"/>
    <n v="1206"/>
  </r>
  <r>
    <s v="N.P. X299X AORUS MASTER"/>
    <x v="2"/>
    <x v="5"/>
    <x v="6"/>
    <n v="3"/>
    <n v="10579.92"/>
    <x v="72"/>
    <x v="3"/>
    <n v="31739.760000000002"/>
  </r>
  <r>
    <s v="N.P. GAC-094"/>
    <x v="0"/>
    <x v="4"/>
    <x v="17"/>
    <n v="5"/>
    <n v="69.785599999999988"/>
    <x v="62"/>
    <x v="6"/>
    <n v="348.92799999999994"/>
  </r>
  <r>
    <s v="N.P. GAC-092"/>
    <x v="0"/>
    <x v="4"/>
    <x v="23"/>
    <n v="1"/>
    <n v="69.785599999999988"/>
    <x v="10"/>
    <x v="7"/>
    <n v="69.785599999999988"/>
  </r>
  <r>
    <s v="N.P. ASD700-1TU31-CBK"/>
    <x v="2"/>
    <x v="7"/>
    <x v="24"/>
    <n v="1"/>
    <n v="2789.7311"/>
    <x v="73"/>
    <x v="1"/>
    <n v="2789.7311"/>
  </r>
  <r>
    <s v="N.P. GAC-092"/>
    <x v="0"/>
    <x v="4"/>
    <x v="23"/>
    <n v="1"/>
    <n v="72.012799999999999"/>
    <x v="74"/>
    <x v="3"/>
    <n v="72.012799999999999"/>
  </r>
  <r>
    <s v="N.P. GP-GSM2NE3512GNTD"/>
    <x v="0"/>
    <x v="7"/>
    <x v="12"/>
    <n v="5"/>
    <n v="1384.3440000000001"/>
    <x v="75"/>
    <x v="3"/>
    <n v="6921.72"/>
  </r>
  <r>
    <s v="N.P. GSB-011"/>
    <x v="0"/>
    <x v="0"/>
    <x v="1"/>
    <n v="3"/>
    <n v="1121.58"/>
    <x v="76"/>
    <x v="1"/>
    <n v="3364.74"/>
  </r>
  <r>
    <s v="N.P. GAC-094"/>
    <x v="0"/>
    <x v="4"/>
    <x v="17"/>
    <n v="3"/>
    <n v="76.467199999999991"/>
    <x v="77"/>
    <x v="5"/>
    <n v="229.40159999999997"/>
  </r>
  <r>
    <s v="N.P. DGS-1008A"/>
    <x v="2"/>
    <x v="3"/>
    <x v="13"/>
    <n v="5"/>
    <n v="453.56"/>
    <x v="78"/>
    <x v="3"/>
    <n v="2267.8000000000002"/>
  </r>
  <r>
    <s v="N.P. GSP-15AP"/>
    <x v="0"/>
    <x v="0"/>
    <x v="0"/>
    <n v="5"/>
    <n v="2847.5616"/>
    <x v="12"/>
    <x v="5"/>
    <n v="14237.808000000001"/>
  </r>
  <r>
    <s v="N.P. GV-N165SWF2OC-4GD"/>
    <x v="1"/>
    <x v="2"/>
    <x v="19"/>
    <n v="4"/>
    <n v="4012.1925999999999"/>
    <x v="79"/>
    <x v="4"/>
    <n v="16048.770399999999"/>
  </r>
  <r>
    <s v="N.P. U2000"/>
    <x v="0"/>
    <x v="1"/>
    <x v="10"/>
    <n v="5"/>
    <n v="316.8"/>
    <x v="80"/>
    <x v="1"/>
    <n v="1584"/>
  </r>
  <r>
    <s v="N.P. GAC-122"/>
    <x v="1"/>
    <x v="6"/>
    <x v="8"/>
    <n v="4"/>
    <n v="388.96999999999997"/>
    <x v="81"/>
    <x v="6"/>
    <n v="1555.8799999999999"/>
  </r>
  <r>
    <s v="N.P. BX500B"/>
    <x v="1"/>
    <x v="0"/>
    <x v="20"/>
    <n v="3"/>
    <n v="584.48"/>
    <x v="82"/>
    <x v="6"/>
    <n v="1753.44"/>
  </r>
  <r>
    <s v="N.P. X299X DESIGNARE 10G"/>
    <x v="0"/>
    <x v="5"/>
    <x v="11"/>
    <n v="2"/>
    <n v="16193.832000000002"/>
    <x v="83"/>
    <x v="0"/>
    <n v="32387.664000000004"/>
  </r>
  <r>
    <s v="N.P. MWP22AM/A"/>
    <x v="1"/>
    <x v="0"/>
    <x v="18"/>
    <n v="3"/>
    <n v="5808.2596000000003"/>
    <x v="84"/>
    <x v="4"/>
    <n v="17424.7788"/>
  </r>
  <r>
    <s v="N.P. GSP-15AP"/>
    <x v="0"/>
    <x v="0"/>
    <x v="0"/>
    <n v="5"/>
    <n v="2788.2374"/>
    <x v="85"/>
    <x v="3"/>
    <n v="13941.187"/>
  </r>
  <r>
    <s v="N.P. U2000"/>
    <x v="0"/>
    <x v="1"/>
    <x v="10"/>
    <n v="5"/>
    <n v="306.89999999999998"/>
    <x v="86"/>
    <x v="0"/>
    <n v="1534.5"/>
  </r>
  <r>
    <s v="N.P. GSB-011"/>
    <x v="0"/>
    <x v="0"/>
    <x v="1"/>
    <n v="5"/>
    <n v="1218.06"/>
    <x v="87"/>
    <x v="5"/>
    <n v="6090.2999999999993"/>
  </r>
  <r>
    <s v="N.P. GSB-011"/>
    <x v="2"/>
    <x v="0"/>
    <x v="1"/>
    <n v="1"/>
    <n v="1218.06"/>
    <x v="88"/>
    <x v="3"/>
    <n v="1218.06"/>
  </r>
  <r>
    <s v="N.P. X299X AORUS MASTER"/>
    <x v="2"/>
    <x v="5"/>
    <x v="6"/>
    <n v="1"/>
    <n v="10173"/>
    <x v="89"/>
    <x v="4"/>
    <n v="10173"/>
  </r>
  <r>
    <s v="N.P. BX500B"/>
    <x v="2"/>
    <x v="0"/>
    <x v="20"/>
    <n v="2"/>
    <n v="528.28"/>
    <x v="90"/>
    <x v="0"/>
    <n v="1056.56"/>
  </r>
  <r>
    <s v="N.P. GSB-011"/>
    <x v="0"/>
    <x v="0"/>
    <x v="1"/>
    <n v="1"/>
    <n v="1133.6399999999999"/>
    <x v="91"/>
    <x v="1"/>
    <n v="1133.6399999999999"/>
  </r>
  <r>
    <s v="N.P. GV-N165SWF2OC-4GD"/>
    <x v="2"/>
    <x v="2"/>
    <x v="19"/>
    <n v="2"/>
    <n v="4182.9241999999995"/>
    <x v="21"/>
    <x v="7"/>
    <n v="8365.8483999999989"/>
  </r>
  <r>
    <s v="N.P. U2000"/>
    <x v="2"/>
    <x v="1"/>
    <x v="10"/>
    <n v="1"/>
    <n v="323.39999999999998"/>
    <x v="8"/>
    <x v="1"/>
    <n v="323.39999999999998"/>
  </r>
  <r>
    <s v="N.P. ASD700-1TU31-CBK"/>
    <x v="0"/>
    <x v="7"/>
    <x v="24"/>
    <n v="5"/>
    <n v="2734.4889000000003"/>
    <x v="92"/>
    <x v="7"/>
    <n v="13672.444500000001"/>
  </r>
  <r>
    <s v="N.P. BX500G"/>
    <x v="2"/>
    <x v="0"/>
    <x v="14"/>
    <n v="3"/>
    <n v="539.52"/>
    <x v="93"/>
    <x v="4"/>
    <n v="1618.56"/>
  </r>
  <r>
    <s v="N.P. MWP22AM/A"/>
    <x v="1"/>
    <x v="0"/>
    <x v="18"/>
    <n v="3"/>
    <n v="5428.28"/>
    <x v="94"/>
    <x v="4"/>
    <n v="16284.84"/>
  </r>
  <r>
    <s v="N.P. 3MARMPRB.0001"/>
    <x v="0"/>
    <x v="1"/>
    <x v="2"/>
    <n v="1"/>
    <n v="4969.4400000000005"/>
    <x v="22"/>
    <x v="7"/>
    <n v="4969.4400000000005"/>
  </r>
  <r>
    <s v="N.P. ASD700-1TU31-CBK"/>
    <x v="1"/>
    <x v="7"/>
    <x v="24"/>
    <n v="3"/>
    <n v="2872.5944000000004"/>
    <x v="95"/>
    <x v="4"/>
    <n v="8617.7832000000017"/>
  </r>
  <r>
    <s v="N.P. 3MARMPRB.0001"/>
    <x v="0"/>
    <x v="1"/>
    <x v="2"/>
    <n v="3"/>
    <n v="4685.4719999999998"/>
    <x v="65"/>
    <x v="2"/>
    <n v="14056.415999999999"/>
  </r>
  <r>
    <s v="N.P. DIR-878"/>
    <x v="0"/>
    <x v="3"/>
    <x v="4"/>
    <n v="3"/>
    <n v="2955.9119999999998"/>
    <x v="96"/>
    <x v="6"/>
    <n v="8867.735999999999"/>
  </r>
  <r>
    <s v="N.P. GAC-084"/>
    <x v="0"/>
    <x v="4"/>
    <x v="7"/>
    <n v="1"/>
    <n v="35.473199999999999"/>
    <x v="17"/>
    <x v="3"/>
    <n v="35.473199999999999"/>
  </r>
  <r>
    <s v="N.P. GCV-003"/>
    <x v="1"/>
    <x v="2"/>
    <x v="3"/>
    <n v="5"/>
    <n v="311.37"/>
    <x v="97"/>
    <x v="3"/>
    <n v="1556.85"/>
  </r>
  <r>
    <s v="N.P. 3MARMPRB.0001"/>
    <x v="2"/>
    <x v="1"/>
    <x v="2"/>
    <n v="2"/>
    <n v="4354.1760000000004"/>
    <x v="98"/>
    <x v="3"/>
    <n v="8708.3520000000008"/>
  </r>
  <r>
    <s v="N.P. GAC-122"/>
    <x v="1"/>
    <x v="6"/>
    <x v="8"/>
    <n v="4"/>
    <n v="396.99"/>
    <x v="39"/>
    <x v="0"/>
    <n v="1587.96"/>
  </r>
  <r>
    <s v="N.P. GV-N165SWF2OC-4GD"/>
    <x v="0"/>
    <x v="2"/>
    <x v="19"/>
    <n v="3"/>
    <n v="3969.5096999999996"/>
    <x v="99"/>
    <x v="3"/>
    <n v="11908.5291"/>
  </r>
  <r>
    <s v="N.P. GAC-150"/>
    <x v="2"/>
    <x v="4"/>
    <x v="22"/>
    <n v="3"/>
    <n v="90.375600000000006"/>
    <x v="100"/>
    <x v="5"/>
    <n v="271.1268"/>
  </r>
  <r>
    <s v="N.P. BX500G"/>
    <x v="2"/>
    <x v="0"/>
    <x v="14"/>
    <n v="5"/>
    <n v="595.72"/>
    <x v="101"/>
    <x v="0"/>
    <n v="2978.6000000000004"/>
  </r>
  <r>
    <s v="N.P. X299X AORUS XTREME WF"/>
    <x v="1"/>
    <x v="5"/>
    <x v="21"/>
    <n v="3"/>
    <n v="37436.448000000004"/>
    <x v="102"/>
    <x v="2"/>
    <n v="112309.34400000001"/>
  </r>
  <r>
    <s v="N.P. 3MARMPRB.0001"/>
    <x v="2"/>
    <x v="1"/>
    <x v="2"/>
    <n v="4"/>
    <n v="4969.4400000000005"/>
    <x v="103"/>
    <x v="3"/>
    <n v="19877.760000000002"/>
  </r>
  <r>
    <s v="N.P. GV-N165SWF2OC-4GD"/>
    <x v="2"/>
    <x v="2"/>
    <x v="19"/>
    <n v="1"/>
    <n v="4310.9728999999998"/>
    <x v="104"/>
    <x v="3"/>
    <n v="4310.9728999999998"/>
  </r>
  <r>
    <s v="N.P. GAC-096"/>
    <x v="1"/>
    <x v="4"/>
    <x v="25"/>
    <n v="1"/>
    <n v="50.668799999999997"/>
    <x v="105"/>
    <x v="3"/>
    <n v="50.668799999999997"/>
  </r>
  <r>
    <s v="N.P. X299X AORUS XTREME WF"/>
    <x v="1"/>
    <x v="5"/>
    <x v="21"/>
    <n v="1"/>
    <n v="36702.400000000001"/>
    <x v="106"/>
    <x v="2"/>
    <n v="36702.400000000001"/>
  </r>
  <r>
    <s v="N.P. GCV-003"/>
    <x v="2"/>
    <x v="2"/>
    <x v="3"/>
    <n v="2"/>
    <n v="333.84000000000003"/>
    <x v="55"/>
    <x v="3"/>
    <n v="667.68000000000006"/>
  </r>
  <r>
    <s v="N.P. X299X AORUS XTREME WF"/>
    <x v="0"/>
    <x v="5"/>
    <x v="21"/>
    <n v="3"/>
    <n v="35601.328000000001"/>
    <x v="107"/>
    <x v="0"/>
    <n v="106803.984"/>
  </r>
  <r>
    <s v="N.P. GAC-092"/>
    <x v="2"/>
    <x v="4"/>
    <x v="23"/>
    <n v="4"/>
    <n v="70.527999999999992"/>
    <x v="108"/>
    <x v="4"/>
    <n v="282.11199999999997"/>
  </r>
  <r>
    <s v="N.P. X299X AORUS XTREME WF"/>
    <x v="0"/>
    <x v="5"/>
    <x v="21"/>
    <n v="2"/>
    <n v="34133.231999999996"/>
    <x v="109"/>
    <x v="1"/>
    <n v="68266.463999999993"/>
  </r>
  <r>
    <s v="N.P. X299X DESIGNARE 10G"/>
    <x v="0"/>
    <x v="5"/>
    <x v="11"/>
    <n v="2"/>
    <n v="16193.832000000002"/>
    <x v="110"/>
    <x v="6"/>
    <n v="32387.664000000004"/>
  </r>
  <r>
    <s v="N.P. GCV-003"/>
    <x v="1"/>
    <x v="2"/>
    <x v="3"/>
    <n v="5"/>
    <n v="308.15999999999997"/>
    <x v="111"/>
    <x v="7"/>
    <n v="1540.7999999999997"/>
  </r>
  <r>
    <s v="N.P. GV-N165SWF2OC-4GD"/>
    <x v="0"/>
    <x v="2"/>
    <x v="19"/>
    <n v="2"/>
    <n v="4609.7532000000001"/>
    <x v="17"/>
    <x v="0"/>
    <n v="9219.5064000000002"/>
  </r>
  <r>
    <s v="N.P. DGE-528T"/>
    <x v="1"/>
    <x v="3"/>
    <x v="15"/>
    <n v="3"/>
    <n v="275.67399999999998"/>
    <x v="112"/>
    <x v="2"/>
    <n v="827.02199999999993"/>
  </r>
  <r>
    <s v="N.P. GAC-084"/>
    <x v="1"/>
    <x v="4"/>
    <x v="7"/>
    <n v="2"/>
    <n v="34.095599999999997"/>
    <x v="113"/>
    <x v="0"/>
    <n v="68.191199999999995"/>
  </r>
  <r>
    <s v="N.P. GSP-15AP"/>
    <x v="2"/>
    <x v="0"/>
    <x v="0"/>
    <n v="3"/>
    <n v="2877.2237"/>
    <x v="102"/>
    <x v="5"/>
    <n v="8631.6710999999996"/>
  </r>
  <r>
    <s v="N.P. GAC-122"/>
    <x v="1"/>
    <x v="6"/>
    <x v="8"/>
    <n v="2"/>
    <n v="417.04"/>
    <x v="86"/>
    <x v="6"/>
    <n v="834.08"/>
  </r>
  <r>
    <s v="N.P. GAC-122"/>
    <x v="2"/>
    <x v="6"/>
    <x v="8"/>
    <n v="3"/>
    <n v="380.95"/>
    <x v="64"/>
    <x v="2"/>
    <n v="1142.8499999999999"/>
  </r>
  <r>
    <s v="N.P. GAC-169"/>
    <x v="1"/>
    <x v="4"/>
    <x v="5"/>
    <n v="1"/>
    <n v="84.6858"/>
    <x v="114"/>
    <x v="6"/>
    <n v="84.6858"/>
  </r>
  <r>
    <s v="N.P. BX500B"/>
    <x v="1"/>
    <x v="0"/>
    <x v="20"/>
    <n v="1"/>
    <n v="606.96"/>
    <x v="80"/>
    <x v="3"/>
    <n v="606.96"/>
  </r>
  <r>
    <s v="N.P. GAC-084"/>
    <x v="1"/>
    <x v="4"/>
    <x v="7"/>
    <n v="5"/>
    <n v="36.8508"/>
    <x v="81"/>
    <x v="7"/>
    <n v="184.25399999999999"/>
  </r>
  <r>
    <s v="N.P. GAC-150"/>
    <x v="1"/>
    <x v="4"/>
    <x v="22"/>
    <n v="3"/>
    <n v="80.997"/>
    <x v="18"/>
    <x v="0"/>
    <n v="242.99099999999999"/>
  </r>
  <r>
    <s v="N.P. GCV-003"/>
    <x v="0"/>
    <x v="2"/>
    <x v="3"/>
    <n v="2"/>
    <n v="317.79000000000002"/>
    <x v="115"/>
    <x v="0"/>
    <n v="635.58000000000004"/>
  </r>
  <r>
    <s v="N.P. GAC-084"/>
    <x v="2"/>
    <x v="4"/>
    <x v="7"/>
    <n v="2"/>
    <n v="31.684799999999999"/>
    <x v="116"/>
    <x v="4"/>
    <n v="63.369599999999998"/>
  </r>
  <r>
    <s v="N.P. GAC-084"/>
    <x v="2"/>
    <x v="4"/>
    <x v="7"/>
    <n v="1"/>
    <n v="32.029199999999996"/>
    <x v="97"/>
    <x v="0"/>
    <n v="32.029199999999996"/>
  </r>
  <r>
    <s v="N.P. GAC-084"/>
    <x v="0"/>
    <x v="4"/>
    <x v="7"/>
    <n v="2"/>
    <n v="32.373599999999996"/>
    <x v="39"/>
    <x v="0"/>
    <n v="64.747199999999992"/>
  </r>
  <r>
    <s v="N.P. GP-GSM2NE3512GNTD"/>
    <x v="1"/>
    <x v="7"/>
    <x v="12"/>
    <n v="5"/>
    <n v="1248.624"/>
    <x v="101"/>
    <x v="1"/>
    <n v="6243.12"/>
  </r>
  <r>
    <s v="N.P. GAC-094"/>
    <x v="0"/>
    <x v="4"/>
    <x v="17"/>
    <n v="1"/>
    <n v="68.300799999999995"/>
    <x v="117"/>
    <x v="2"/>
    <n v="68.300799999999995"/>
  </r>
  <r>
    <s v="N.P. GP-GSM2NE3512GNTD"/>
    <x v="0"/>
    <x v="7"/>
    <x v="12"/>
    <n v="4"/>
    <n v="1370.7720000000002"/>
    <x v="118"/>
    <x v="2"/>
    <n v="5483.0880000000006"/>
  </r>
  <r>
    <s v="N.P. GAC-121"/>
    <x v="0"/>
    <x v="6"/>
    <x v="16"/>
    <n v="5"/>
    <n v="537.67999999999995"/>
    <x v="119"/>
    <x v="1"/>
    <n v="2688.3999999999996"/>
  </r>
  <r>
    <s v="N.P. GAC-169"/>
    <x v="2"/>
    <x v="4"/>
    <x v="5"/>
    <n v="2"/>
    <n v="98.344800000000006"/>
    <x v="120"/>
    <x v="4"/>
    <n v="196.68960000000001"/>
  </r>
  <r>
    <s v="N.P. X299X DESIGNARE 10G"/>
    <x v="1"/>
    <x v="5"/>
    <x v="11"/>
    <n v="3"/>
    <n v="14666.112000000001"/>
    <x v="121"/>
    <x v="3"/>
    <n v="43998.336000000003"/>
  </r>
  <r>
    <s v="N.P. 3MARMPRB.0001"/>
    <x v="0"/>
    <x v="1"/>
    <x v="2"/>
    <n v="4"/>
    <n v="4638.1440000000002"/>
    <x v="120"/>
    <x v="1"/>
    <n v="18552.576000000001"/>
  </r>
  <r>
    <s v="N.P. 100-100000011WOF"/>
    <x v="2"/>
    <x v="5"/>
    <x v="9"/>
    <n v="1"/>
    <n v="43552.21"/>
    <x v="122"/>
    <x v="0"/>
    <n v="43552.21"/>
  </r>
  <r>
    <s v="N.P. GSP-15AP"/>
    <x v="0"/>
    <x v="0"/>
    <x v="0"/>
    <n v="3"/>
    <n v="2877.2237"/>
    <x v="56"/>
    <x v="1"/>
    <n v="8631.6710999999996"/>
  </r>
  <r>
    <s v="N.P. GAC-092"/>
    <x v="0"/>
    <x v="4"/>
    <x v="23"/>
    <n v="5"/>
    <n v="80.179199999999994"/>
    <x v="67"/>
    <x v="5"/>
    <n v="400.89599999999996"/>
  </r>
  <r>
    <s v="N.P. ASD700-1TU31-CBK"/>
    <x v="2"/>
    <x v="7"/>
    <x v="24"/>
    <n v="3"/>
    <n v="2706.8678"/>
    <x v="123"/>
    <x v="7"/>
    <n v="8120.6034"/>
  </r>
  <r>
    <s v="N.P. BX500G"/>
    <x v="0"/>
    <x v="0"/>
    <x v="14"/>
    <n v="5"/>
    <n v="567.62"/>
    <x v="124"/>
    <x v="0"/>
    <n v="2838.1"/>
  </r>
  <r>
    <s v="N.P. GSP-15AP"/>
    <x v="2"/>
    <x v="0"/>
    <x v="0"/>
    <n v="2"/>
    <n v="3055.1963000000001"/>
    <x v="68"/>
    <x v="3"/>
    <n v="6110.3926000000001"/>
  </r>
  <r>
    <s v="N.P. GAC-092"/>
    <x v="1"/>
    <x v="4"/>
    <x v="23"/>
    <n v="2"/>
    <n v="79.436800000000005"/>
    <x v="125"/>
    <x v="5"/>
    <n v="158.87360000000001"/>
  </r>
  <r>
    <s v="N.P. GV-N165SWF2OC-4GD"/>
    <x v="1"/>
    <x v="2"/>
    <x v="19"/>
    <n v="1"/>
    <n v="3926.8268000000003"/>
    <x v="88"/>
    <x v="4"/>
    <n v="3926.8268000000003"/>
  </r>
  <r>
    <s v="N.P. DIR-878"/>
    <x v="0"/>
    <x v="3"/>
    <x v="4"/>
    <n v="4"/>
    <n v="2955.9119999999998"/>
    <x v="113"/>
    <x v="5"/>
    <n v="11823.647999999999"/>
  </r>
  <r>
    <s v="N.P. GAC-092"/>
    <x v="2"/>
    <x v="4"/>
    <x v="23"/>
    <n v="4"/>
    <n v="75.724800000000002"/>
    <x v="41"/>
    <x v="1"/>
    <n v="302.89920000000001"/>
  </r>
  <r>
    <s v="N.P. DGS-1008A"/>
    <x v="1"/>
    <x v="3"/>
    <x v="13"/>
    <n v="5"/>
    <n v="483.14"/>
    <x v="51"/>
    <x v="6"/>
    <n v="2415.6999999999998"/>
  </r>
  <r>
    <s v="N.P. DIR-878"/>
    <x v="0"/>
    <x v="3"/>
    <x v="4"/>
    <n v="4"/>
    <n v="3210.1840000000002"/>
    <x v="44"/>
    <x v="6"/>
    <n v="12840.736000000001"/>
  </r>
  <r>
    <s v="N.P. X299X AORUS XTREME WF"/>
    <x v="2"/>
    <x v="5"/>
    <x v="21"/>
    <n v="2"/>
    <n v="37069.423999999999"/>
    <x v="35"/>
    <x v="3"/>
    <n v="74138.847999999998"/>
  </r>
  <r>
    <s v="N.P. GP-GSM2NE3512GNTD"/>
    <x v="0"/>
    <x v="7"/>
    <x v="12"/>
    <n v="5"/>
    <n v="1397.9160000000002"/>
    <x v="126"/>
    <x v="6"/>
    <n v="6989.5800000000008"/>
  </r>
  <r>
    <s v="N.P. X299X DESIGNARE 10G"/>
    <x v="0"/>
    <x v="5"/>
    <x v="11"/>
    <n v="2"/>
    <n v="14360.567999999999"/>
    <x v="127"/>
    <x v="3"/>
    <n v="28721.135999999999"/>
  </r>
  <r>
    <s v="N.P. GSP-15AP"/>
    <x v="2"/>
    <x v="0"/>
    <x v="0"/>
    <n v="1"/>
    <n v="3114.5205000000001"/>
    <x v="128"/>
    <x v="1"/>
    <n v="3114.5205000000001"/>
  </r>
  <r>
    <s v="N.P. GAC-092"/>
    <x v="0"/>
    <x v="4"/>
    <x v="23"/>
    <n v="4"/>
    <n v="77.951999999999998"/>
    <x v="60"/>
    <x v="5"/>
    <n v="311.80799999999999"/>
  </r>
  <r>
    <s v="N.P. X299X AORUS MASTER"/>
    <x v="0"/>
    <x v="5"/>
    <x v="6"/>
    <n v="5"/>
    <n v="10173"/>
    <x v="8"/>
    <x v="3"/>
    <n v="50865"/>
  </r>
  <r>
    <s v="N.P. GAC-092"/>
    <x v="1"/>
    <x v="4"/>
    <x v="23"/>
    <n v="1"/>
    <n v="69.785599999999988"/>
    <x v="77"/>
    <x v="5"/>
    <n v="69.785599999999988"/>
  </r>
  <r>
    <s v="N.P. 3MARMPRB.0001"/>
    <x v="0"/>
    <x v="1"/>
    <x v="2"/>
    <n v="4"/>
    <n v="4590.8159999999998"/>
    <x v="125"/>
    <x v="6"/>
    <n v="18363.263999999999"/>
  </r>
  <r>
    <s v="N.P. DIR-878"/>
    <x v="0"/>
    <x v="3"/>
    <x v="4"/>
    <n v="2"/>
    <n v="3241.9680000000003"/>
    <x v="129"/>
    <x v="7"/>
    <n v="6483.9360000000006"/>
  </r>
  <r>
    <s v="N.P. BX500G"/>
    <x v="0"/>
    <x v="0"/>
    <x v="14"/>
    <n v="1"/>
    <n v="601.34"/>
    <x v="130"/>
    <x v="6"/>
    <n v="601.34"/>
  </r>
  <r>
    <s v="N.P. X299X AORUS MASTER"/>
    <x v="2"/>
    <x v="5"/>
    <x v="6"/>
    <n v="5"/>
    <n v="10274.73"/>
    <x v="119"/>
    <x v="2"/>
    <n v="51373.649999999994"/>
  </r>
  <r>
    <s v="N.P. DGE-528T"/>
    <x v="0"/>
    <x v="3"/>
    <x v="15"/>
    <n v="3"/>
    <n v="287.04199999999997"/>
    <x v="131"/>
    <x v="3"/>
    <n v="861.12599999999998"/>
  </r>
  <r>
    <s v="N.P. BX500G"/>
    <x v="1"/>
    <x v="0"/>
    <x v="14"/>
    <n v="3"/>
    <n v="578.86"/>
    <x v="132"/>
    <x v="1"/>
    <n v="1736.58"/>
  </r>
  <r>
    <s v="N.P. GSP-15AP"/>
    <x v="0"/>
    <x v="0"/>
    <x v="0"/>
    <n v="5"/>
    <n v="3203.5068000000001"/>
    <x v="133"/>
    <x v="7"/>
    <n v="16017.534"/>
  </r>
  <r>
    <s v="N.P. GV-N165SWF2OC-4GD"/>
    <x v="0"/>
    <x v="2"/>
    <x v="19"/>
    <n v="5"/>
    <n v="4054.8754999999996"/>
    <x v="134"/>
    <x v="0"/>
    <n v="20274.377499999999"/>
  </r>
  <r>
    <s v="N.P. 100-100000011WOF"/>
    <x v="1"/>
    <x v="5"/>
    <x v="9"/>
    <n v="3"/>
    <n v="43983.42"/>
    <x v="49"/>
    <x v="7"/>
    <n v="131950.26"/>
  </r>
  <r>
    <s v="N.P. DGS-1008A"/>
    <x v="0"/>
    <x v="3"/>
    <x v="13"/>
    <n v="5"/>
    <n v="507.79"/>
    <x v="135"/>
    <x v="5"/>
    <n v="2538.9500000000003"/>
  </r>
  <r>
    <s v="N.P. BX500G"/>
    <x v="1"/>
    <x v="0"/>
    <x v="14"/>
    <n v="5"/>
    <n v="567.62"/>
    <x v="91"/>
    <x v="7"/>
    <n v="2838.1"/>
  </r>
  <r>
    <s v="N.P. U2000"/>
    <x v="1"/>
    <x v="1"/>
    <x v="10"/>
    <n v="5"/>
    <n v="339.90000000000003"/>
    <x v="136"/>
    <x v="6"/>
    <n v="1699.5000000000002"/>
  </r>
  <r>
    <s v="N.P. GAC-121"/>
    <x v="2"/>
    <x v="6"/>
    <x v="16"/>
    <n v="3"/>
    <n v="617.76"/>
    <x v="54"/>
    <x v="6"/>
    <n v="1853.28"/>
  </r>
  <r>
    <s v="N.P. X299X DESIGNARE 10G"/>
    <x v="1"/>
    <x v="5"/>
    <x v="11"/>
    <n v="5"/>
    <n v="14818.884"/>
    <x v="74"/>
    <x v="1"/>
    <n v="74094.42"/>
  </r>
  <r>
    <s v="N.P. X299X AORUS MASTER"/>
    <x v="2"/>
    <x v="5"/>
    <x v="6"/>
    <n v="2"/>
    <n v="10071.27"/>
    <x v="137"/>
    <x v="5"/>
    <n v="20142.54"/>
  </r>
  <r>
    <s v="N.P. U2000"/>
    <x v="2"/>
    <x v="1"/>
    <x v="10"/>
    <n v="3"/>
    <n v="303.60000000000002"/>
    <x v="138"/>
    <x v="0"/>
    <n v="910.80000000000007"/>
  </r>
  <r>
    <s v="N.P. BX500G"/>
    <x v="1"/>
    <x v="0"/>
    <x v="14"/>
    <n v="1"/>
    <n v="556.38"/>
    <x v="94"/>
    <x v="0"/>
    <n v="556.38"/>
  </r>
  <r>
    <s v="N.P. GAC-096"/>
    <x v="0"/>
    <x v="4"/>
    <x v="25"/>
    <n v="3"/>
    <n v="53.835599999999999"/>
    <x v="139"/>
    <x v="3"/>
    <n v="161.5068"/>
  </r>
  <r>
    <s v="N.P. GAC-094"/>
    <x v="2"/>
    <x v="4"/>
    <x v="17"/>
    <n v="2"/>
    <n v="71.270399999999995"/>
    <x v="63"/>
    <x v="3"/>
    <n v="142.54079999999999"/>
  </r>
  <r>
    <s v="N.P. GAC-169"/>
    <x v="1"/>
    <x v="4"/>
    <x v="5"/>
    <n v="4"/>
    <n v="93.791800000000009"/>
    <x v="104"/>
    <x v="4"/>
    <n v="375.16720000000004"/>
  </r>
  <r>
    <s v="N.P. 3MARMPRB.0001"/>
    <x v="0"/>
    <x v="1"/>
    <x v="2"/>
    <n v="3"/>
    <n v="5016.768"/>
    <x v="140"/>
    <x v="5"/>
    <n v="15050.304"/>
  </r>
  <r>
    <s v="N.P. 100-100000011WOF"/>
    <x v="0"/>
    <x v="5"/>
    <x v="9"/>
    <n v="4"/>
    <n v="42689.79"/>
    <x v="141"/>
    <x v="2"/>
    <n v="170759.16"/>
  </r>
  <r>
    <s v="N.P. GAC-084"/>
    <x v="0"/>
    <x v="4"/>
    <x v="7"/>
    <n v="1"/>
    <n v="34.095599999999997"/>
    <x v="142"/>
    <x v="6"/>
    <n v="34.095599999999997"/>
  </r>
  <r>
    <s v="N.P. GCV-003"/>
    <x v="1"/>
    <x v="2"/>
    <x v="3"/>
    <n v="4"/>
    <n v="317.79000000000002"/>
    <x v="143"/>
    <x v="2"/>
    <n v="1271.1600000000001"/>
  </r>
  <r>
    <s v="N.P. BX500G"/>
    <x v="2"/>
    <x v="0"/>
    <x v="14"/>
    <n v="3"/>
    <n v="562"/>
    <x v="42"/>
    <x v="7"/>
    <n v="1686"/>
  </r>
  <r>
    <s v="N.P. 3MARMPRB.0001"/>
    <x v="0"/>
    <x v="1"/>
    <x v="2"/>
    <n v="1"/>
    <n v="4638.1440000000002"/>
    <x v="144"/>
    <x v="5"/>
    <n v="4638.1440000000002"/>
  </r>
  <r>
    <s v="N.P. BX500G"/>
    <x v="2"/>
    <x v="0"/>
    <x v="14"/>
    <n v="4"/>
    <n v="533.9"/>
    <x v="145"/>
    <x v="5"/>
    <n v="2135.6"/>
  </r>
  <r>
    <s v="N.P. ASD700-1TU31-CBK"/>
    <x v="2"/>
    <x v="7"/>
    <x v="24"/>
    <n v="4"/>
    <n v="2900.2155000000002"/>
    <x v="146"/>
    <x v="3"/>
    <n v="11600.862000000001"/>
  </r>
  <r>
    <s v="N.P. GV-N165SWF2OC-4GD"/>
    <x v="0"/>
    <x v="2"/>
    <x v="19"/>
    <n v="5"/>
    <n v="4225.6071000000002"/>
    <x v="146"/>
    <x v="3"/>
    <n v="21128.035500000002"/>
  </r>
  <r>
    <s v="N.P. X299X AORUS MASTER"/>
    <x v="2"/>
    <x v="5"/>
    <x v="6"/>
    <n v="5"/>
    <n v="9969.5399999999991"/>
    <x v="120"/>
    <x v="0"/>
    <n v="49847.7"/>
  </r>
  <r>
    <s v="N.P. X299X AORUS XTREME WF"/>
    <x v="1"/>
    <x v="5"/>
    <x v="21"/>
    <n v="4"/>
    <n v="38904.544000000002"/>
    <x v="145"/>
    <x v="0"/>
    <n v="155618.17600000001"/>
  </r>
  <r>
    <s v="N.P. DGE-528T"/>
    <x v="0"/>
    <x v="3"/>
    <x v="15"/>
    <n v="1"/>
    <n v="281.358"/>
    <x v="118"/>
    <x v="4"/>
    <n v="281.358"/>
  </r>
  <r>
    <s v="N.P. DGE-528T"/>
    <x v="2"/>
    <x v="3"/>
    <x v="15"/>
    <n v="4"/>
    <n v="304.09399999999999"/>
    <x v="31"/>
    <x v="5"/>
    <n v="1216.376"/>
  </r>
  <r>
    <s v="N.P. ASD700-1TU31-CBK"/>
    <x v="2"/>
    <x v="7"/>
    <x v="24"/>
    <n v="1"/>
    <n v="2624.0045"/>
    <x v="147"/>
    <x v="1"/>
    <n v="2624.0045"/>
  </r>
  <r>
    <s v="N.P. BX500G"/>
    <x v="1"/>
    <x v="0"/>
    <x v="14"/>
    <n v="3"/>
    <n v="533.9"/>
    <x v="148"/>
    <x v="2"/>
    <n v="1601.6999999999998"/>
  </r>
  <r>
    <s v="N.P. GAC-096"/>
    <x v="1"/>
    <x v="4"/>
    <x v="25"/>
    <n v="2"/>
    <n v="49.0854"/>
    <x v="94"/>
    <x v="0"/>
    <n v="98.1708"/>
  </r>
  <r>
    <s v="N.P. GAC-122"/>
    <x v="2"/>
    <x v="6"/>
    <x v="8"/>
    <n v="3"/>
    <n v="388.96999999999997"/>
    <x v="131"/>
    <x v="1"/>
    <n v="1166.9099999999999"/>
  </r>
  <r>
    <s v="N.P. GAC-169"/>
    <x v="1"/>
    <x v="4"/>
    <x v="5"/>
    <n v="1"/>
    <n v="93.791800000000009"/>
    <x v="149"/>
    <x v="3"/>
    <n v="93.791800000000009"/>
  </r>
  <r>
    <s v="N.P. X299X AORUS MASTER"/>
    <x v="1"/>
    <x v="5"/>
    <x v="6"/>
    <n v="2"/>
    <n v="9664.35"/>
    <x v="150"/>
    <x v="7"/>
    <n v="19328.7"/>
  </r>
  <r>
    <s v="N.P. GP-GSM2NE3512GNTD"/>
    <x v="2"/>
    <x v="7"/>
    <x v="12"/>
    <n v="4"/>
    <n v="1316.4839999999999"/>
    <x v="151"/>
    <x v="2"/>
    <n v="5265.9359999999997"/>
  </r>
  <r>
    <s v="N.P. GCV-003"/>
    <x v="1"/>
    <x v="2"/>
    <x v="3"/>
    <n v="3"/>
    <n v="321"/>
    <x v="37"/>
    <x v="3"/>
    <n v="963"/>
  </r>
  <r>
    <s v="N.P. GV-N165SWF2OC-4GD"/>
    <x v="0"/>
    <x v="2"/>
    <x v="19"/>
    <n v="3"/>
    <n v="4310.9728999999998"/>
    <x v="50"/>
    <x v="6"/>
    <n v="12932.918699999998"/>
  </r>
  <r>
    <s v="N.P. GAC-084"/>
    <x v="1"/>
    <x v="4"/>
    <x v="7"/>
    <n v="3"/>
    <n v="34.784399999999998"/>
    <x v="12"/>
    <x v="6"/>
    <n v="104.35319999999999"/>
  </r>
  <r>
    <s v="N.P. DGE-528T"/>
    <x v="2"/>
    <x v="3"/>
    <x v="15"/>
    <n v="3"/>
    <n v="284.2"/>
    <x v="94"/>
    <x v="2"/>
    <n v="852.59999999999991"/>
  </r>
  <r>
    <s v="N.P. GCV-003"/>
    <x v="0"/>
    <x v="2"/>
    <x v="3"/>
    <n v="4"/>
    <n v="311.37"/>
    <x v="152"/>
    <x v="2"/>
    <n v="1245.48"/>
  </r>
  <r>
    <s v="N.P. U2000"/>
    <x v="2"/>
    <x v="1"/>
    <x v="10"/>
    <n v="3"/>
    <n v="320.09999999999997"/>
    <x v="12"/>
    <x v="5"/>
    <n v="960.3"/>
  </r>
  <r>
    <s v="N.P. GP-GSM2NE3512GNTD"/>
    <x v="1"/>
    <x v="7"/>
    <x v="12"/>
    <n v="5"/>
    <n v="1275.768"/>
    <x v="3"/>
    <x v="3"/>
    <n v="6378.84"/>
  </r>
  <r>
    <s v="N.P. GAC-169"/>
    <x v="0"/>
    <x v="4"/>
    <x v="5"/>
    <n v="3"/>
    <n v="86.507000000000005"/>
    <x v="99"/>
    <x v="2"/>
    <n v="259.52100000000002"/>
  </r>
  <r>
    <s v="N.P. X299X DESIGNARE 10G"/>
    <x v="0"/>
    <x v="5"/>
    <x v="11"/>
    <n v="4"/>
    <n v="14513.34"/>
    <x v="149"/>
    <x v="6"/>
    <n v="58053.36"/>
  </r>
  <r>
    <s v="N.P. DGE-528T"/>
    <x v="0"/>
    <x v="3"/>
    <x v="15"/>
    <n v="5"/>
    <n v="261.464"/>
    <x v="153"/>
    <x v="6"/>
    <n v="1307.32"/>
  </r>
  <r>
    <s v="N.P. X299X AORUS XTREME WF"/>
    <x v="0"/>
    <x v="5"/>
    <x v="21"/>
    <n v="2"/>
    <n v="35234.304000000004"/>
    <x v="144"/>
    <x v="0"/>
    <n v="70468.608000000007"/>
  </r>
  <r>
    <s v="N.P. DGE-528T"/>
    <x v="0"/>
    <x v="3"/>
    <x v="15"/>
    <n v="5"/>
    <n v="281.358"/>
    <x v="154"/>
    <x v="3"/>
    <n v="1406.79"/>
  </r>
  <r>
    <s v="N.P. MWP22AM/A"/>
    <x v="2"/>
    <x v="0"/>
    <x v="18"/>
    <n v="5"/>
    <n v="5808.2596000000003"/>
    <x v="155"/>
    <x v="5"/>
    <n v="29041.298000000003"/>
  </r>
  <r>
    <s v="N.P. X299X AORUS MASTER"/>
    <x v="1"/>
    <x v="5"/>
    <x v="6"/>
    <n v="4"/>
    <n v="10783.380000000001"/>
    <x v="156"/>
    <x v="0"/>
    <n v="43133.520000000004"/>
  </r>
  <r>
    <s v="N.P. GAC-122"/>
    <x v="2"/>
    <x v="6"/>
    <x v="8"/>
    <n v="3"/>
    <n v="396.99"/>
    <x v="142"/>
    <x v="0"/>
    <n v="1190.97"/>
  </r>
  <r>
    <s v="N.P. GCV-003"/>
    <x v="2"/>
    <x v="2"/>
    <x v="3"/>
    <n v="2"/>
    <n v="314.58"/>
    <x v="157"/>
    <x v="4"/>
    <n v="629.16"/>
  </r>
  <r>
    <s v="N.P. DGS-1008A"/>
    <x v="2"/>
    <x v="3"/>
    <x v="13"/>
    <n v="1"/>
    <n v="478.21"/>
    <x v="158"/>
    <x v="5"/>
    <n v="478.21"/>
  </r>
  <r>
    <s v="N.P. GAC-094"/>
    <x v="2"/>
    <x v="4"/>
    <x v="17"/>
    <n v="5"/>
    <n v="68.300799999999995"/>
    <x v="118"/>
    <x v="3"/>
    <n v="341.50399999999996"/>
  </r>
  <r>
    <s v="N.P. GP-GSM2NE3512GNTD"/>
    <x v="0"/>
    <x v="7"/>
    <x v="12"/>
    <n v="1"/>
    <n v="1397.9160000000002"/>
    <x v="125"/>
    <x v="5"/>
    <n v="1397.9160000000002"/>
  </r>
  <r>
    <s v="N.P. GAC-121"/>
    <x v="1"/>
    <x v="6"/>
    <x v="16"/>
    <n v="2"/>
    <n v="589.16"/>
    <x v="159"/>
    <x v="4"/>
    <n v="1178.32"/>
  </r>
  <r>
    <s v="N.P. GAC-150"/>
    <x v="1"/>
    <x v="4"/>
    <x v="22"/>
    <n v="1"/>
    <n v="85.26"/>
    <x v="92"/>
    <x v="3"/>
    <n v="85.26"/>
  </r>
  <r>
    <s v="N.P. U2000"/>
    <x v="1"/>
    <x v="1"/>
    <x v="10"/>
    <n v="4"/>
    <n v="343.2"/>
    <x v="45"/>
    <x v="6"/>
    <n v="1372.8"/>
  </r>
  <r>
    <s v="N.P. GAC-084"/>
    <x v="0"/>
    <x v="4"/>
    <x v="7"/>
    <n v="1"/>
    <n v="32.029199999999996"/>
    <x v="160"/>
    <x v="3"/>
    <n v="32.029199999999996"/>
  </r>
  <r>
    <s v="N.P. MWP22AM/A"/>
    <x v="0"/>
    <x v="0"/>
    <x v="18"/>
    <n v="3"/>
    <n v="5645.4111999999996"/>
    <x v="89"/>
    <x v="7"/>
    <n v="16936.2336"/>
  </r>
  <r>
    <s v="N.P. GSB-011"/>
    <x v="2"/>
    <x v="0"/>
    <x v="1"/>
    <n v="4"/>
    <n v="1278.3600000000001"/>
    <x v="161"/>
    <x v="6"/>
    <n v="5113.4400000000005"/>
  </r>
  <r>
    <s v="N.P. GSP-15AP"/>
    <x v="1"/>
    <x v="0"/>
    <x v="0"/>
    <n v="2"/>
    <n v="2788.2374"/>
    <x v="162"/>
    <x v="4"/>
    <n v="5576.4748"/>
  </r>
  <r>
    <s v="N.P. DGE-528T"/>
    <x v="2"/>
    <x v="3"/>
    <x v="15"/>
    <n v="3"/>
    <n v="301.25200000000001"/>
    <x v="163"/>
    <x v="0"/>
    <n v="903.75600000000009"/>
  </r>
  <r>
    <s v="N.P. MWP22AM/A"/>
    <x v="1"/>
    <x v="0"/>
    <x v="18"/>
    <n v="3"/>
    <n v="4994.0176000000001"/>
    <x v="164"/>
    <x v="7"/>
    <n v="14982.052800000001"/>
  </r>
  <r>
    <s v="N.P. X299X DESIGNARE 10G"/>
    <x v="1"/>
    <x v="5"/>
    <x v="11"/>
    <n v="4"/>
    <n v="14818.884"/>
    <x v="165"/>
    <x v="3"/>
    <n v="59275.536"/>
  </r>
  <r>
    <s v="N.P. X299X DESIGNARE 10G"/>
    <x v="1"/>
    <x v="5"/>
    <x v="11"/>
    <n v="4"/>
    <n v="15888.288"/>
    <x v="166"/>
    <x v="2"/>
    <n v="63553.152000000002"/>
  </r>
  <r>
    <s v="N.P. X299X AORUS XTREME WF"/>
    <x v="1"/>
    <x v="5"/>
    <x v="21"/>
    <n v="2"/>
    <n v="37436.448000000004"/>
    <x v="167"/>
    <x v="2"/>
    <n v="74872.896000000008"/>
  </r>
  <r>
    <s v="N.P. X299X AORUS XTREME WF"/>
    <x v="2"/>
    <x v="5"/>
    <x v="21"/>
    <n v="3"/>
    <n v="37069.423999999999"/>
    <x v="168"/>
    <x v="1"/>
    <n v="111208.272"/>
  </r>
  <r>
    <s v="N.P. GAC-092"/>
    <x v="1"/>
    <x v="4"/>
    <x v="23"/>
    <n v="1"/>
    <n v="77.209599999999995"/>
    <x v="169"/>
    <x v="0"/>
    <n v="77.209599999999995"/>
  </r>
  <r>
    <s v="N.P. GAC-122"/>
    <x v="1"/>
    <x v="6"/>
    <x v="8"/>
    <n v="1"/>
    <n v="413.03000000000003"/>
    <x v="39"/>
    <x v="0"/>
    <n v="413.03000000000003"/>
  </r>
  <r>
    <s v="N.P. GSP-15AP"/>
    <x v="1"/>
    <x v="0"/>
    <x v="0"/>
    <n v="5"/>
    <n v="2847.5616"/>
    <x v="45"/>
    <x v="2"/>
    <n v="14237.808000000001"/>
  </r>
  <r>
    <s v="N.P. GAC-096"/>
    <x v="0"/>
    <x v="4"/>
    <x v="25"/>
    <n v="4"/>
    <n v="49.0854"/>
    <x v="75"/>
    <x v="1"/>
    <n v="196.3416"/>
  </r>
  <r>
    <s v="N.P. GAC-169"/>
    <x v="0"/>
    <x v="4"/>
    <x v="5"/>
    <n v="4"/>
    <n v="94.702400000000011"/>
    <x v="170"/>
    <x v="0"/>
    <n v="378.80960000000005"/>
  </r>
  <r>
    <s v="N.P. GAC-150"/>
    <x v="2"/>
    <x v="4"/>
    <x v="22"/>
    <n v="5"/>
    <n v="83.5548"/>
    <x v="171"/>
    <x v="2"/>
    <n v="417.774"/>
  </r>
  <r>
    <s v="N.P. GV-N165SWF2OC-4GD"/>
    <x v="0"/>
    <x v="2"/>
    <x v="19"/>
    <n v="4"/>
    <n v="4310.9728999999998"/>
    <x v="172"/>
    <x v="0"/>
    <n v="17243.891599999999"/>
  </r>
  <r>
    <s v="N.P. X299X DESIGNARE 10G"/>
    <x v="1"/>
    <x v="5"/>
    <x v="11"/>
    <n v="1"/>
    <n v="14818.884"/>
    <x v="173"/>
    <x v="0"/>
    <n v="14818.8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8867A-F93F-43B7-AC39-D4C7328F2428}" name="Tabela Dinâmica2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6" indent="0" outline="1" outlineData="1" multipleFieldFilters="0">
  <location ref="B26:C35" firstHeaderRow="1" firstDataRow="1" firstDataCol="1"/>
  <pivotFields count="10">
    <pivotField showAll="0"/>
    <pivotField showAll="0">
      <items count="4">
        <item x="2"/>
        <item x="1"/>
        <item x="0"/>
        <item t="default"/>
      </items>
    </pivotField>
    <pivotField showAll="0">
      <items count="9">
        <item x="7"/>
        <item x="4"/>
        <item x="5"/>
        <item x="3"/>
        <item x="6"/>
        <item x="1"/>
        <item x="0"/>
        <item x="2"/>
        <item t="default"/>
      </items>
    </pivotField>
    <pivotField showAll="0"/>
    <pivotField showAll="0"/>
    <pivotField numFmtId="8" showAll="0"/>
    <pivotField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9">
        <item x="2"/>
        <item x="5"/>
        <item x="6"/>
        <item x="7"/>
        <item x="1"/>
        <item x="0"/>
        <item x="4"/>
        <item x="3"/>
        <item t="default"/>
      </items>
    </pivotField>
    <pivotField dataField="1" numFmtId="8" showAll="0"/>
    <pivotField showAll="0" defaultSubtota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Sales" fld="8" baseField="0" baseItem="0" numFmtId="8"/>
  </dataFields>
  <formats count="1"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6" type="dateBetween" evalOrder="-1" id="12" name="Date">
      <autoFilter ref="A1">
        <filterColumn colId="0">
          <customFilters and="1">
            <customFilter operator="greaterThanOrEqual" val="43466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EC831-67E7-4D28-996A-BEBB4071DFD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5">
  <location ref="B6:C18" firstHeaderRow="1" firstDataRow="1" firstDataCol="1"/>
  <pivotFields count="10">
    <pivotField showAll="0"/>
    <pivotField showAll="0">
      <items count="4">
        <item x="2"/>
        <item x="1"/>
        <item x="0"/>
        <item t="default"/>
      </items>
    </pivotField>
    <pivotField showAll="0">
      <items count="9">
        <item x="7"/>
        <item x="4"/>
        <item x="5"/>
        <item x="3"/>
        <item x="6"/>
        <item x="1"/>
        <item x="0"/>
        <item x="2"/>
        <item t="default"/>
      </items>
    </pivotField>
    <pivotField showAll="0"/>
    <pivotField showAll="0"/>
    <pivotField numFmtId="8" showAll="0"/>
    <pivotField axis="axisRow"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9">
        <item x="2"/>
        <item x="5"/>
        <item x="6"/>
        <item x="7"/>
        <item x="1"/>
        <item x="0"/>
        <item x="4"/>
        <item x="3"/>
        <item t="default"/>
      </items>
    </pivotField>
    <pivotField dataField="1" numFmtId="8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6"/>
  </rowFields>
  <row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Sales" fld="8" baseField="0" baseItem="0" numFmtId="8"/>
  </dataFields>
  <formats count="1">
    <format dxfId="21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32170-7161-440F-ACB8-5D30CA2E2C60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B99:B100" firstHeaderRow="1" firstDataRow="1" firstDataCol="0"/>
  <pivotFields count="10">
    <pivotField showAll="0"/>
    <pivotField showAll="0">
      <items count="4">
        <item x="2"/>
        <item x="1"/>
        <item x="0"/>
        <item t="default"/>
      </items>
    </pivotField>
    <pivotField showAll="0">
      <items count="9">
        <item x="7"/>
        <item x="4"/>
        <item x="5"/>
        <item x="3"/>
        <item x="6"/>
        <item x="1"/>
        <item x="0"/>
        <item x="2"/>
        <item t="default"/>
      </items>
    </pivotField>
    <pivotField showAll="0"/>
    <pivotField showAll="0"/>
    <pivotField numFmtId="8" showAll="0"/>
    <pivotField numFmtId="15" showAll="0"/>
    <pivotField showAll="0">
      <items count="9">
        <item x="2"/>
        <item x="5"/>
        <item x="6"/>
        <item x="7"/>
        <item x="1"/>
        <item x="0"/>
        <item x="4"/>
        <item x="3"/>
        <item t="default"/>
      </items>
    </pivotField>
    <pivotField dataField="1" numFmtId="8" showAll="0"/>
    <pivotField showAll="0" defaultSubtotal="0"/>
  </pivotFields>
  <rowItems count="1">
    <i/>
  </rowItems>
  <colItems count="1">
    <i/>
  </colItems>
  <dataFields count="1">
    <dataField name="Soma de Sales" fld="8" baseField="0" baseItem="0" numFmtId="8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12FBC-1A7A-46A6-8102-ECBC7F1FF0EE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0">
  <location ref="B83:C87" firstHeaderRow="1" firstDataRow="1" firstDataCol="1"/>
  <pivotFields count="10">
    <pivotField showAll="0"/>
    <pivotField axis="axisRow" showAll="0">
      <items count="4">
        <item x="2"/>
        <item x="1"/>
        <item x="0"/>
        <item t="default"/>
      </items>
    </pivotField>
    <pivotField showAll="0">
      <items count="9">
        <item x="7"/>
        <item x="4"/>
        <item x="5"/>
        <item x="3"/>
        <item x="6"/>
        <item x="1"/>
        <item x="0"/>
        <item x="2"/>
        <item t="default"/>
      </items>
    </pivotField>
    <pivotField showAll="0"/>
    <pivotField showAll="0"/>
    <pivotField numFmtId="8" showAll="0"/>
    <pivotField numFmtId="15" showAll="0"/>
    <pivotField showAll="0">
      <items count="9">
        <item x="2"/>
        <item x="5"/>
        <item x="6"/>
        <item x="7"/>
        <item x="1"/>
        <item x="0"/>
        <item x="4"/>
        <item x="3"/>
        <item t="default"/>
      </items>
    </pivotField>
    <pivotField dataField="1" numFmtId="8" showAl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Sales" fld="8" showDataAs="percentOfTotal" baseField="0" baseItem="0" numFmtId="10"/>
  </dataFields>
  <chartFormats count="8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D00FF-5D07-47E1-AA0A-8DF235ED5491}" name="Tabela Dinâmica4" cacheId="0" applyNumberFormats="0" applyBorderFormats="0" applyFontFormats="0" applyPatternFormats="0" applyAlignmentFormats="0" applyWidthHeightFormats="1" dataCaption="Valores" updatedVersion="8" minRefreshableVersion="3" itemPrintTitles="1" createdVersion="6" indent="0" outline="1" outlineData="1" multipleFieldFilters="0" chartFormat="17">
  <location ref="B63:C74" firstHeaderRow="1" firstDataRow="1" firstDataCol="1"/>
  <pivotFields count="10">
    <pivotField showAll="0"/>
    <pivotField showAll="0">
      <items count="4">
        <item x="2"/>
        <item x="1"/>
        <item x="0"/>
        <item t="default"/>
      </items>
    </pivotField>
    <pivotField showAll="0">
      <items count="9">
        <item x="7"/>
        <item x="4"/>
        <item x="5"/>
        <item x="3"/>
        <item x="6"/>
        <item x="1"/>
        <item x="0"/>
        <item x="2"/>
        <item t="default"/>
      </items>
    </pivotField>
    <pivotField axis="axisRow" showAll="0" measureFilter="1" sortType="ascending">
      <items count="27">
        <item x="18"/>
        <item x="1"/>
        <item x="16"/>
        <item x="8"/>
        <item x="20"/>
        <item x="14"/>
        <item x="0"/>
        <item x="25"/>
        <item x="22"/>
        <item x="23"/>
        <item x="17"/>
        <item x="7"/>
        <item x="5"/>
        <item x="3"/>
        <item x="10"/>
        <item x="6"/>
        <item x="21"/>
        <item x="11"/>
        <item x="9"/>
        <item x="4"/>
        <item x="2"/>
        <item x="13"/>
        <item x="15"/>
        <item x="1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8" showAll="0"/>
    <pivotField numFmtId="15" showAll="0"/>
    <pivotField showAll="0">
      <items count="9">
        <item x="2"/>
        <item x="5"/>
        <item x="6"/>
        <item x="7"/>
        <item x="1"/>
        <item x="0"/>
        <item x="4"/>
        <item x="3"/>
        <item t="default"/>
      </items>
    </pivotField>
    <pivotField dataField="1" numFmtId="8" showAll="0"/>
    <pivotField showAll="0" defaultSubtotal="0"/>
  </pivotFields>
  <rowFields count="1">
    <field x="3"/>
  </rowFields>
  <rowItems count="11">
    <i>
      <x v="24"/>
    </i>
    <i>
      <x v="25"/>
    </i>
    <i>
      <x v="6"/>
    </i>
    <i>
      <x v="20"/>
    </i>
    <i>
      <x/>
    </i>
    <i>
      <x v="23"/>
    </i>
    <i>
      <x v="15"/>
    </i>
    <i>
      <x v="17"/>
    </i>
    <i>
      <x v="18"/>
    </i>
    <i>
      <x v="16"/>
    </i>
    <i t="grand">
      <x/>
    </i>
  </rowItems>
  <colItems count="1">
    <i/>
  </colItems>
  <dataFields count="1">
    <dataField name="Soma de Sales" fld="8" baseField="0" baseItem="0" numFmtId="8"/>
  </dataFields>
  <formats count="1">
    <format dxfId="23">
      <pivotArea outline="0" collapsedLevelsAreSubtotals="1" fieldPosition="0"/>
    </format>
  </format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C9D37-CC34-40F3-A6F2-21B6ECA83612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7">
  <location ref="B44:C53" firstHeaderRow="1" firstDataRow="1" firstDataCol="1"/>
  <pivotFields count="10">
    <pivotField showAll="0"/>
    <pivotField showAll="0">
      <items count="4">
        <item x="2"/>
        <item x="1"/>
        <item x="0"/>
        <item t="default"/>
      </items>
    </pivotField>
    <pivotField axis="axisRow" showAll="0" sortType="ascending">
      <items count="9">
        <item x="7"/>
        <item x="4"/>
        <item x="5"/>
        <item x="3"/>
        <item x="6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8" showAll="0"/>
    <pivotField numFmtId="15" showAll="0"/>
    <pivotField showAll="0">
      <items count="9">
        <item x="2"/>
        <item x="5"/>
        <item x="6"/>
        <item x="7"/>
        <item x="1"/>
        <item x="0"/>
        <item x="4"/>
        <item x="3"/>
        <item t="default"/>
      </items>
    </pivotField>
    <pivotField dataField="1" numFmtId="8" showAll="0"/>
    <pivotField showAll="0" defaultSubtotal="0"/>
  </pivotFields>
  <rowFields count="1">
    <field x="2"/>
  </rowFields>
  <rowItems count="9">
    <i>
      <x v="1"/>
    </i>
    <i>
      <x v="4"/>
    </i>
    <i>
      <x v="3"/>
    </i>
    <i>
      <x/>
    </i>
    <i>
      <x v="5"/>
    </i>
    <i>
      <x v="7"/>
    </i>
    <i>
      <x v="6"/>
    </i>
    <i>
      <x v="2"/>
    </i>
    <i t="grand">
      <x/>
    </i>
  </rowItems>
  <colItems count="1">
    <i/>
  </colItems>
  <dataFields count="1">
    <dataField name="Soma de Sales" fld="8" baseField="0" baseItem="0" numFmtId="8"/>
  </dataFields>
  <formats count="1">
    <format dxfId="24">
      <pivotArea outline="0" collapsedLevelsAreSubtotals="1" fieldPosition="0"/>
    </format>
  </format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thod" xr10:uid="{70FB3C17-EA42-42F8-B48E-05F3FFFFEBFE}" sourceName="Method">
  <pivotTables>
    <pivotTable tabId="2" name="Tabela Dinâmica2"/>
    <pivotTable tabId="2" name="Tabela Dinâmica1"/>
    <pivotTable tabId="2" name="Tabela Dinâmica3"/>
    <pivotTable tabId="2" name="Tabela Dinâmica4"/>
    <pivotTable tabId="2" name="Tabela Dinâmica5"/>
    <pivotTable tabId="2" name="Tabela Dinâmica6"/>
  </pivotTables>
  <data>
    <tabular pivotCacheId="1449721010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y" xr10:uid="{6C6EA55E-2F01-4C2B-BDB3-B0059B9997A4}" sourceName="Category">
  <pivotTables>
    <pivotTable tabId="2" name="Tabela Dinâmica2"/>
    <pivotTable tabId="2" name="Tabela Dinâmica1"/>
    <pivotTable tabId="2" name="Tabela Dinâmica3"/>
    <pivotTable tabId="2" name="Tabela Dinâmica4"/>
    <pivotTable tabId="2" name="Tabela Dinâmica5"/>
    <pivotTable tabId="2" name="Tabela Dinâmica6"/>
  </pivotTables>
  <data>
    <tabular pivotCacheId="1449721010">
      <items count="8">
        <i x="7" s="1"/>
        <i x="4" s="1"/>
        <i x="5" s="1"/>
        <i x="3" s="1"/>
        <i x="6" s="1"/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ore" xr10:uid="{40968F30-00F6-455F-8187-235F23220BEE}" sourceName="Store">
  <pivotTables>
    <pivotTable tabId="2" name="Tabela Dinâmica2"/>
    <pivotTable tabId="2" name="Tabela Dinâmica1"/>
    <pivotTable tabId="2" name="Tabela Dinâmica3"/>
    <pivotTable tabId="2" name="Tabela Dinâmica4"/>
    <pivotTable tabId="2" name="Tabela Dinâmica5"/>
    <pivotTable tabId="2" name="Tabela Dinâmica6"/>
  </pivotTables>
  <data>
    <tabular pivotCacheId="1449721010">
      <items count="8">
        <i x="2" s="1"/>
        <i x="5" s="1"/>
        <i x="6" s="1"/>
        <i x="7" s="1"/>
        <i x="1" s="1"/>
        <i x="0" s="1"/>
        <i x="4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thod" xr10:uid="{F4EDC3E0-5243-4929-93C7-10768D53355F}" cache="SegmentaçãoDeDados_Method" caption="Method" style="SlicerStyleOther1" rowHeight="241300"/>
  <slicer name="Category" xr10:uid="{0C0283C8-6E69-40ED-8847-A5058D9D7765}" cache="SegmentaçãoDeDados_Category" caption="Category" columnCount="2" style="SlicerStyleOther1" rowHeight="241300"/>
  <slicer name="Store" xr10:uid="{8AED3672-E0BA-48DF-B69C-3BFA0E80C44F}" cache="SegmentaçãoDeDados_Store" caption="Store" style="SlicerStyleOther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E2083-0B62-4583-8412-784A76D52D58}" name="Tabela1" displayName="Tabela1" ref="A1:I250" totalsRowShown="0">
  <autoFilter ref="A1:I250" xr:uid="{DD61B294-5E6D-4EBC-A349-9193189006FB}"/>
  <sortState xmlns:xlrd2="http://schemas.microsoft.com/office/spreadsheetml/2017/richdata2" ref="A2:I250">
    <sortCondition ref="G2:G250"/>
  </sortState>
  <tableColumns count="9">
    <tableColumn id="1" xr3:uid="{D6AE97E1-89C1-495F-BC72-FCF045A6B678}" name="SKU"/>
    <tableColumn id="2" xr3:uid="{E4DF6765-E9F6-45DC-88AA-2B5E92F6412F}" name="Method"/>
    <tableColumn id="3" xr3:uid="{B32CD863-8972-4676-AF5B-3A972BD22B18}" name="Category"/>
    <tableColumn id="4" xr3:uid="{95F09269-56D1-472D-9160-9E680EA9BFDB}" name="Product"/>
    <tableColumn id="5" xr3:uid="{59597DE6-EA3C-4B46-9A69-A2840A1E7DFD}" name="Quantity"/>
    <tableColumn id="6" xr3:uid="{1D0A6B54-F92D-42EA-8C78-E0BD85DF23DB}" name="Price" dataDxfId="27"/>
    <tableColumn id="7" xr3:uid="{3F2422C6-F7CE-411C-B4B1-5ECC8CBD4F73}" name="Date" dataDxfId="26"/>
    <tableColumn id="8" xr3:uid="{9DF9EE74-B5B4-4367-8793-F6E5A27BEED8}" name="Store"/>
    <tableColumn id="9" xr3:uid="{51387B31-B6C1-4692-A7E6-EFA915CB2327}" name="Sales" dataDxfId="25">
      <calculatedColumnFormula>Tabela1[[#This Row],[Price]]*Tabela1[[#This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LinhaCronológicaNativa_Date" xr10:uid="{D884935B-01EE-44CB-9192-6E6C83252513}" sourceName="Date">
  <pivotTables>
    <pivotTable tabId="2" name="Tabela Dinâmica2"/>
  </pivotTables>
  <state minimalRefreshVersion="6" lastRefreshVersion="6" pivotCacheId="1449721010" filterType="dateBetween">
    <selection startDate="2019-01-01T00:00:00" endDate="2019-12-31T00:00:00"/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0B8B8058-4523-4654-ADF7-F8E16B1471E5}" cache="LinhaCronológicaNativa_Date" caption="Date" level="2" selectionLevel="0" scrollPosition="2019-01-01T00:00:00" style="TimeSlicerStyleDark3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image" Target="../media/image1.jpeg"/><Relationship Id="rId1" Type="http://schemas.openxmlformats.org/officeDocument/2006/relationships/drawing" Target="../drawings/drawing2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929B-CC56-4A3C-9801-7791A2756039}">
  <dimension ref="A1:I250"/>
  <sheetViews>
    <sheetView workbookViewId="0">
      <selection activeCell="A7" sqref="A7:H19"/>
    </sheetView>
  </sheetViews>
  <sheetFormatPr defaultRowHeight="15" x14ac:dyDescent="0.25"/>
  <cols>
    <col min="1" max="1" width="28.28515625" bestFit="1" customWidth="1"/>
    <col min="2" max="2" width="12" bestFit="1" customWidth="1"/>
    <col min="3" max="3" width="16.28515625" bestFit="1" customWidth="1"/>
    <col min="4" max="4" width="29.5703125" customWidth="1"/>
    <col min="5" max="5" width="10.85546875" customWidth="1"/>
    <col min="6" max="6" width="10.5703125" bestFit="1" customWidth="1"/>
    <col min="7" max="7" width="10.140625" bestFit="1" customWidth="1"/>
    <col min="8" max="8" width="13.140625" bestFit="1" customWidth="1"/>
    <col min="9" max="9" width="11.5703125" bestFit="1" customWidth="1"/>
  </cols>
  <sheetData>
    <row r="1" spans="1:9" x14ac:dyDescent="0.25">
      <c r="A1" t="s">
        <v>0</v>
      </c>
      <c r="B1" t="s">
        <v>74</v>
      </c>
      <c r="C1" t="s">
        <v>73</v>
      </c>
      <c r="D1" t="s">
        <v>75</v>
      </c>
      <c r="E1" t="s">
        <v>76</v>
      </c>
      <c r="F1" t="s">
        <v>77</v>
      </c>
      <c r="G1" t="s">
        <v>79</v>
      </c>
      <c r="H1" t="s">
        <v>78</v>
      </c>
      <c r="I1" t="s">
        <v>80</v>
      </c>
    </row>
    <row r="2" spans="1:9" x14ac:dyDescent="0.25">
      <c r="A2" t="s">
        <v>48</v>
      </c>
      <c r="B2" t="s">
        <v>37</v>
      </c>
      <c r="C2" t="s">
        <v>3</v>
      </c>
      <c r="D2" t="s">
        <v>49</v>
      </c>
      <c r="E2">
        <v>4</v>
      </c>
      <c r="F2" s="2">
        <v>533.9</v>
      </c>
      <c r="G2" s="1">
        <v>43500</v>
      </c>
      <c r="H2" t="s">
        <v>30</v>
      </c>
      <c r="I2" s="2">
        <f>Tabela1[[#This Row],[Price]]*Tabela1[[#This Row],[Quantity]]</f>
        <v>2135.6</v>
      </c>
    </row>
    <row r="3" spans="1:9" x14ac:dyDescent="0.25">
      <c r="A3" t="s">
        <v>63</v>
      </c>
      <c r="B3" t="s">
        <v>7</v>
      </c>
      <c r="C3" t="s">
        <v>26</v>
      </c>
      <c r="D3" t="s">
        <v>64</v>
      </c>
      <c r="E3">
        <v>4</v>
      </c>
      <c r="F3" s="2">
        <v>38904.544000000002</v>
      </c>
      <c r="G3" s="1">
        <v>43500</v>
      </c>
      <c r="H3" t="s">
        <v>5</v>
      </c>
      <c r="I3" s="2">
        <f>Tabela1[[#This Row],[Price]]*Tabela1[[#This Row],[Quantity]]</f>
        <v>155618.17600000001</v>
      </c>
    </row>
    <row r="4" spans="1:9" x14ac:dyDescent="0.25">
      <c r="A4" t="s">
        <v>40</v>
      </c>
      <c r="B4" t="s">
        <v>2</v>
      </c>
      <c r="C4" t="s">
        <v>26</v>
      </c>
      <c r="D4" t="s">
        <v>41</v>
      </c>
      <c r="E4">
        <v>3</v>
      </c>
      <c r="F4" s="2">
        <v>14666.112000000001</v>
      </c>
      <c r="G4" s="1">
        <v>43501</v>
      </c>
      <c r="H4" t="s">
        <v>30</v>
      </c>
      <c r="I4" s="2">
        <f>Tabela1[[#This Row],[Price]]*Tabela1[[#This Row],[Quantity]]</f>
        <v>43998.336000000003</v>
      </c>
    </row>
    <row r="5" spans="1:9" x14ac:dyDescent="0.25">
      <c r="A5" t="s">
        <v>69</v>
      </c>
      <c r="B5" t="s">
        <v>37</v>
      </c>
      <c r="C5" t="s">
        <v>44</v>
      </c>
      <c r="D5" t="s">
        <v>70</v>
      </c>
      <c r="E5">
        <v>3</v>
      </c>
      <c r="F5" s="2">
        <v>2706.8678</v>
      </c>
      <c r="G5" s="1">
        <v>43502</v>
      </c>
      <c r="H5" t="s">
        <v>42</v>
      </c>
      <c r="I5" s="2">
        <f>Tabela1[[#This Row],[Price]]*Tabela1[[#This Row],[Quantity]]</f>
        <v>8120.6034</v>
      </c>
    </row>
    <row r="6" spans="1:9" x14ac:dyDescent="0.25">
      <c r="A6" t="s">
        <v>25</v>
      </c>
      <c r="B6" t="s">
        <v>7</v>
      </c>
      <c r="C6" t="s">
        <v>26</v>
      </c>
      <c r="D6" t="s">
        <v>27</v>
      </c>
      <c r="E6">
        <v>1</v>
      </c>
      <c r="F6" s="2">
        <v>10478.19</v>
      </c>
      <c r="G6" s="1">
        <v>43503</v>
      </c>
      <c r="H6" t="s">
        <v>42</v>
      </c>
      <c r="I6" s="2">
        <f>Tabela1[[#This Row],[Price]]*Tabela1[[#This Row],[Quantity]]</f>
        <v>10478.19</v>
      </c>
    </row>
    <row r="7" spans="1:9" x14ac:dyDescent="0.25">
      <c r="A7" t="s">
        <v>54</v>
      </c>
      <c r="B7" t="s">
        <v>37</v>
      </c>
      <c r="C7" t="s">
        <v>22</v>
      </c>
      <c r="D7" t="s">
        <v>55</v>
      </c>
      <c r="E7">
        <v>2</v>
      </c>
      <c r="F7" s="2">
        <v>71.270399999999995</v>
      </c>
      <c r="G7" s="1">
        <v>43503</v>
      </c>
      <c r="H7" t="s">
        <v>20</v>
      </c>
      <c r="I7" s="2">
        <f>Tabela1[[#This Row],[Price]]*Tabela1[[#This Row],[Quantity]]</f>
        <v>142.54079999999999</v>
      </c>
    </row>
    <row r="8" spans="1:9" x14ac:dyDescent="0.25">
      <c r="A8" t="s">
        <v>48</v>
      </c>
      <c r="B8" t="s">
        <v>7</v>
      </c>
      <c r="C8" t="s">
        <v>3</v>
      </c>
      <c r="D8" t="s">
        <v>49</v>
      </c>
      <c r="E8">
        <v>3</v>
      </c>
      <c r="F8" s="2">
        <v>578.86</v>
      </c>
      <c r="G8" s="1">
        <v>43504</v>
      </c>
      <c r="H8" t="s">
        <v>9</v>
      </c>
      <c r="I8" s="2">
        <f>Tabela1[[#This Row],[Price]]*Tabela1[[#This Row],[Quantity]]</f>
        <v>1736.58</v>
      </c>
    </row>
    <row r="9" spans="1:9" x14ac:dyDescent="0.25">
      <c r="A9" t="s">
        <v>13</v>
      </c>
      <c r="B9" t="s">
        <v>37</v>
      </c>
      <c r="C9" t="s">
        <v>14</v>
      </c>
      <c r="D9" t="s">
        <v>15</v>
      </c>
      <c r="E9">
        <v>3</v>
      </c>
      <c r="F9" s="2">
        <v>304.95</v>
      </c>
      <c r="G9" s="1">
        <v>43506</v>
      </c>
      <c r="H9" t="s">
        <v>20</v>
      </c>
      <c r="I9" s="2">
        <f>Tabela1[[#This Row],[Price]]*Tabela1[[#This Row],[Quantity]]</f>
        <v>914.84999999999991</v>
      </c>
    </row>
    <row r="10" spans="1:9" x14ac:dyDescent="0.25">
      <c r="A10" t="s">
        <v>31</v>
      </c>
      <c r="B10" t="s">
        <v>37</v>
      </c>
      <c r="C10" t="s">
        <v>32</v>
      </c>
      <c r="D10" t="s">
        <v>33</v>
      </c>
      <c r="E10">
        <v>3</v>
      </c>
      <c r="F10" s="2">
        <v>380.95</v>
      </c>
      <c r="G10" s="1">
        <v>43506</v>
      </c>
      <c r="H10" t="s">
        <v>16</v>
      </c>
      <c r="I10" s="2">
        <f>Tabela1[[#This Row],[Price]]*Tabela1[[#This Row],[Quantity]]</f>
        <v>1142.8499999999999</v>
      </c>
    </row>
    <row r="11" spans="1:9" x14ac:dyDescent="0.25">
      <c r="A11" t="s">
        <v>1</v>
      </c>
      <c r="B11" t="s">
        <v>7</v>
      </c>
      <c r="C11" t="s">
        <v>3</v>
      </c>
      <c r="D11" t="s">
        <v>4</v>
      </c>
      <c r="E11">
        <v>5</v>
      </c>
      <c r="F11" s="2">
        <v>2995.8721</v>
      </c>
      <c r="G11" s="1">
        <v>43508</v>
      </c>
      <c r="H11" t="s">
        <v>5</v>
      </c>
      <c r="I11" s="2">
        <f>Tabela1[[#This Row],[Price]]*Tabela1[[#This Row],[Quantity]]</f>
        <v>14979.360500000001</v>
      </c>
    </row>
    <row r="12" spans="1:9" x14ac:dyDescent="0.25">
      <c r="A12" t="s">
        <v>54</v>
      </c>
      <c r="B12" t="s">
        <v>2</v>
      </c>
      <c r="C12" t="s">
        <v>22</v>
      </c>
      <c r="D12" t="s">
        <v>55</v>
      </c>
      <c r="E12">
        <v>1</v>
      </c>
      <c r="F12" s="2">
        <v>68.300799999999995</v>
      </c>
      <c r="G12" s="1">
        <v>43511</v>
      </c>
      <c r="H12" t="s">
        <v>16</v>
      </c>
      <c r="I12" s="2">
        <f>Tabela1[[#This Row],[Price]]*Tabela1[[#This Row],[Quantity]]</f>
        <v>68.300799999999995</v>
      </c>
    </row>
    <row r="13" spans="1:9" x14ac:dyDescent="0.25">
      <c r="A13" t="s">
        <v>6</v>
      </c>
      <c r="B13" t="s">
        <v>7</v>
      </c>
      <c r="C13" t="s">
        <v>3</v>
      </c>
      <c r="D13" t="s">
        <v>8</v>
      </c>
      <c r="E13">
        <v>1</v>
      </c>
      <c r="F13" s="2">
        <v>1206</v>
      </c>
      <c r="G13" s="1">
        <v>43514</v>
      </c>
      <c r="H13" t="s">
        <v>9</v>
      </c>
      <c r="I13" s="2">
        <f>Tabela1[[#This Row],[Price]]*Tabela1[[#This Row],[Quantity]]</f>
        <v>1206</v>
      </c>
    </row>
    <row r="14" spans="1:9" x14ac:dyDescent="0.25">
      <c r="A14" t="s">
        <v>6</v>
      </c>
      <c r="B14" t="s">
        <v>2</v>
      </c>
      <c r="C14" t="s">
        <v>3</v>
      </c>
      <c r="D14" t="s">
        <v>8</v>
      </c>
      <c r="E14">
        <v>3</v>
      </c>
      <c r="F14" s="2">
        <v>1121.58</v>
      </c>
      <c r="G14" s="1">
        <v>43515</v>
      </c>
      <c r="H14" t="s">
        <v>9</v>
      </c>
      <c r="I14" s="2">
        <f>Tabela1[[#This Row],[Price]]*Tabela1[[#This Row],[Quantity]]</f>
        <v>3364.74</v>
      </c>
    </row>
    <row r="15" spans="1:9" x14ac:dyDescent="0.25">
      <c r="A15" t="s">
        <v>1</v>
      </c>
      <c r="B15" t="s">
        <v>37</v>
      </c>
      <c r="C15" t="s">
        <v>3</v>
      </c>
      <c r="D15" t="s">
        <v>4</v>
      </c>
      <c r="E15">
        <v>1</v>
      </c>
      <c r="F15" s="2">
        <v>3114.5205000000001</v>
      </c>
      <c r="G15" s="1">
        <v>43516</v>
      </c>
      <c r="H15" t="s">
        <v>9</v>
      </c>
      <c r="I15" s="2">
        <f>Tabela1[[#This Row],[Price]]*Tabela1[[#This Row],[Quantity]]</f>
        <v>3114.5205000000001</v>
      </c>
    </row>
    <row r="16" spans="1:9" x14ac:dyDescent="0.25">
      <c r="A16" t="s">
        <v>40</v>
      </c>
      <c r="B16" t="s">
        <v>7</v>
      </c>
      <c r="C16" t="s">
        <v>26</v>
      </c>
      <c r="D16" t="s">
        <v>41</v>
      </c>
      <c r="E16">
        <v>1</v>
      </c>
      <c r="F16" s="2">
        <v>14818.884</v>
      </c>
      <c r="G16" s="1">
        <v>43517</v>
      </c>
      <c r="H16" t="s">
        <v>5</v>
      </c>
      <c r="I16" s="2">
        <f>Tabela1[[#This Row],[Price]]*Tabela1[[#This Row],[Quantity]]</f>
        <v>14818.884</v>
      </c>
    </row>
    <row r="17" spans="1:9" x14ac:dyDescent="0.25">
      <c r="A17" t="s">
        <v>61</v>
      </c>
      <c r="B17" t="s">
        <v>2</v>
      </c>
      <c r="C17" t="s">
        <v>3</v>
      </c>
      <c r="D17" t="s">
        <v>62</v>
      </c>
      <c r="E17">
        <v>2</v>
      </c>
      <c r="F17" s="2">
        <v>578.86</v>
      </c>
      <c r="G17" s="1">
        <v>43519</v>
      </c>
      <c r="H17" t="s">
        <v>20</v>
      </c>
      <c r="I17" s="2">
        <f>Tabela1[[#This Row],[Price]]*Tabela1[[#This Row],[Quantity]]</f>
        <v>1157.72</v>
      </c>
    </row>
    <row r="18" spans="1:9" x14ac:dyDescent="0.25">
      <c r="A18" t="s">
        <v>10</v>
      </c>
      <c r="B18" t="s">
        <v>2</v>
      </c>
      <c r="C18" t="s">
        <v>11</v>
      </c>
      <c r="D18" t="s">
        <v>12</v>
      </c>
      <c r="E18">
        <v>3</v>
      </c>
      <c r="F18" s="2">
        <v>4685.4719999999998</v>
      </c>
      <c r="G18" s="1">
        <v>43519</v>
      </c>
      <c r="H18" t="s">
        <v>16</v>
      </c>
      <c r="I18" s="2">
        <f>Tabela1[[#This Row],[Price]]*Tabela1[[#This Row],[Quantity]]</f>
        <v>14056.415999999999</v>
      </c>
    </row>
    <row r="19" spans="1:9" x14ac:dyDescent="0.25">
      <c r="A19" t="s">
        <v>43</v>
      </c>
      <c r="B19" t="s">
        <v>7</v>
      </c>
      <c r="C19" t="s">
        <v>44</v>
      </c>
      <c r="D19" t="s">
        <v>45</v>
      </c>
      <c r="E19">
        <v>4</v>
      </c>
      <c r="F19" s="2">
        <v>1411.4880000000001</v>
      </c>
      <c r="G19" s="1">
        <v>43522</v>
      </c>
      <c r="H19" t="s">
        <v>5</v>
      </c>
      <c r="I19" s="2">
        <f>Tabela1[[#This Row],[Price]]*Tabela1[[#This Row],[Quantity]]</f>
        <v>5645.9520000000002</v>
      </c>
    </row>
    <row r="20" spans="1:9" x14ac:dyDescent="0.25">
      <c r="A20" t="s">
        <v>43</v>
      </c>
      <c r="B20" t="s">
        <v>37</v>
      </c>
      <c r="C20" t="s">
        <v>44</v>
      </c>
      <c r="D20" t="s">
        <v>45</v>
      </c>
      <c r="E20">
        <v>4</v>
      </c>
      <c r="F20" s="2">
        <v>1316.4839999999999</v>
      </c>
      <c r="G20" s="1">
        <v>43523</v>
      </c>
      <c r="H20" t="s">
        <v>16</v>
      </c>
      <c r="I20" s="2">
        <f>Tabela1[[#This Row],[Price]]*Tabela1[[#This Row],[Quantity]]</f>
        <v>5265.9359999999997</v>
      </c>
    </row>
    <row r="21" spans="1:9" x14ac:dyDescent="0.25">
      <c r="A21" t="s">
        <v>54</v>
      </c>
      <c r="B21" t="s">
        <v>2</v>
      </c>
      <c r="C21" t="s">
        <v>22</v>
      </c>
      <c r="D21" t="s">
        <v>55</v>
      </c>
      <c r="E21">
        <v>5</v>
      </c>
      <c r="F21" s="2">
        <v>72.755199999999988</v>
      </c>
      <c r="G21" s="1">
        <v>43526</v>
      </c>
      <c r="H21" t="s">
        <v>30</v>
      </c>
      <c r="I21" s="2">
        <f>Tabela1[[#This Row],[Price]]*Tabela1[[#This Row],[Quantity]]</f>
        <v>363.77599999999995</v>
      </c>
    </row>
    <row r="22" spans="1:9" x14ac:dyDescent="0.25">
      <c r="A22" t="s">
        <v>58</v>
      </c>
      <c r="B22" t="s">
        <v>2</v>
      </c>
      <c r="C22" t="s">
        <v>59</v>
      </c>
      <c r="D22" t="s">
        <v>60</v>
      </c>
      <c r="E22">
        <v>3</v>
      </c>
      <c r="F22" s="2">
        <v>4310.9728999999998</v>
      </c>
      <c r="G22" s="1">
        <v>43526</v>
      </c>
      <c r="H22" t="s">
        <v>34</v>
      </c>
      <c r="I22" s="2">
        <f>Tabela1[[#This Row],[Price]]*Tabela1[[#This Row],[Quantity]]</f>
        <v>12932.918699999998</v>
      </c>
    </row>
    <row r="23" spans="1:9" x14ac:dyDescent="0.25">
      <c r="A23" t="s">
        <v>6</v>
      </c>
      <c r="B23" t="s">
        <v>2</v>
      </c>
      <c r="C23" t="s">
        <v>3</v>
      </c>
      <c r="D23" t="s">
        <v>8</v>
      </c>
      <c r="E23">
        <v>2</v>
      </c>
      <c r="F23" s="2">
        <v>1302.48</v>
      </c>
      <c r="G23" s="1">
        <v>43529</v>
      </c>
      <c r="H23" t="s">
        <v>42</v>
      </c>
      <c r="I23" s="2">
        <f>Tabela1[[#This Row],[Price]]*Tabela1[[#This Row],[Quantity]]</f>
        <v>2604.96</v>
      </c>
    </row>
    <row r="24" spans="1:9" x14ac:dyDescent="0.25">
      <c r="A24" t="s">
        <v>54</v>
      </c>
      <c r="B24" t="s">
        <v>2</v>
      </c>
      <c r="C24" t="s">
        <v>22</v>
      </c>
      <c r="D24" t="s">
        <v>55</v>
      </c>
      <c r="E24">
        <v>5</v>
      </c>
      <c r="F24" s="2">
        <v>69.785599999999988</v>
      </c>
      <c r="G24" s="1">
        <v>43529</v>
      </c>
      <c r="H24" t="s">
        <v>34</v>
      </c>
      <c r="I24" s="2">
        <f>Tabela1[[#This Row],[Price]]*Tabela1[[#This Row],[Quantity]]</f>
        <v>348.92799999999994</v>
      </c>
    </row>
    <row r="25" spans="1:9" x14ac:dyDescent="0.25">
      <c r="A25" t="s">
        <v>17</v>
      </c>
      <c r="B25" t="s">
        <v>37</v>
      </c>
      <c r="C25" t="s">
        <v>18</v>
      </c>
      <c r="D25" t="s">
        <v>19</v>
      </c>
      <c r="E25">
        <v>4</v>
      </c>
      <c r="F25" s="2">
        <v>3432.6720000000005</v>
      </c>
      <c r="G25" s="1">
        <v>43531</v>
      </c>
      <c r="H25" t="s">
        <v>9</v>
      </c>
      <c r="I25" s="2">
        <f>Tabela1[[#This Row],[Price]]*Tabela1[[#This Row],[Quantity]]</f>
        <v>13730.688000000002</v>
      </c>
    </row>
    <row r="26" spans="1:9" x14ac:dyDescent="0.25">
      <c r="A26" t="s">
        <v>67</v>
      </c>
      <c r="B26" t="s">
        <v>2</v>
      </c>
      <c r="C26" t="s">
        <v>22</v>
      </c>
      <c r="D26" t="s">
        <v>68</v>
      </c>
      <c r="E26">
        <v>1</v>
      </c>
      <c r="F26" s="2">
        <v>69.785599999999988</v>
      </c>
      <c r="G26" s="1">
        <v>43531</v>
      </c>
      <c r="H26" t="s">
        <v>42</v>
      </c>
      <c r="I26" s="2">
        <f>Tabela1[[#This Row],[Price]]*Tabela1[[#This Row],[Quantity]]</f>
        <v>69.785599999999988</v>
      </c>
    </row>
    <row r="27" spans="1:9" x14ac:dyDescent="0.25">
      <c r="A27" t="s">
        <v>28</v>
      </c>
      <c r="B27" t="s">
        <v>37</v>
      </c>
      <c r="C27" t="s">
        <v>22</v>
      </c>
      <c r="D27" t="s">
        <v>29</v>
      </c>
      <c r="E27">
        <v>2</v>
      </c>
      <c r="F27" s="2">
        <v>31.684799999999999</v>
      </c>
      <c r="G27" s="1">
        <v>43532</v>
      </c>
      <c r="H27" t="s">
        <v>24</v>
      </c>
      <c r="I27" s="2">
        <f>Tabela1[[#This Row],[Price]]*Tabela1[[#This Row],[Quantity]]</f>
        <v>63.369599999999998</v>
      </c>
    </row>
    <row r="28" spans="1:9" x14ac:dyDescent="0.25">
      <c r="A28" t="s">
        <v>13</v>
      </c>
      <c r="B28" t="s">
        <v>7</v>
      </c>
      <c r="C28" t="s">
        <v>14</v>
      </c>
      <c r="D28" t="s">
        <v>15</v>
      </c>
      <c r="E28">
        <v>3</v>
      </c>
      <c r="F28" s="2">
        <v>340.26</v>
      </c>
      <c r="G28" s="1">
        <v>43540</v>
      </c>
      <c r="H28" t="s">
        <v>5</v>
      </c>
      <c r="I28" s="2">
        <f>Tabela1[[#This Row],[Price]]*Tabela1[[#This Row],[Quantity]]</f>
        <v>1020.78</v>
      </c>
    </row>
    <row r="29" spans="1:9" x14ac:dyDescent="0.25">
      <c r="A29" t="s">
        <v>38</v>
      </c>
      <c r="B29" t="s">
        <v>7</v>
      </c>
      <c r="C29" t="s">
        <v>11</v>
      </c>
      <c r="D29" t="s">
        <v>39</v>
      </c>
      <c r="E29">
        <v>4</v>
      </c>
      <c r="F29" s="2">
        <v>343.2</v>
      </c>
      <c r="G29" s="1">
        <v>43540</v>
      </c>
      <c r="H29" t="s">
        <v>34</v>
      </c>
      <c r="I29" s="2">
        <f>Tabela1[[#This Row],[Price]]*Tabela1[[#This Row],[Quantity]]</f>
        <v>1372.8</v>
      </c>
    </row>
    <row r="30" spans="1:9" x14ac:dyDescent="0.25">
      <c r="A30" t="s">
        <v>1</v>
      </c>
      <c r="B30" t="s">
        <v>7</v>
      </c>
      <c r="C30" t="s">
        <v>3</v>
      </c>
      <c r="D30" t="s">
        <v>4</v>
      </c>
      <c r="E30">
        <v>5</v>
      </c>
      <c r="F30" s="2">
        <v>2847.5616</v>
      </c>
      <c r="G30" s="1">
        <v>43540</v>
      </c>
      <c r="H30" t="s">
        <v>16</v>
      </c>
      <c r="I30" s="2">
        <f>Tabela1[[#This Row],[Price]]*Tabela1[[#This Row],[Quantity]]</f>
        <v>14237.808000000001</v>
      </c>
    </row>
    <row r="31" spans="1:9" x14ac:dyDescent="0.25">
      <c r="A31" t="s">
        <v>40</v>
      </c>
      <c r="B31" t="s">
        <v>7</v>
      </c>
      <c r="C31" t="s">
        <v>26</v>
      </c>
      <c r="D31" t="s">
        <v>41</v>
      </c>
      <c r="E31">
        <v>5</v>
      </c>
      <c r="F31" s="2">
        <v>14207.796</v>
      </c>
      <c r="G31" s="1">
        <v>43542</v>
      </c>
      <c r="H31" t="s">
        <v>42</v>
      </c>
      <c r="I31" s="2">
        <f>Tabela1[[#This Row],[Price]]*Tabela1[[#This Row],[Quantity]]</f>
        <v>71038.98</v>
      </c>
    </row>
    <row r="32" spans="1:9" x14ac:dyDescent="0.25">
      <c r="A32" t="s">
        <v>31</v>
      </c>
      <c r="B32" t="s">
        <v>7</v>
      </c>
      <c r="C32" t="s">
        <v>32</v>
      </c>
      <c r="D32" t="s">
        <v>33</v>
      </c>
      <c r="E32">
        <v>3</v>
      </c>
      <c r="F32" s="2">
        <v>384.96</v>
      </c>
      <c r="G32" s="1">
        <v>43542</v>
      </c>
      <c r="H32" t="s">
        <v>20</v>
      </c>
      <c r="I32" s="2">
        <f>Tabela1[[#This Row],[Price]]*Tabela1[[#This Row],[Quantity]]</f>
        <v>1154.8799999999999</v>
      </c>
    </row>
    <row r="33" spans="1:9" x14ac:dyDescent="0.25">
      <c r="A33" t="s">
        <v>56</v>
      </c>
      <c r="B33" t="s">
        <v>7</v>
      </c>
      <c r="C33" t="s">
        <v>3</v>
      </c>
      <c r="D33" t="s">
        <v>57</v>
      </c>
      <c r="E33">
        <v>3</v>
      </c>
      <c r="F33" s="2">
        <v>5428.28</v>
      </c>
      <c r="G33" s="1">
        <v>43543</v>
      </c>
      <c r="H33" t="s">
        <v>24</v>
      </c>
      <c r="I33" s="2">
        <f>Tabela1[[#This Row],[Price]]*Tabela1[[#This Row],[Quantity]]</f>
        <v>16284.84</v>
      </c>
    </row>
    <row r="34" spans="1:9" x14ac:dyDescent="0.25">
      <c r="A34" t="s">
        <v>48</v>
      </c>
      <c r="B34" t="s">
        <v>7</v>
      </c>
      <c r="C34" t="s">
        <v>3</v>
      </c>
      <c r="D34" t="s">
        <v>49</v>
      </c>
      <c r="E34">
        <v>1</v>
      </c>
      <c r="F34" s="2">
        <v>556.38</v>
      </c>
      <c r="G34" s="1">
        <v>43543</v>
      </c>
      <c r="H34" t="s">
        <v>5</v>
      </c>
      <c r="I34" s="2">
        <f>Tabela1[[#This Row],[Price]]*Tabela1[[#This Row],[Quantity]]</f>
        <v>556.38</v>
      </c>
    </row>
    <row r="35" spans="1:9" x14ac:dyDescent="0.25">
      <c r="A35" t="s">
        <v>71</v>
      </c>
      <c r="B35" t="s">
        <v>7</v>
      </c>
      <c r="C35" t="s">
        <v>22</v>
      </c>
      <c r="D35" t="s">
        <v>72</v>
      </c>
      <c r="E35">
        <v>2</v>
      </c>
      <c r="F35" s="2">
        <v>49.0854</v>
      </c>
      <c r="G35" s="1">
        <v>43543</v>
      </c>
      <c r="H35" t="s">
        <v>5</v>
      </c>
      <c r="I35" s="2">
        <f>Tabela1[[#This Row],[Price]]*Tabela1[[#This Row],[Quantity]]</f>
        <v>98.1708</v>
      </c>
    </row>
    <row r="36" spans="1:9" x14ac:dyDescent="0.25">
      <c r="A36" t="s">
        <v>50</v>
      </c>
      <c r="B36" t="s">
        <v>37</v>
      </c>
      <c r="C36" t="s">
        <v>18</v>
      </c>
      <c r="D36" t="s">
        <v>51</v>
      </c>
      <c r="E36">
        <v>3</v>
      </c>
      <c r="F36" s="2">
        <v>284.2</v>
      </c>
      <c r="G36" s="1">
        <v>43543</v>
      </c>
      <c r="H36" t="s">
        <v>16</v>
      </c>
      <c r="I36" s="2">
        <f>Tabela1[[#This Row],[Price]]*Tabela1[[#This Row],[Quantity]]</f>
        <v>852.59999999999991</v>
      </c>
    </row>
    <row r="37" spans="1:9" x14ac:dyDescent="0.25">
      <c r="A37" t="s">
        <v>52</v>
      </c>
      <c r="B37" t="s">
        <v>7</v>
      </c>
      <c r="C37" t="s">
        <v>32</v>
      </c>
      <c r="D37" t="s">
        <v>53</v>
      </c>
      <c r="E37">
        <v>4</v>
      </c>
      <c r="F37" s="2">
        <v>606.32000000000005</v>
      </c>
      <c r="G37" s="1">
        <v>43544</v>
      </c>
      <c r="H37" t="s">
        <v>42</v>
      </c>
      <c r="I37" s="2">
        <f>Tabela1[[#This Row],[Price]]*Tabela1[[#This Row],[Quantity]]</f>
        <v>2425.2800000000002</v>
      </c>
    </row>
    <row r="38" spans="1:9" x14ac:dyDescent="0.25">
      <c r="A38" t="s">
        <v>58</v>
      </c>
      <c r="B38" t="s">
        <v>37</v>
      </c>
      <c r="C38" t="s">
        <v>59</v>
      </c>
      <c r="D38" t="s">
        <v>60</v>
      </c>
      <c r="E38">
        <v>2</v>
      </c>
      <c r="F38" s="2">
        <v>4182.9241999999995</v>
      </c>
      <c r="G38" s="1">
        <v>43544</v>
      </c>
      <c r="H38" t="s">
        <v>42</v>
      </c>
      <c r="I38" s="2">
        <f>Tabela1[[#This Row],[Price]]*Tabela1[[#This Row],[Quantity]]</f>
        <v>8365.8483999999989</v>
      </c>
    </row>
    <row r="39" spans="1:9" x14ac:dyDescent="0.25">
      <c r="A39" t="s">
        <v>6</v>
      </c>
      <c r="B39" t="s">
        <v>37</v>
      </c>
      <c r="C39" t="s">
        <v>3</v>
      </c>
      <c r="D39" t="s">
        <v>8</v>
      </c>
      <c r="E39">
        <v>4</v>
      </c>
      <c r="F39" s="2">
        <v>1278.3600000000001</v>
      </c>
      <c r="G39" s="1">
        <v>43547</v>
      </c>
      <c r="H39" t="s">
        <v>34</v>
      </c>
      <c r="I39" s="2">
        <f>Tabela1[[#This Row],[Price]]*Tabela1[[#This Row],[Quantity]]</f>
        <v>5113.4400000000005</v>
      </c>
    </row>
    <row r="40" spans="1:9" x14ac:dyDescent="0.25">
      <c r="A40" t="s">
        <v>43</v>
      </c>
      <c r="B40" t="s">
        <v>2</v>
      </c>
      <c r="C40" t="s">
        <v>44</v>
      </c>
      <c r="D40" t="s">
        <v>45</v>
      </c>
      <c r="E40">
        <v>1</v>
      </c>
      <c r="F40" s="2">
        <v>1330.056</v>
      </c>
      <c r="G40" s="1">
        <v>43548</v>
      </c>
      <c r="H40" t="s">
        <v>5</v>
      </c>
      <c r="I40" s="2">
        <f>Tabela1[[#This Row],[Price]]*Tabela1[[#This Row],[Quantity]]</f>
        <v>1330.056</v>
      </c>
    </row>
    <row r="41" spans="1:9" x14ac:dyDescent="0.25">
      <c r="A41" t="s">
        <v>25</v>
      </c>
      <c r="B41" t="s">
        <v>7</v>
      </c>
      <c r="C41" t="s">
        <v>26</v>
      </c>
      <c r="D41" t="s">
        <v>27</v>
      </c>
      <c r="E41">
        <v>5</v>
      </c>
      <c r="F41" s="2">
        <v>9664.35</v>
      </c>
      <c r="G41" s="1">
        <v>43548</v>
      </c>
      <c r="H41" t="s">
        <v>20</v>
      </c>
      <c r="I41" s="2">
        <f>Tabela1[[#This Row],[Price]]*Tabela1[[#This Row],[Quantity]]</f>
        <v>48321.75</v>
      </c>
    </row>
    <row r="42" spans="1:9" x14ac:dyDescent="0.25">
      <c r="A42" t="s">
        <v>71</v>
      </c>
      <c r="B42" t="s">
        <v>7</v>
      </c>
      <c r="C42" t="s">
        <v>22</v>
      </c>
      <c r="D42" t="s">
        <v>72</v>
      </c>
      <c r="E42">
        <v>1</v>
      </c>
      <c r="F42" s="2">
        <v>50.668799999999997</v>
      </c>
      <c r="G42" s="1">
        <v>43550</v>
      </c>
      <c r="H42" t="s">
        <v>20</v>
      </c>
      <c r="I42" s="2">
        <f>Tabela1[[#This Row],[Price]]*Tabela1[[#This Row],[Quantity]]</f>
        <v>50.668799999999997</v>
      </c>
    </row>
    <row r="43" spans="1:9" x14ac:dyDescent="0.25">
      <c r="A43" t="s">
        <v>61</v>
      </c>
      <c r="B43" t="s">
        <v>7</v>
      </c>
      <c r="C43" t="s">
        <v>3</v>
      </c>
      <c r="D43" t="s">
        <v>62</v>
      </c>
      <c r="E43">
        <v>3</v>
      </c>
      <c r="F43" s="2">
        <v>584.48</v>
      </c>
      <c r="G43" s="1">
        <v>43551</v>
      </c>
      <c r="H43" t="s">
        <v>34</v>
      </c>
      <c r="I43" s="2">
        <f>Tabela1[[#This Row],[Price]]*Tabela1[[#This Row],[Quantity]]</f>
        <v>1753.44</v>
      </c>
    </row>
    <row r="44" spans="1:9" x14ac:dyDescent="0.25">
      <c r="A44" t="s">
        <v>48</v>
      </c>
      <c r="B44" t="s">
        <v>7</v>
      </c>
      <c r="C44" t="s">
        <v>3</v>
      </c>
      <c r="D44" t="s">
        <v>49</v>
      </c>
      <c r="E44">
        <v>3</v>
      </c>
      <c r="F44" s="2">
        <v>533.9</v>
      </c>
      <c r="G44" s="1">
        <v>43556</v>
      </c>
      <c r="H44" t="s">
        <v>16</v>
      </c>
      <c r="I44" s="2">
        <f>Tabela1[[#This Row],[Price]]*Tabela1[[#This Row],[Quantity]]</f>
        <v>1601.6999999999998</v>
      </c>
    </row>
    <row r="45" spans="1:9" x14ac:dyDescent="0.25">
      <c r="A45" t="s">
        <v>43</v>
      </c>
      <c r="B45" t="s">
        <v>2</v>
      </c>
      <c r="C45" t="s">
        <v>44</v>
      </c>
      <c r="D45" t="s">
        <v>45</v>
      </c>
      <c r="E45">
        <v>3</v>
      </c>
      <c r="F45" s="2">
        <v>1425.0600000000002</v>
      </c>
      <c r="G45" s="1">
        <v>43557</v>
      </c>
      <c r="H45" t="s">
        <v>16</v>
      </c>
      <c r="I45" s="2">
        <f>Tabela1[[#This Row],[Price]]*Tabela1[[#This Row],[Quantity]]</f>
        <v>4275.18</v>
      </c>
    </row>
    <row r="46" spans="1:9" x14ac:dyDescent="0.25">
      <c r="A46" t="s">
        <v>1</v>
      </c>
      <c r="B46" t="s">
        <v>7</v>
      </c>
      <c r="C46" t="s">
        <v>3</v>
      </c>
      <c r="D46" t="s">
        <v>4</v>
      </c>
      <c r="E46">
        <v>1</v>
      </c>
      <c r="F46" s="2">
        <v>2877.2237</v>
      </c>
      <c r="G46" s="1">
        <v>43558</v>
      </c>
      <c r="H46" t="s">
        <v>24</v>
      </c>
      <c r="I46" s="2">
        <f>Tabela1[[#This Row],[Price]]*Tabela1[[#This Row],[Quantity]]</f>
        <v>2877.2237</v>
      </c>
    </row>
    <row r="47" spans="1:9" x14ac:dyDescent="0.25">
      <c r="A47" t="s">
        <v>48</v>
      </c>
      <c r="B47" t="s">
        <v>2</v>
      </c>
      <c r="C47" t="s">
        <v>3</v>
      </c>
      <c r="D47" t="s">
        <v>49</v>
      </c>
      <c r="E47">
        <v>3</v>
      </c>
      <c r="F47" s="2">
        <v>539.52</v>
      </c>
      <c r="G47" s="1">
        <v>43559</v>
      </c>
      <c r="H47" t="s">
        <v>9</v>
      </c>
      <c r="I47" s="2">
        <f>Tabela1[[#This Row],[Price]]*Tabela1[[#This Row],[Quantity]]</f>
        <v>1618.56</v>
      </c>
    </row>
    <row r="48" spans="1:9" x14ac:dyDescent="0.25">
      <c r="A48" t="s">
        <v>50</v>
      </c>
      <c r="B48" t="s">
        <v>2</v>
      </c>
      <c r="C48" t="s">
        <v>18</v>
      </c>
      <c r="D48" t="s">
        <v>51</v>
      </c>
      <c r="E48">
        <v>5</v>
      </c>
      <c r="F48" s="2">
        <v>281.358</v>
      </c>
      <c r="G48" s="1">
        <v>43560</v>
      </c>
      <c r="H48" t="s">
        <v>20</v>
      </c>
      <c r="I48" s="2">
        <f>Tabela1[[#This Row],[Price]]*Tabela1[[#This Row],[Quantity]]</f>
        <v>1406.79</v>
      </c>
    </row>
    <row r="49" spans="1:9" x14ac:dyDescent="0.25">
      <c r="A49" t="s">
        <v>46</v>
      </c>
      <c r="B49" t="s">
        <v>37</v>
      </c>
      <c r="C49" t="s">
        <v>18</v>
      </c>
      <c r="D49" t="s">
        <v>47</v>
      </c>
      <c r="E49">
        <v>5</v>
      </c>
      <c r="F49" s="2">
        <v>453.56</v>
      </c>
      <c r="G49" s="1">
        <v>43564</v>
      </c>
      <c r="H49" t="s">
        <v>20</v>
      </c>
      <c r="I49" s="2">
        <f>Tabela1[[#This Row],[Price]]*Tabela1[[#This Row],[Quantity]]</f>
        <v>2267.8000000000002</v>
      </c>
    </row>
    <row r="50" spans="1:9" x14ac:dyDescent="0.25">
      <c r="A50" t="s">
        <v>48</v>
      </c>
      <c r="B50" t="s">
        <v>2</v>
      </c>
      <c r="C50" t="s">
        <v>3</v>
      </c>
      <c r="D50" t="s">
        <v>49</v>
      </c>
      <c r="E50">
        <v>1</v>
      </c>
      <c r="F50" s="2">
        <v>601.34</v>
      </c>
      <c r="G50" s="1">
        <v>43566</v>
      </c>
      <c r="H50" t="s">
        <v>34</v>
      </c>
      <c r="I50" s="2">
        <f>Tabela1[[#This Row],[Price]]*Tabela1[[#This Row],[Quantity]]</f>
        <v>601.34</v>
      </c>
    </row>
    <row r="51" spans="1:9" x14ac:dyDescent="0.25">
      <c r="A51" t="s">
        <v>31</v>
      </c>
      <c r="B51" t="s">
        <v>2</v>
      </c>
      <c r="C51" t="s">
        <v>32</v>
      </c>
      <c r="D51" t="s">
        <v>33</v>
      </c>
      <c r="E51">
        <v>1</v>
      </c>
      <c r="F51" s="2">
        <v>384.96</v>
      </c>
      <c r="G51" s="1">
        <v>43568</v>
      </c>
      <c r="H51" t="s">
        <v>34</v>
      </c>
      <c r="I51" s="2">
        <f>Tabela1[[#This Row],[Price]]*Tabela1[[#This Row],[Quantity]]</f>
        <v>384.96</v>
      </c>
    </row>
    <row r="52" spans="1:9" x14ac:dyDescent="0.25">
      <c r="A52" t="s">
        <v>38</v>
      </c>
      <c r="B52" t="s">
        <v>37</v>
      </c>
      <c r="C52" t="s">
        <v>11</v>
      </c>
      <c r="D52" t="s">
        <v>39</v>
      </c>
      <c r="E52">
        <v>1</v>
      </c>
      <c r="F52" s="2">
        <v>323.39999999999998</v>
      </c>
      <c r="G52" s="1">
        <v>43568</v>
      </c>
      <c r="H52" t="s">
        <v>9</v>
      </c>
      <c r="I52" s="2">
        <f>Tabela1[[#This Row],[Price]]*Tabela1[[#This Row],[Quantity]]</f>
        <v>323.39999999999998</v>
      </c>
    </row>
    <row r="53" spans="1:9" x14ac:dyDescent="0.25">
      <c r="A53" t="s">
        <v>25</v>
      </c>
      <c r="B53" t="s">
        <v>2</v>
      </c>
      <c r="C53" t="s">
        <v>26</v>
      </c>
      <c r="D53" t="s">
        <v>27</v>
      </c>
      <c r="E53">
        <v>5</v>
      </c>
      <c r="F53" s="2">
        <v>10173</v>
      </c>
      <c r="G53" s="1">
        <v>43568</v>
      </c>
      <c r="H53" t="s">
        <v>20</v>
      </c>
      <c r="I53" s="2">
        <f>Tabela1[[#This Row],[Price]]*Tabela1[[#This Row],[Quantity]]</f>
        <v>50865</v>
      </c>
    </row>
    <row r="54" spans="1:9" x14ac:dyDescent="0.25">
      <c r="A54" t="s">
        <v>13</v>
      </c>
      <c r="B54" t="s">
        <v>7</v>
      </c>
      <c r="C54" t="s">
        <v>14</v>
      </c>
      <c r="D54" t="s">
        <v>15</v>
      </c>
      <c r="E54">
        <v>1</v>
      </c>
      <c r="F54" s="2">
        <v>337.05</v>
      </c>
      <c r="G54" s="1">
        <v>43569</v>
      </c>
      <c r="H54" t="s">
        <v>16</v>
      </c>
      <c r="I54" s="2">
        <f>Tabela1[[#This Row],[Price]]*Tabela1[[#This Row],[Quantity]]</f>
        <v>337.05</v>
      </c>
    </row>
    <row r="55" spans="1:9" x14ac:dyDescent="0.25">
      <c r="A55" t="s">
        <v>6</v>
      </c>
      <c r="B55" t="s">
        <v>7</v>
      </c>
      <c r="C55" t="s">
        <v>3</v>
      </c>
      <c r="D55" t="s">
        <v>8</v>
      </c>
      <c r="E55">
        <v>3</v>
      </c>
      <c r="F55" s="2">
        <v>1157.76</v>
      </c>
      <c r="G55" s="1">
        <v>43569</v>
      </c>
      <c r="H55" t="s">
        <v>9</v>
      </c>
      <c r="I55" s="2">
        <f>Tabela1[[#This Row],[Price]]*Tabela1[[#This Row],[Quantity]]</f>
        <v>3473.2799999999997</v>
      </c>
    </row>
    <row r="56" spans="1:9" x14ac:dyDescent="0.25">
      <c r="A56" t="s">
        <v>43</v>
      </c>
      <c r="B56" t="s">
        <v>7</v>
      </c>
      <c r="C56" t="s">
        <v>44</v>
      </c>
      <c r="D56" t="s">
        <v>45</v>
      </c>
      <c r="E56">
        <v>5</v>
      </c>
      <c r="F56" s="2">
        <v>1275.768</v>
      </c>
      <c r="G56" s="1">
        <v>43569</v>
      </c>
      <c r="H56" t="s">
        <v>20</v>
      </c>
      <c r="I56" s="2">
        <f>Tabela1[[#This Row],[Price]]*Tabela1[[#This Row],[Quantity]]</f>
        <v>6378.84</v>
      </c>
    </row>
    <row r="57" spans="1:9" x14ac:dyDescent="0.25">
      <c r="A57" t="s">
        <v>61</v>
      </c>
      <c r="B57" t="s">
        <v>2</v>
      </c>
      <c r="C57" t="s">
        <v>3</v>
      </c>
      <c r="D57" t="s">
        <v>62</v>
      </c>
      <c r="E57">
        <v>4</v>
      </c>
      <c r="F57" s="2">
        <v>578.86</v>
      </c>
      <c r="G57" s="1">
        <v>43570</v>
      </c>
      <c r="H57" t="s">
        <v>16</v>
      </c>
      <c r="I57" s="2">
        <f>Tabela1[[#This Row],[Price]]*Tabela1[[#This Row],[Quantity]]</f>
        <v>2315.44</v>
      </c>
    </row>
    <row r="58" spans="1:9" x14ac:dyDescent="0.25">
      <c r="A58" t="s">
        <v>67</v>
      </c>
      <c r="B58" t="s">
        <v>2</v>
      </c>
      <c r="C58" t="s">
        <v>22</v>
      </c>
      <c r="D58" t="s">
        <v>68</v>
      </c>
      <c r="E58">
        <v>4</v>
      </c>
      <c r="F58" s="2">
        <v>77.951999999999998</v>
      </c>
      <c r="G58" s="1">
        <v>43570</v>
      </c>
      <c r="H58" t="s">
        <v>30</v>
      </c>
      <c r="I58" s="2">
        <f>Tabela1[[#This Row],[Price]]*Tabela1[[#This Row],[Quantity]]</f>
        <v>311.80799999999999</v>
      </c>
    </row>
    <row r="59" spans="1:9" x14ac:dyDescent="0.25">
      <c r="A59" t="s">
        <v>10</v>
      </c>
      <c r="B59" t="s">
        <v>37</v>
      </c>
      <c r="C59" t="s">
        <v>11</v>
      </c>
      <c r="D59" t="s">
        <v>12</v>
      </c>
      <c r="E59">
        <v>4</v>
      </c>
      <c r="F59" s="2">
        <v>4969.4400000000005</v>
      </c>
      <c r="G59" s="1">
        <v>43571</v>
      </c>
      <c r="H59" t="s">
        <v>20</v>
      </c>
      <c r="I59" s="2">
        <f>Tabela1[[#This Row],[Price]]*Tabela1[[#This Row],[Quantity]]</f>
        <v>19877.760000000002</v>
      </c>
    </row>
    <row r="60" spans="1:9" x14ac:dyDescent="0.25">
      <c r="A60" t="s">
        <v>56</v>
      </c>
      <c r="B60" t="s">
        <v>7</v>
      </c>
      <c r="C60" t="s">
        <v>3</v>
      </c>
      <c r="D60" t="s">
        <v>57</v>
      </c>
      <c r="E60">
        <v>3</v>
      </c>
      <c r="F60" s="2">
        <v>4994.0176000000001</v>
      </c>
      <c r="G60" s="1">
        <v>43572</v>
      </c>
      <c r="H60" t="s">
        <v>42</v>
      </c>
      <c r="I60" s="2">
        <f>Tabela1[[#This Row],[Price]]*Tabela1[[#This Row],[Quantity]]</f>
        <v>14982.052800000001</v>
      </c>
    </row>
    <row r="61" spans="1:9" x14ac:dyDescent="0.25">
      <c r="A61" t="s">
        <v>50</v>
      </c>
      <c r="B61" t="s">
        <v>2</v>
      </c>
      <c r="C61" t="s">
        <v>18</v>
      </c>
      <c r="D61" t="s">
        <v>51</v>
      </c>
      <c r="E61">
        <v>5</v>
      </c>
      <c r="F61" s="2">
        <v>261.464</v>
      </c>
      <c r="G61" s="1">
        <v>43573</v>
      </c>
      <c r="H61" t="s">
        <v>16</v>
      </c>
      <c r="I61" s="2">
        <f>Tabela1[[#This Row],[Price]]*Tabela1[[#This Row],[Quantity]]</f>
        <v>1307.32</v>
      </c>
    </row>
    <row r="62" spans="1:9" x14ac:dyDescent="0.25">
      <c r="A62" t="s">
        <v>13</v>
      </c>
      <c r="B62" t="s">
        <v>37</v>
      </c>
      <c r="C62" t="s">
        <v>14</v>
      </c>
      <c r="D62" t="s">
        <v>15</v>
      </c>
      <c r="E62">
        <v>5</v>
      </c>
      <c r="F62" s="2">
        <v>308.15999999999997</v>
      </c>
      <c r="G62" s="1">
        <v>43576</v>
      </c>
      <c r="H62" t="s">
        <v>34</v>
      </c>
      <c r="I62" s="2">
        <f>Tabela1[[#This Row],[Price]]*Tabela1[[#This Row],[Quantity]]</f>
        <v>1540.7999999999997</v>
      </c>
    </row>
    <row r="63" spans="1:9" x14ac:dyDescent="0.25">
      <c r="A63" t="s">
        <v>50</v>
      </c>
      <c r="B63" t="s">
        <v>37</v>
      </c>
      <c r="C63" t="s">
        <v>18</v>
      </c>
      <c r="D63" t="s">
        <v>51</v>
      </c>
      <c r="E63">
        <v>5</v>
      </c>
      <c r="F63" s="2">
        <v>295.56799999999998</v>
      </c>
      <c r="G63" s="1">
        <v>43577</v>
      </c>
      <c r="H63" t="s">
        <v>24</v>
      </c>
      <c r="I63" s="2">
        <f>Tabela1[[#This Row],[Price]]*Tabela1[[#This Row],[Quantity]]</f>
        <v>1477.84</v>
      </c>
    </row>
    <row r="64" spans="1:9" x14ac:dyDescent="0.25">
      <c r="A64" t="s">
        <v>31</v>
      </c>
      <c r="B64" t="s">
        <v>7</v>
      </c>
      <c r="C64" t="s">
        <v>32</v>
      </c>
      <c r="D64" t="s">
        <v>33</v>
      </c>
      <c r="E64">
        <v>4</v>
      </c>
      <c r="F64" s="2">
        <v>396.99</v>
      </c>
      <c r="G64" s="1">
        <v>43577</v>
      </c>
      <c r="H64" t="s">
        <v>5</v>
      </c>
      <c r="I64" s="2">
        <f>Tabela1[[#This Row],[Price]]*Tabela1[[#This Row],[Quantity]]</f>
        <v>1587.96</v>
      </c>
    </row>
    <row r="65" spans="1:9" x14ac:dyDescent="0.25">
      <c r="A65" t="s">
        <v>28</v>
      </c>
      <c r="B65" t="s">
        <v>2</v>
      </c>
      <c r="C65" t="s">
        <v>22</v>
      </c>
      <c r="D65" t="s">
        <v>29</v>
      </c>
      <c r="E65">
        <v>2</v>
      </c>
      <c r="F65" s="2">
        <v>32.373599999999996</v>
      </c>
      <c r="G65" s="1">
        <v>43577</v>
      </c>
      <c r="H65" t="s">
        <v>5</v>
      </c>
      <c r="I65" s="2">
        <f>Tabela1[[#This Row],[Price]]*Tabela1[[#This Row],[Quantity]]</f>
        <v>64.747199999999992</v>
      </c>
    </row>
    <row r="66" spans="1:9" x14ac:dyDescent="0.25">
      <c r="A66" t="s">
        <v>31</v>
      </c>
      <c r="B66" t="s">
        <v>7</v>
      </c>
      <c r="C66" t="s">
        <v>32</v>
      </c>
      <c r="D66" t="s">
        <v>33</v>
      </c>
      <c r="E66">
        <v>1</v>
      </c>
      <c r="F66" s="2">
        <v>413.03000000000003</v>
      </c>
      <c r="G66" s="1">
        <v>43577</v>
      </c>
      <c r="H66" t="s">
        <v>5</v>
      </c>
      <c r="I66" s="2">
        <f>Tabela1[[#This Row],[Price]]*Tabela1[[#This Row],[Quantity]]</f>
        <v>413.03000000000003</v>
      </c>
    </row>
    <row r="67" spans="1:9" x14ac:dyDescent="0.25">
      <c r="A67" t="s">
        <v>63</v>
      </c>
      <c r="B67" t="s">
        <v>7</v>
      </c>
      <c r="C67" t="s">
        <v>26</v>
      </c>
      <c r="D67" t="s">
        <v>64</v>
      </c>
      <c r="E67">
        <v>4</v>
      </c>
      <c r="F67" s="2">
        <v>39271.568000000007</v>
      </c>
      <c r="G67" s="1">
        <v>43580</v>
      </c>
      <c r="H67" t="s">
        <v>24</v>
      </c>
      <c r="I67" s="2">
        <f>Tabela1[[#This Row],[Price]]*Tabela1[[#This Row],[Quantity]]</f>
        <v>157086.27200000003</v>
      </c>
    </row>
    <row r="68" spans="1:9" x14ac:dyDescent="0.25">
      <c r="A68" t="s">
        <v>40</v>
      </c>
      <c r="B68" t="s">
        <v>2</v>
      </c>
      <c r="C68" t="s">
        <v>26</v>
      </c>
      <c r="D68" t="s">
        <v>41</v>
      </c>
      <c r="E68">
        <v>2</v>
      </c>
      <c r="F68" s="2">
        <v>14360.567999999999</v>
      </c>
      <c r="G68" s="1">
        <v>43581</v>
      </c>
      <c r="H68" t="s">
        <v>20</v>
      </c>
      <c r="I68" s="2">
        <f>Tabela1[[#This Row],[Price]]*Tabela1[[#This Row],[Quantity]]</f>
        <v>28721.135999999999</v>
      </c>
    </row>
    <row r="69" spans="1:9" x14ac:dyDescent="0.25">
      <c r="A69" t="s">
        <v>52</v>
      </c>
      <c r="B69" t="s">
        <v>2</v>
      </c>
      <c r="C69" t="s">
        <v>32</v>
      </c>
      <c r="D69" t="s">
        <v>53</v>
      </c>
      <c r="E69">
        <v>5</v>
      </c>
      <c r="F69" s="2">
        <v>537.67999999999995</v>
      </c>
      <c r="G69" s="1">
        <v>43582</v>
      </c>
      <c r="H69" t="s">
        <v>9</v>
      </c>
      <c r="I69" s="2">
        <f>Tabela1[[#This Row],[Price]]*Tabela1[[#This Row],[Quantity]]</f>
        <v>2688.3999999999996</v>
      </c>
    </row>
    <row r="70" spans="1:9" x14ac:dyDescent="0.25">
      <c r="A70" t="s">
        <v>25</v>
      </c>
      <c r="B70" t="s">
        <v>37</v>
      </c>
      <c r="C70" t="s">
        <v>26</v>
      </c>
      <c r="D70" t="s">
        <v>27</v>
      </c>
      <c r="E70">
        <v>5</v>
      </c>
      <c r="F70" s="2">
        <v>10274.73</v>
      </c>
      <c r="G70" s="1">
        <v>43582</v>
      </c>
      <c r="H70" t="s">
        <v>16</v>
      </c>
      <c r="I70" s="2">
        <f>Tabela1[[#This Row],[Price]]*Tabela1[[#This Row],[Quantity]]</f>
        <v>51373.649999999994</v>
      </c>
    </row>
    <row r="71" spans="1:9" x14ac:dyDescent="0.25">
      <c r="A71" t="s">
        <v>69</v>
      </c>
      <c r="B71" t="s">
        <v>37</v>
      </c>
      <c r="C71" t="s">
        <v>44</v>
      </c>
      <c r="D71" t="s">
        <v>70</v>
      </c>
      <c r="E71">
        <v>5</v>
      </c>
      <c r="F71" s="2">
        <v>2927.8366000000001</v>
      </c>
      <c r="G71" s="1">
        <v>43588</v>
      </c>
      <c r="H71" t="s">
        <v>20</v>
      </c>
      <c r="I71" s="2">
        <f>Tabela1[[#This Row],[Price]]*Tabela1[[#This Row],[Quantity]]</f>
        <v>14639.183000000001</v>
      </c>
    </row>
    <row r="72" spans="1:9" x14ac:dyDescent="0.25">
      <c r="A72" t="s">
        <v>1</v>
      </c>
      <c r="B72" t="s">
        <v>37</v>
      </c>
      <c r="C72" t="s">
        <v>3</v>
      </c>
      <c r="D72" t="s">
        <v>4</v>
      </c>
      <c r="E72">
        <v>2</v>
      </c>
      <c r="F72" s="2">
        <v>3055.1963000000001</v>
      </c>
      <c r="G72" s="1">
        <v>43588</v>
      </c>
      <c r="H72" t="s">
        <v>20</v>
      </c>
      <c r="I72" s="2">
        <f>Tabela1[[#This Row],[Price]]*Tabela1[[#This Row],[Quantity]]</f>
        <v>6110.3926000000001</v>
      </c>
    </row>
    <row r="73" spans="1:9" x14ac:dyDescent="0.25">
      <c r="A73" t="s">
        <v>6</v>
      </c>
      <c r="B73" t="s">
        <v>7</v>
      </c>
      <c r="C73" t="s">
        <v>3</v>
      </c>
      <c r="D73" t="s">
        <v>8</v>
      </c>
      <c r="E73">
        <v>2</v>
      </c>
      <c r="F73" s="2">
        <v>1266.3</v>
      </c>
      <c r="G73" s="1">
        <v>43589</v>
      </c>
      <c r="H73" t="s">
        <v>30</v>
      </c>
      <c r="I73" s="2">
        <f>Tabela1[[#This Row],[Price]]*Tabela1[[#This Row],[Quantity]]</f>
        <v>2532.6</v>
      </c>
    </row>
    <row r="74" spans="1:9" x14ac:dyDescent="0.25">
      <c r="A74" t="s">
        <v>1</v>
      </c>
      <c r="B74" t="s">
        <v>2</v>
      </c>
      <c r="C74" t="s">
        <v>3</v>
      </c>
      <c r="D74" t="s">
        <v>4</v>
      </c>
      <c r="E74">
        <v>3</v>
      </c>
      <c r="F74" s="2">
        <v>2877.2237</v>
      </c>
      <c r="G74" s="1">
        <v>43589</v>
      </c>
      <c r="H74" t="s">
        <v>9</v>
      </c>
      <c r="I74" s="2">
        <f>Tabela1[[#This Row],[Price]]*Tabela1[[#This Row],[Quantity]]</f>
        <v>8631.6710999999996</v>
      </c>
    </row>
    <row r="75" spans="1:9" x14ac:dyDescent="0.25">
      <c r="A75" t="s">
        <v>10</v>
      </c>
      <c r="B75" t="s">
        <v>37</v>
      </c>
      <c r="C75" t="s">
        <v>11</v>
      </c>
      <c r="D75" t="s">
        <v>12</v>
      </c>
      <c r="E75">
        <v>2</v>
      </c>
      <c r="F75" s="2">
        <v>4354.1760000000004</v>
      </c>
      <c r="G75" s="1">
        <v>43591</v>
      </c>
      <c r="H75" t="s">
        <v>20</v>
      </c>
      <c r="I75" s="2">
        <f>Tabela1[[#This Row],[Price]]*Tabela1[[#This Row],[Quantity]]</f>
        <v>8708.3520000000008</v>
      </c>
    </row>
    <row r="76" spans="1:9" x14ac:dyDescent="0.25">
      <c r="A76" t="s">
        <v>13</v>
      </c>
      <c r="B76" t="s">
        <v>2</v>
      </c>
      <c r="C76" t="s">
        <v>14</v>
      </c>
      <c r="D76" t="s">
        <v>15</v>
      </c>
      <c r="E76">
        <v>2</v>
      </c>
      <c r="F76" s="2">
        <v>317.79000000000002</v>
      </c>
      <c r="G76" s="1">
        <v>43592</v>
      </c>
      <c r="H76" t="s">
        <v>5</v>
      </c>
      <c r="I76" s="2">
        <f>Tabela1[[#This Row],[Price]]*Tabela1[[#This Row],[Quantity]]</f>
        <v>635.58000000000004</v>
      </c>
    </row>
    <row r="77" spans="1:9" x14ac:dyDescent="0.25">
      <c r="A77" t="s">
        <v>13</v>
      </c>
      <c r="B77" t="s">
        <v>2</v>
      </c>
      <c r="C77" t="s">
        <v>14</v>
      </c>
      <c r="D77" t="s">
        <v>15</v>
      </c>
      <c r="E77">
        <v>4</v>
      </c>
      <c r="F77" s="2">
        <v>311.37</v>
      </c>
      <c r="G77" s="1">
        <v>43594</v>
      </c>
      <c r="H77" t="s">
        <v>16</v>
      </c>
      <c r="I77" s="2">
        <f>Tabela1[[#This Row],[Price]]*Tabela1[[#This Row],[Quantity]]</f>
        <v>1245.48</v>
      </c>
    </row>
    <row r="78" spans="1:9" x14ac:dyDescent="0.25">
      <c r="A78" t="s">
        <v>1</v>
      </c>
      <c r="B78" t="s">
        <v>2</v>
      </c>
      <c r="C78" t="s">
        <v>3</v>
      </c>
      <c r="D78" t="s">
        <v>4</v>
      </c>
      <c r="E78">
        <v>3</v>
      </c>
      <c r="F78" s="2">
        <v>2877.2237</v>
      </c>
      <c r="G78" s="1">
        <v>43595</v>
      </c>
      <c r="H78" t="s">
        <v>5</v>
      </c>
      <c r="I78" s="2">
        <f>Tabela1[[#This Row],[Price]]*Tabela1[[#This Row],[Quantity]]</f>
        <v>8631.6710999999996</v>
      </c>
    </row>
    <row r="79" spans="1:9" x14ac:dyDescent="0.25">
      <c r="A79" t="s">
        <v>56</v>
      </c>
      <c r="B79" t="s">
        <v>37</v>
      </c>
      <c r="C79" t="s">
        <v>3</v>
      </c>
      <c r="D79" t="s">
        <v>57</v>
      </c>
      <c r="E79">
        <v>4</v>
      </c>
      <c r="F79" s="2">
        <v>5102.5831999999991</v>
      </c>
      <c r="G79" s="1">
        <v>43596</v>
      </c>
      <c r="H79" t="s">
        <v>42</v>
      </c>
      <c r="I79" s="2">
        <f>Tabela1[[#This Row],[Price]]*Tabela1[[#This Row],[Quantity]]</f>
        <v>20410.332799999996</v>
      </c>
    </row>
    <row r="80" spans="1:9" x14ac:dyDescent="0.25">
      <c r="A80" t="s">
        <v>48</v>
      </c>
      <c r="B80" t="s">
        <v>2</v>
      </c>
      <c r="C80" t="s">
        <v>3</v>
      </c>
      <c r="D80" t="s">
        <v>49</v>
      </c>
      <c r="E80">
        <v>5</v>
      </c>
      <c r="F80" s="2">
        <v>567.62</v>
      </c>
      <c r="G80" s="1">
        <v>43598</v>
      </c>
      <c r="H80" t="s">
        <v>5</v>
      </c>
      <c r="I80" s="2">
        <f>Tabela1[[#This Row],[Price]]*Tabela1[[#This Row],[Quantity]]</f>
        <v>2838.1</v>
      </c>
    </row>
    <row r="81" spans="1:9" x14ac:dyDescent="0.25">
      <c r="A81" t="s">
        <v>50</v>
      </c>
      <c r="B81" t="s">
        <v>7</v>
      </c>
      <c r="C81" t="s">
        <v>18</v>
      </c>
      <c r="D81" t="s">
        <v>51</v>
      </c>
      <c r="E81">
        <v>3</v>
      </c>
      <c r="F81" s="2">
        <v>275.67399999999998</v>
      </c>
      <c r="G81" s="1">
        <v>43599</v>
      </c>
      <c r="H81" t="s">
        <v>16</v>
      </c>
      <c r="I81" s="2">
        <f>Tabela1[[#This Row],[Price]]*Tabela1[[#This Row],[Quantity]]</f>
        <v>827.02199999999993</v>
      </c>
    </row>
    <row r="82" spans="1:9" x14ac:dyDescent="0.25">
      <c r="A82" t="s">
        <v>6</v>
      </c>
      <c r="B82" t="s">
        <v>37</v>
      </c>
      <c r="C82" t="s">
        <v>3</v>
      </c>
      <c r="D82" t="s">
        <v>8</v>
      </c>
      <c r="E82">
        <v>3</v>
      </c>
      <c r="F82" s="2">
        <v>1157.76</v>
      </c>
      <c r="G82" s="1">
        <v>43604</v>
      </c>
      <c r="H82" t="s">
        <v>30</v>
      </c>
      <c r="I82" s="2">
        <f>Tabela1[[#This Row],[Price]]*Tabela1[[#This Row],[Quantity]]</f>
        <v>3473.2799999999997</v>
      </c>
    </row>
    <row r="83" spans="1:9" x14ac:dyDescent="0.25">
      <c r="A83" t="s">
        <v>50</v>
      </c>
      <c r="B83" t="s">
        <v>37</v>
      </c>
      <c r="C83" t="s">
        <v>18</v>
      </c>
      <c r="D83" t="s">
        <v>51</v>
      </c>
      <c r="E83">
        <v>4</v>
      </c>
      <c r="F83" s="2">
        <v>304.09399999999999</v>
      </c>
      <c r="G83" s="1">
        <v>43604</v>
      </c>
      <c r="H83" t="s">
        <v>30</v>
      </c>
      <c r="I83" s="2">
        <f>Tabela1[[#This Row],[Price]]*Tabela1[[#This Row],[Quantity]]</f>
        <v>1216.376</v>
      </c>
    </row>
    <row r="84" spans="1:9" x14ac:dyDescent="0.25">
      <c r="A84" t="s">
        <v>1</v>
      </c>
      <c r="B84" t="s">
        <v>7</v>
      </c>
      <c r="C84" t="s">
        <v>3</v>
      </c>
      <c r="D84" t="s">
        <v>4</v>
      </c>
      <c r="E84">
        <v>4</v>
      </c>
      <c r="F84" s="2">
        <v>2847.5616</v>
      </c>
      <c r="G84" s="1">
        <v>43606</v>
      </c>
      <c r="H84" t="s">
        <v>20</v>
      </c>
      <c r="I84" s="2">
        <f>Tabela1[[#This Row],[Price]]*Tabela1[[#This Row],[Quantity]]</f>
        <v>11390.2464</v>
      </c>
    </row>
    <row r="85" spans="1:9" x14ac:dyDescent="0.25">
      <c r="A85" t="s">
        <v>28</v>
      </c>
      <c r="B85" t="s">
        <v>7</v>
      </c>
      <c r="C85" t="s">
        <v>22</v>
      </c>
      <c r="D85" t="s">
        <v>29</v>
      </c>
      <c r="E85">
        <v>5</v>
      </c>
      <c r="F85" s="2">
        <v>35.473199999999999</v>
      </c>
      <c r="G85" s="1">
        <v>43607</v>
      </c>
      <c r="H85" t="s">
        <v>30</v>
      </c>
      <c r="I85" s="2">
        <f>Tabela1[[#This Row],[Price]]*Tabela1[[#This Row],[Quantity]]</f>
        <v>177.36599999999999</v>
      </c>
    </row>
    <row r="86" spans="1:9" x14ac:dyDescent="0.25">
      <c r="A86" t="s">
        <v>46</v>
      </c>
      <c r="B86" t="s">
        <v>7</v>
      </c>
      <c r="C86" t="s">
        <v>18</v>
      </c>
      <c r="D86" t="s">
        <v>47</v>
      </c>
      <c r="E86">
        <v>2</v>
      </c>
      <c r="F86" s="2">
        <v>488.07</v>
      </c>
      <c r="G86" s="1">
        <v>43609</v>
      </c>
      <c r="H86" t="s">
        <v>30</v>
      </c>
      <c r="I86" s="2">
        <f>Tabela1[[#This Row],[Price]]*Tabela1[[#This Row],[Quantity]]</f>
        <v>976.14</v>
      </c>
    </row>
    <row r="87" spans="1:9" x14ac:dyDescent="0.25">
      <c r="A87" t="s">
        <v>35</v>
      </c>
      <c r="B87" t="s">
        <v>2</v>
      </c>
      <c r="C87" t="s">
        <v>26</v>
      </c>
      <c r="D87" t="s">
        <v>36</v>
      </c>
      <c r="E87">
        <v>5</v>
      </c>
      <c r="F87" s="2">
        <v>43121</v>
      </c>
      <c r="G87" s="1">
        <v>43613</v>
      </c>
      <c r="H87" t="s">
        <v>24</v>
      </c>
      <c r="I87" s="2">
        <f>Tabela1[[#This Row],[Price]]*Tabela1[[#This Row],[Quantity]]</f>
        <v>215605</v>
      </c>
    </row>
    <row r="88" spans="1:9" x14ac:dyDescent="0.25">
      <c r="A88" t="s">
        <v>50</v>
      </c>
      <c r="B88" t="s">
        <v>7</v>
      </c>
      <c r="C88" t="s">
        <v>18</v>
      </c>
      <c r="D88" t="s">
        <v>51</v>
      </c>
      <c r="E88">
        <v>4</v>
      </c>
      <c r="F88" s="2">
        <v>284.2</v>
      </c>
      <c r="G88" s="1">
        <v>43614</v>
      </c>
      <c r="H88" t="s">
        <v>30</v>
      </c>
      <c r="I88" s="2">
        <f>Tabela1[[#This Row],[Price]]*Tabela1[[#This Row],[Quantity]]</f>
        <v>1136.8</v>
      </c>
    </row>
    <row r="89" spans="1:9" x14ac:dyDescent="0.25">
      <c r="A89" t="s">
        <v>67</v>
      </c>
      <c r="B89" t="s">
        <v>2</v>
      </c>
      <c r="C89" t="s">
        <v>22</v>
      </c>
      <c r="D89" t="s">
        <v>68</v>
      </c>
      <c r="E89">
        <v>1</v>
      </c>
      <c r="F89" s="2">
        <v>72.012799999999999</v>
      </c>
      <c r="G89" s="1">
        <v>43616</v>
      </c>
      <c r="H89" t="s">
        <v>20</v>
      </c>
      <c r="I89" s="2">
        <f>Tabela1[[#This Row],[Price]]*Tabela1[[#This Row],[Quantity]]</f>
        <v>72.012799999999999</v>
      </c>
    </row>
    <row r="90" spans="1:9" x14ac:dyDescent="0.25">
      <c r="A90" t="s">
        <v>40</v>
      </c>
      <c r="B90" t="s">
        <v>7</v>
      </c>
      <c r="C90" t="s">
        <v>26</v>
      </c>
      <c r="D90" t="s">
        <v>41</v>
      </c>
      <c r="E90">
        <v>5</v>
      </c>
      <c r="F90" s="2">
        <v>14818.884</v>
      </c>
      <c r="G90" s="1">
        <v>43616</v>
      </c>
      <c r="H90" t="s">
        <v>9</v>
      </c>
      <c r="I90" s="2">
        <f>Tabela1[[#This Row],[Price]]*Tabela1[[#This Row],[Quantity]]</f>
        <v>74094.42</v>
      </c>
    </row>
    <row r="91" spans="1:9" x14ac:dyDescent="0.25">
      <c r="A91" t="s">
        <v>31</v>
      </c>
      <c r="B91" t="s">
        <v>7</v>
      </c>
      <c r="C91" t="s">
        <v>32</v>
      </c>
      <c r="D91" t="s">
        <v>33</v>
      </c>
      <c r="E91">
        <v>4</v>
      </c>
      <c r="F91" s="2">
        <v>388.96999999999997</v>
      </c>
      <c r="G91" s="1">
        <v>43617</v>
      </c>
      <c r="H91" t="s">
        <v>34</v>
      </c>
      <c r="I91" s="2">
        <f>Tabela1[[#This Row],[Price]]*Tabela1[[#This Row],[Quantity]]</f>
        <v>1555.8799999999999</v>
      </c>
    </row>
    <row r="92" spans="1:9" x14ac:dyDescent="0.25">
      <c r="A92" t="s">
        <v>28</v>
      </c>
      <c r="B92" t="s">
        <v>7</v>
      </c>
      <c r="C92" t="s">
        <v>22</v>
      </c>
      <c r="D92" t="s">
        <v>29</v>
      </c>
      <c r="E92">
        <v>5</v>
      </c>
      <c r="F92" s="2">
        <v>36.8508</v>
      </c>
      <c r="G92" s="1">
        <v>43617</v>
      </c>
      <c r="H92" t="s">
        <v>42</v>
      </c>
      <c r="I92" s="2">
        <f>Tabela1[[#This Row],[Price]]*Tabela1[[#This Row],[Quantity]]</f>
        <v>184.25399999999999</v>
      </c>
    </row>
    <row r="93" spans="1:9" x14ac:dyDescent="0.25">
      <c r="A93" t="s">
        <v>43</v>
      </c>
      <c r="B93" t="s">
        <v>2</v>
      </c>
      <c r="C93" t="s">
        <v>44</v>
      </c>
      <c r="D93" t="s">
        <v>45</v>
      </c>
      <c r="E93">
        <v>5</v>
      </c>
      <c r="F93" s="2">
        <v>1397.9160000000002</v>
      </c>
      <c r="G93" s="1">
        <v>43619</v>
      </c>
      <c r="H93" t="s">
        <v>34</v>
      </c>
      <c r="I93" s="2">
        <f>Tabela1[[#This Row],[Price]]*Tabela1[[#This Row],[Quantity]]</f>
        <v>6989.5800000000008</v>
      </c>
    </row>
    <row r="94" spans="1:9" x14ac:dyDescent="0.25">
      <c r="A94" t="s">
        <v>38</v>
      </c>
      <c r="B94" t="s">
        <v>2</v>
      </c>
      <c r="C94" t="s">
        <v>11</v>
      </c>
      <c r="D94" t="s">
        <v>39</v>
      </c>
      <c r="E94">
        <v>4</v>
      </c>
      <c r="F94" s="2">
        <v>336.6</v>
      </c>
      <c r="G94" s="1">
        <v>43621</v>
      </c>
      <c r="H94" t="s">
        <v>9</v>
      </c>
      <c r="I94" s="2">
        <f>Tabela1[[#This Row],[Price]]*Tabela1[[#This Row],[Quantity]]</f>
        <v>1346.4</v>
      </c>
    </row>
    <row r="95" spans="1:9" x14ac:dyDescent="0.25">
      <c r="A95" t="s">
        <v>43</v>
      </c>
      <c r="B95" t="s">
        <v>7</v>
      </c>
      <c r="C95" t="s">
        <v>44</v>
      </c>
      <c r="D95" t="s">
        <v>45</v>
      </c>
      <c r="E95">
        <v>5</v>
      </c>
      <c r="F95" s="2">
        <v>1343.6279999999999</v>
      </c>
      <c r="G95" s="1">
        <v>43624</v>
      </c>
      <c r="H95" t="s">
        <v>5</v>
      </c>
      <c r="I95" s="2">
        <f>Tabela1[[#This Row],[Price]]*Tabela1[[#This Row],[Quantity]]</f>
        <v>6718.1399999999994</v>
      </c>
    </row>
    <row r="96" spans="1:9" x14ac:dyDescent="0.25">
      <c r="A96" t="s">
        <v>35</v>
      </c>
      <c r="B96" t="s">
        <v>2</v>
      </c>
      <c r="C96" t="s">
        <v>26</v>
      </c>
      <c r="D96" t="s">
        <v>36</v>
      </c>
      <c r="E96">
        <v>2</v>
      </c>
      <c r="F96" s="2">
        <v>43983.42</v>
      </c>
      <c r="G96" s="1">
        <v>43625</v>
      </c>
      <c r="H96" t="s">
        <v>34</v>
      </c>
      <c r="I96" s="2">
        <f>Tabela1[[#This Row],[Price]]*Tabela1[[#This Row],[Quantity]]</f>
        <v>87966.84</v>
      </c>
    </row>
    <row r="97" spans="1:9" x14ac:dyDescent="0.25">
      <c r="A97" t="s">
        <v>35</v>
      </c>
      <c r="B97" t="s">
        <v>37</v>
      </c>
      <c r="C97" t="s">
        <v>26</v>
      </c>
      <c r="D97" t="s">
        <v>36</v>
      </c>
      <c r="E97">
        <v>4</v>
      </c>
      <c r="F97" s="2">
        <v>42689.79</v>
      </c>
      <c r="G97" s="1">
        <v>43626</v>
      </c>
      <c r="H97" t="s">
        <v>42</v>
      </c>
      <c r="I97" s="2">
        <f>Tabela1[[#This Row],[Price]]*Tabela1[[#This Row],[Quantity]]</f>
        <v>170759.16</v>
      </c>
    </row>
    <row r="98" spans="1:9" x14ac:dyDescent="0.25">
      <c r="A98" t="s">
        <v>10</v>
      </c>
      <c r="B98" t="s">
        <v>2</v>
      </c>
      <c r="C98" t="s">
        <v>11</v>
      </c>
      <c r="D98" t="s">
        <v>12</v>
      </c>
      <c r="E98">
        <v>1</v>
      </c>
      <c r="F98" s="2">
        <v>4969.4400000000005</v>
      </c>
      <c r="G98" s="1">
        <v>43626</v>
      </c>
      <c r="H98" t="s">
        <v>42</v>
      </c>
      <c r="I98" s="2">
        <f>Tabela1[[#This Row],[Price]]*Tabela1[[#This Row],[Quantity]]</f>
        <v>4969.4400000000005</v>
      </c>
    </row>
    <row r="99" spans="1:9" x14ac:dyDescent="0.25">
      <c r="A99" t="s">
        <v>43</v>
      </c>
      <c r="B99" t="s">
        <v>2</v>
      </c>
      <c r="C99" t="s">
        <v>44</v>
      </c>
      <c r="D99" t="s">
        <v>45</v>
      </c>
      <c r="E99">
        <v>5</v>
      </c>
      <c r="F99" s="2">
        <v>1384.3440000000001</v>
      </c>
      <c r="G99" s="1">
        <v>43627</v>
      </c>
      <c r="H99" t="s">
        <v>20</v>
      </c>
      <c r="I99" s="2">
        <f>Tabela1[[#This Row],[Price]]*Tabela1[[#This Row],[Quantity]]</f>
        <v>6921.72</v>
      </c>
    </row>
    <row r="100" spans="1:9" x14ac:dyDescent="0.25">
      <c r="A100" t="s">
        <v>71</v>
      </c>
      <c r="B100" t="s">
        <v>2</v>
      </c>
      <c r="C100" t="s">
        <v>22</v>
      </c>
      <c r="D100" t="s">
        <v>72</v>
      </c>
      <c r="E100">
        <v>4</v>
      </c>
      <c r="F100" s="2">
        <v>49.0854</v>
      </c>
      <c r="G100" s="1">
        <v>43627</v>
      </c>
      <c r="H100" t="s">
        <v>9</v>
      </c>
      <c r="I100" s="2">
        <f>Tabela1[[#This Row],[Price]]*Tabela1[[#This Row],[Quantity]]</f>
        <v>196.3416</v>
      </c>
    </row>
    <row r="101" spans="1:9" x14ac:dyDescent="0.25">
      <c r="A101" t="s">
        <v>17</v>
      </c>
      <c r="B101" t="s">
        <v>2</v>
      </c>
      <c r="C101" t="s">
        <v>18</v>
      </c>
      <c r="D101" t="s">
        <v>19</v>
      </c>
      <c r="E101">
        <v>2</v>
      </c>
      <c r="F101" s="2">
        <v>3241.9680000000003</v>
      </c>
      <c r="G101" s="1">
        <v>43628</v>
      </c>
      <c r="H101" t="s">
        <v>42</v>
      </c>
      <c r="I101" s="2">
        <f>Tabela1[[#This Row],[Price]]*Tabela1[[#This Row],[Quantity]]</f>
        <v>6483.9360000000006</v>
      </c>
    </row>
    <row r="102" spans="1:9" x14ac:dyDescent="0.25">
      <c r="A102" t="s">
        <v>61</v>
      </c>
      <c r="B102" t="s">
        <v>37</v>
      </c>
      <c r="C102" t="s">
        <v>3</v>
      </c>
      <c r="D102" t="s">
        <v>62</v>
      </c>
      <c r="E102">
        <v>2</v>
      </c>
      <c r="F102" s="2">
        <v>528.28</v>
      </c>
      <c r="G102" s="1">
        <v>43629</v>
      </c>
      <c r="H102" t="s">
        <v>5</v>
      </c>
      <c r="I102" s="2">
        <f>Tabela1[[#This Row],[Price]]*Tabela1[[#This Row],[Quantity]]</f>
        <v>1056.56</v>
      </c>
    </row>
    <row r="103" spans="1:9" x14ac:dyDescent="0.25">
      <c r="A103" t="s">
        <v>25</v>
      </c>
      <c r="B103" t="s">
        <v>37</v>
      </c>
      <c r="C103" t="s">
        <v>26</v>
      </c>
      <c r="D103" t="s">
        <v>27</v>
      </c>
      <c r="E103">
        <v>5</v>
      </c>
      <c r="F103" s="2">
        <v>10681.65</v>
      </c>
      <c r="G103" s="1">
        <v>43631</v>
      </c>
      <c r="H103" t="s">
        <v>16</v>
      </c>
      <c r="I103" s="2">
        <f>Tabela1[[#This Row],[Price]]*Tabela1[[#This Row],[Quantity]]</f>
        <v>53408.25</v>
      </c>
    </row>
    <row r="104" spans="1:9" x14ac:dyDescent="0.25">
      <c r="A104" t="s">
        <v>50</v>
      </c>
      <c r="B104" t="s">
        <v>37</v>
      </c>
      <c r="C104" t="s">
        <v>18</v>
      </c>
      <c r="D104" t="s">
        <v>51</v>
      </c>
      <c r="E104">
        <v>3</v>
      </c>
      <c r="F104" s="2">
        <v>301.25200000000001</v>
      </c>
      <c r="G104" s="1">
        <v>43638</v>
      </c>
      <c r="H104" t="s">
        <v>5</v>
      </c>
      <c r="I104" s="2">
        <f>Tabela1[[#This Row],[Price]]*Tabela1[[#This Row],[Quantity]]</f>
        <v>903.75600000000009</v>
      </c>
    </row>
    <row r="105" spans="1:9" x14ac:dyDescent="0.25">
      <c r="A105" t="s">
        <v>46</v>
      </c>
      <c r="B105" t="s">
        <v>37</v>
      </c>
      <c r="C105" t="s">
        <v>18</v>
      </c>
      <c r="D105" t="s">
        <v>47</v>
      </c>
      <c r="E105">
        <v>1</v>
      </c>
      <c r="F105" s="2">
        <v>478.21</v>
      </c>
      <c r="G105" s="1">
        <v>43639</v>
      </c>
      <c r="H105" t="s">
        <v>30</v>
      </c>
      <c r="I105" s="2">
        <f>Tabela1[[#This Row],[Price]]*Tabela1[[#This Row],[Quantity]]</f>
        <v>478.21</v>
      </c>
    </row>
    <row r="106" spans="1:9" x14ac:dyDescent="0.25">
      <c r="A106" t="s">
        <v>67</v>
      </c>
      <c r="B106" t="s">
        <v>7</v>
      </c>
      <c r="C106" t="s">
        <v>22</v>
      </c>
      <c r="D106" t="s">
        <v>68</v>
      </c>
      <c r="E106">
        <v>1</v>
      </c>
      <c r="F106" s="2">
        <v>77.209599999999995</v>
      </c>
      <c r="G106" s="1">
        <v>43640</v>
      </c>
      <c r="H106" t="s">
        <v>5</v>
      </c>
      <c r="I106" s="2">
        <f>Tabela1[[#This Row],[Price]]*Tabela1[[#This Row],[Quantity]]</f>
        <v>77.209599999999995</v>
      </c>
    </row>
    <row r="107" spans="1:9" x14ac:dyDescent="0.25">
      <c r="A107" t="s">
        <v>63</v>
      </c>
      <c r="B107" t="s">
        <v>7</v>
      </c>
      <c r="C107" t="s">
        <v>26</v>
      </c>
      <c r="D107" t="s">
        <v>64</v>
      </c>
      <c r="E107">
        <v>1</v>
      </c>
      <c r="F107" s="2">
        <v>36702.400000000001</v>
      </c>
      <c r="G107" s="1">
        <v>43642</v>
      </c>
      <c r="H107" t="s">
        <v>16</v>
      </c>
      <c r="I107" s="2">
        <f>Tabela1[[#This Row],[Price]]*Tabela1[[#This Row],[Quantity]]</f>
        <v>36702.400000000001</v>
      </c>
    </row>
    <row r="108" spans="1:9" x14ac:dyDescent="0.25">
      <c r="A108" t="s">
        <v>6</v>
      </c>
      <c r="B108" t="s">
        <v>2</v>
      </c>
      <c r="C108" t="s">
        <v>3</v>
      </c>
      <c r="D108" t="s">
        <v>8</v>
      </c>
      <c r="E108">
        <v>5</v>
      </c>
      <c r="F108" s="2">
        <v>1218.06</v>
      </c>
      <c r="G108" s="1">
        <v>43647</v>
      </c>
      <c r="H108" t="s">
        <v>30</v>
      </c>
      <c r="I108" s="2">
        <f>Tabela1[[#This Row],[Price]]*Tabela1[[#This Row],[Quantity]]</f>
        <v>6090.2999999999993</v>
      </c>
    </row>
    <row r="109" spans="1:9" x14ac:dyDescent="0.25">
      <c r="A109" t="s">
        <v>38</v>
      </c>
      <c r="B109" t="s">
        <v>7</v>
      </c>
      <c r="C109" t="s">
        <v>11</v>
      </c>
      <c r="D109" t="s">
        <v>39</v>
      </c>
      <c r="E109">
        <v>5</v>
      </c>
      <c r="F109" s="2">
        <v>339.90000000000003</v>
      </c>
      <c r="G109" s="1">
        <v>43651</v>
      </c>
      <c r="H109" t="s">
        <v>34</v>
      </c>
      <c r="I109" s="2">
        <f>Tabela1[[#This Row],[Price]]*Tabela1[[#This Row],[Quantity]]</f>
        <v>1699.5000000000002</v>
      </c>
    </row>
    <row r="110" spans="1:9" x14ac:dyDescent="0.25">
      <c r="A110" t="s">
        <v>54</v>
      </c>
      <c r="B110" t="s">
        <v>37</v>
      </c>
      <c r="C110" t="s">
        <v>22</v>
      </c>
      <c r="D110" t="s">
        <v>55</v>
      </c>
      <c r="E110">
        <v>2</v>
      </c>
      <c r="F110" s="2">
        <v>74.239999999999995</v>
      </c>
      <c r="G110" s="1">
        <v>43653</v>
      </c>
      <c r="H110" t="s">
        <v>24</v>
      </c>
      <c r="I110" s="2">
        <f>Tabela1[[#This Row],[Price]]*Tabela1[[#This Row],[Quantity]]</f>
        <v>148.47999999999999</v>
      </c>
    </row>
    <row r="111" spans="1:9" x14ac:dyDescent="0.25">
      <c r="A111" t="s">
        <v>13</v>
      </c>
      <c r="B111" t="s">
        <v>37</v>
      </c>
      <c r="C111" t="s">
        <v>14</v>
      </c>
      <c r="D111" t="s">
        <v>15</v>
      </c>
      <c r="E111">
        <v>2</v>
      </c>
      <c r="F111" s="2">
        <v>333.84000000000003</v>
      </c>
      <c r="G111" s="1">
        <v>43653</v>
      </c>
      <c r="H111" t="s">
        <v>20</v>
      </c>
      <c r="I111" s="2">
        <f>Tabela1[[#This Row],[Price]]*Tabela1[[#This Row],[Quantity]]</f>
        <v>667.68000000000006</v>
      </c>
    </row>
    <row r="112" spans="1:9" x14ac:dyDescent="0.25">
      <c r="A112" t="s">
        <v>6</v>
      </c>
      <c r="B112" t="s">
        <v>7</v>
      </c>
      <c r="C112" t="s">
        <v>3</v>
      </c>
      <c r="D112" t="s">
        <v>8</v>
      </c>
      <c r="E112">
        <v>1</v>
      </c>
      <c r="F112" s="2">
        <v>1133.6399999999999</v>
      </c>
      <c r="G112" s="1">
        <v>43655</v>
      </c>
      <c r="H112" t="s">
        <v>9</v>
      </c>
      <c r="I112" s="2">
        <f>Tabela1[[#This Row],[Price]]*Tabela1[[#This Row],[Quantity]]</f>
        <v>1133.6399999999999</v>
      </c>
    </row>
    <row r="113" spans="1:9" x14ac:dyDescent="0.25">
      <c r="A113" t="s">
        <v>25</v>
      </c>
      <c r="B113" t="s">
        <v>37</v>
      </c>
      <c r="C113" t="s">
        <v>26</v>
      </c>
      <c r="D113" t="s">
        <v>27</v>
      </c>
      <c r="E113">
        <v>4</v>
      </c>
      <c r="F113" s="2">
        <v>9562.619999999999</v>
      </c>
      <c r="G113" s="1">
        <v>43656</v>
      </c>
      <c r="H113" t="s">
        <v>24</v>
      </c>
      <c r="I113" s="2">
        <f>Tabela1[[#This Row],[Price]]*Tabela1[[#This Row],[Quantity]]</f>
        <v>38250.479999999996</v>
      </c>
    </row>
    <row r="114" spans="1:9" x14ac:dyDescent="0.25">
      <c r="A114" t="s">
        <v>35</v>
      </c>
      <c r="B114" t="s">
        <v>7</v>
      </c>
      <c r="C114" t="s">
        <v>26</v>
      </c>
      <c r="D114" t="s">
        <v>36</v>
      </c>
      <c r="E114">
        <v>3</v>
      </c>
      <c r="F114" s="2">
        <v>43983.42</v>
      </c>
      <c r="G114" s="1">
        <v>43656</v>
      </c>
      <c r="H114" t="s">
        <v>42</v>
      </c>
      <c r="I114" s="2">
        <f>Tabela1[[#This Row],[Price]]*Tabela1[[#This Row],[Quantity]]</f>
        <v>131950.26</v>
      </c>
    </row>
    <row r="115" spans="1:9" x14ac:dyDescent="0.25">
      <c r="A115" t="s">
        <v>10</v>
      </c>
      <c r="B115" t="s">
        <v>2</v>
      </c>
      <c r="C115" t="s">
        <v>11</v>
      </c>
      <c r="D115" t="s">
        <v>12</v>
      </c>
      <c r="E115">
        <v>3</v>
      </c>
      <c r="F115" s="2">
        <v>5016.768</v>
      </c>
      <c r="G115" s="1">
        <v>43657</v>
      </c>
      <c r="H115" t="s">
        <v>30</v>
      </c>
      <c r="I115" s="2">
        <f>Tabela1[[#This Row],[Price]]*Tabela1[[#This Row],[Quantity]]</f>
        <v>15050.304</v>
      </c>
    </row>
    <row r="116" spans="1:9" x14ac:dyDescent="0.25">
      <c r="A116" t="s">
        <v>40</v>
      </c>
      <c r="B116" t="s">
        <v>7</v>
      </c>
      <c r="C116" t="s">
        <v>26</v>
      </c>
      <c r="D116" t="s">
        <v>41</v>
      </c>
      <c r="E116">
        <v>3</v>
      </c>
      <c r="F116" s="2">
        <v>14666.112000000001</v>
      </c>
      <c r="G116" s="1">
        <v>43658</v>
      </c>
      <c r="H116" t="s">
        <v>20</v>
      </c>
      <c r="I116" s="2">
        <f>Tabela1[[#This Row],[Price]]*Tabela1[[#This Row],[Quantity]]</f>
        <v>43998.336000000003</v>
      </c>
    </row>
    <row r="117" spans="1:9" x14ac:dyDescent="0.25">
      <c r="A117" t="s">
        <v>6</v>
      </c>
      <c r="B117" t="s">
        <v>37</v>
      </c>
      <c r="C117" t="s">
        <v>3</v>
      </c>
      <c r="D117" t="s">
        <v>8</v>
      </c>
      <c r="E117">
        <v>1</v>
      </c>
      <c r="F117" s="2">
        <v>1218.06</v>
      </c>
      <c r="G117" s="1">
        <v>43661</v>
      </c>
      <c r="H117" t="s">
        <v>20</v>
      </c>
      <c r="I117" s="2">
        <f>Tabela1[[#This Row],[Price]]*Tabela1[[#This Row],[Quantity]]</f>
        <v>1218.06</v>
      </c>
    </row>
    <row r="118" spans="1:9" x14ac:dyDescent="0.25">
      <c r="A118" t="s">
        <v>58</v>
      </c>
      <c r="B118" t="s">
        <v>7</v>
      </c>
      <c r="C118" t="s">
        <v>59</v>
      </c>
      <c r="D118" t="s">
        <v>60</v>
      </c>
      <c r="E118">
        <v>1</v>
      </c>
      <c r="F118" s="2">
        <v>3926.8268000000003</v>
      </c>
      <c r="G118" s="1">
        <v>43661</v>
      </c>
      <c r="H118" t="s">
        <v>24</v>
      </c>
      <c r="I118" s="2">
        <f>Tabela1[[#This Row],[Price]]*Tabela1[[#This Row],[Quantity]]</f>
        <v>3926.8268000000003</v>
      </c>
    </row>
    <row r="119" spans="1:9" x14ac:dyDescent="0.25">
      <c r="A119" t="s">
        <v>65</v>
      </c>
      <c r="B119" t="s">
        <v>2</v>
      </c>
      <c r="C119" t="s">
        <v>22</v>
      </c>
      <c r="D119" t="s">
        <v>66</v>
      </c>
      <c r="E119">
        <v>1</v>
      </c>
      <c r="F119" s="2">
        <v>80.144400000000005</v>
      </c>
      <c r="G119" s="1">
        <v>43664</v>
      </c>
      <c r="H119" t="s">
        <v>9</v>
      </c>
      <c r="I119" s="2">
        <f>Tabela1[[#This Row],[Price]]*Tabela1[[#This Row],[Quantity]]</f>
        <v>80.144400000000005</v>
      </c>
    </row>
    <row r="120" spans="1:9" x14ac:dyDescent="0.25">
      <c r="A120" t="s">
        <v>56</v>
      </c>
      <c r="B120" t="s">
        <v>37</v>
      </c>
      <c r="C120" t="s">
        <v>3</v>
      </c>
      <c r="D120" t="s">
        <v>57</v>
      </c>
      <c r="E120">
        <v>4</v>
      </c>
      <c r="F120" s="2">
        <v>5265.4315999999999</v>
      </c>
      <c r="G120" s="1">
        <v>43664</v>
      </c>
      <c r="H120" t="s">
        <v>16</v>
      </c>
      <c r="I120" s="2">
        <f>Tabela1[[#This Row],[Price]]*Tabela1[[#This Row],[Quantity]]</f>
        <v>21061.7264</v>
      </c>
    </row>
    <row r="121" spans="1:9" x14ac:dyDescent="0.25">
      <c r="A121" t="s">
        <v>40</v>
      </c>
      <c r="B121" t="s">
        <v>2</v>
      </c>
      <c r="C121" t="s">
        <v>26</v>
      </c>
      <c r="D121" t="s">
        <v>41</v>
      </c>
      <c r="E121">
        <v>2</v>
      </c>
      <c r="F121" s="2">
        <v>16193.832000000002</v>
      </c>
      <c r="G121" s="1">
        <v>43666</v>
      </c>
      <c r="H121" t="s">
        <v>5</v>
      </c>
      <c r="I121" s="2">
        <f>Tabela1[[#This Row],[Price]]*Tabela1[[#This Row],[Quantity]]</f>
        <v>32387.664000000004</v>
      </c>
    </row>
    <row r="122" spans="1:9" x14ac:dyDescent="0.25">
      <c r="A122" t="s">
        <v>69</v>
      </c>
      <c r="B122" t="s">
        <v>37</v>
      </c>
      <c r="C122" t="s">
        <v>44</v>
      </c>
      <c r="D122" t="s">
        <v>70</v>
      </c>
      <c r="E122">
        <v>1</v>
      </c>
      <c r="F122" s="2">
        <v>2624.0045</v>
      </c>
      <c r="G122" s="1">
        <v>43667</v>
      </c>
      <c r="H122" t="s">
        <v>9</v>
      </c>
      <c r="I122" s="2">
        <f>Tabela1[[#This Row],[Price]]*Tabela1[[#This Row],[Quantity]]</f>
        <v>2624.0045</v>
      </c>
    </row>
    <row r="123" spans="1:9" x14ac:dyDescent="0.25">
      <c r="A123" t="s">
        <v>38</v>
      </c>
      <c r="B123" t="s">
        <v>2</v>
      </c>
      <c r="C123" t="s">
        <v>11</v>
      </c>
      <c r="D123" t="s">
        <v>39</v>
      </c>
      <c r="E123">
        <v>5</v>
      </c>
      <c r="F123" s="2">
        <v>316.8</v>
      </c>
      <c r="G123" s="1">
        <v>43668</v>
      </c>
      <c r="H123" t="s">
        <v>9</v>
      </c>
      <c r="I123" s="2">
        <f>Tabela1[[#This Row],[Price]]*Tabela1[[#This Row],[Quantity]]</f>
        <v>1584</v>
      </c>
    </row>
    <row r="124" spans="1:9" x14ac:dyDescent="0.25">
      <c r="A124" t="s">
        <v>61</v>
      </c>
      <c r="B124" t="s">
        <v>7</v>
      </c>
      <c r="C124" t="s">
        <v>3</v>
      </c>
      <c r="D124" t="s">
        <v>62</v>
      </c>
      <c r="E124">
        <v>1</v>
      </c>
      <c r="F124" s="2">
        <v>606.96</v>
      </c>
      <c r="G124" s="1">
        <v>43668</v>
      </c>
      <c r="H124" t="s">
        <v>20</v>
      </c>
      <c r="I124" s="2">
        <f>Tabela1[[#This Row],[Price]]*Tabela1[[#This Row],[Quantity]]</f>
        <v>606.96</v>
      </c>
    </row>
    <row r="125" spans="1:9" x14ac:dyDescent="0.25">
      <c r="A125" t="s">
        <v>13</v>
      </c>
      <c r="B125" t="s">
        <v>2</v>
      </c>
      <c r="C125" t="s">
        <v>14</v>
      </c>
      <c r="D125" t="s">
        <v>15</v>
      </c>
      <c r="E125">
        <v>3</v>
      </c>
      <c r="F125" s="2">
        <v>346.68</v>
      </c>
      <c r="G125" s="1">
        <v>43670</v>
      </c>
      <c r="H125" t="s">
        <v>42</v>
      </c>
      <c r="I125" s="2">
        <f>Tabela1[[#This Row],[Price]]*Tabela1[[#This Row],[Quantity]]</f>
        <v>1040.04</v>
      </c>
    </row>
    <row r="126" spans="1:9" x14ac:dyDescent="0.25">
      <c r="A126" t="s">
        <v>13</v>
      </c>
      <c r="B126" t="s">
        <v>7</v>
      </c>
      <c r="C126" t="s">
        <v>14</v>
      </c>
      <c r="D126" t="s">
        <v>15</v>
      </c>
      <c r="E126">
        <v>5</v>
      </c>
      <c r="F126" s="2">
        <v>308.15999999999997</v>
      </c>
      <c r="G126" s="1">
        <v>43672</v>
      </c>
      <c r="H126" t="s">
        <v>42</v>
      </c>
      <c r="I126" s="2">
        <f>Tabela1[[#This Row],[Price]]*Tabela1[[#This Row],[Quantity]]</f>
        <v>1540.7999999999997</v>
      </c>
    </row>
    <row r="127" spans="1:9" x14ac:dyDescent="0.25">
      <c r="A127" t="s">
        <v>67</v>
      </c>
      <c r="B127" t="s">
        <v>37</v>
      </c>
      <c r="C127" t="s">
        <v>22</v>
      </c>
      <c r="D127" t="s">
        <v>68</v>
      </c>
      <c r="E127">
        <v>4</v>
      </c>
      <c r="F127" s="2">
        <v>70.527999999999992</v>
      </c>
      <c r="G127" s="1">
        <v>43673</v>
      </c>
      <c r="H127" t="s">
        <v>24</v>
      </c>
      <c r="I127" s="2">
        <f>Tabela1[[#This Row],[Price]]*Tabela1[[#This Row],[Quantity]]</f>
        <v>282.11199999999997</v>
      </c>
    </row>
    <row r="128" spans="1:9" x14ac:dyDescent="0.25">
      <c r="A128" t="s">
        <v>13</v>
      </c>
      <c r="B128" t="s">
        <v>7</v>
      </c>
      <c r="C128" t="s">
        <v>14</v>
      </c>
      <c r="D128" t="s">
        <v>15</v>
      </c>
      <c r="E128">
        <v>5</v>
      </c>
      <c r="F128" s="2">
        <v>311.37</v>
      </c>
      <c r="G128" s="1">
        <v>43674</v>
      </c>
      <c r="H128" t="s">
        <v>20</v>
      </c>
      <c r="I128" s="2">
        <f>Tabela1[[#This Row],[Price]]*Tabela1[[#This Row],[Quantity]]</f>
        <v>1556.85</v>
      </c>
    </row>
    <row r="129" spans="1:9" x14ac:dyDescent="0.25">
      <c r="A129" t="s">
        <v>28</v>
      </c>
      <c r="B129" t="s">
        <v>37</v>
      </c>
      <c r="C129" t="s">
        <v>22</v>
      </c>
      <c r="D129" t="s">
        <v>29</v>
      </c>
      <c r="E129">
        <v>1</v>
      </c>
      <c r="F129" s="2">
        <v>32.029199999999996</v>
      </c>
      <c r="G129" s="1">
        <v>43674</v>
      </c>
      <c r="H129" t="s">
        <v>5</v>
      </c>
      <c r="I129" s="2">
        <f>Tabela1[[#This Row],[Price]]*Tabela1[[#This Row],[Quantity]]</f>
        <v>32.029199999999996</v>
      </c>
    </row>
    <row r="130" spans="1:9" x14ac:dyDescent="0.25">
      <c r="A130" t="s">
        <v>54</v>
      </c>
      <c r="B130" t="s">
        <v>2</v>
      </c>
      <c r="C130" t="s">
        <v>22</v>
      </c>
      <c r="D130" t="s">
        <v>55</v>
      </c>
      <c r="E130">
        <v>3</v>
      </c>
      <c r="F130" s="2">
        <v>76.467199999999991</v>
      </c>
      <c r="G130" s="1">
        <v>43675</v>
      </c>
      <c r="H130" t="s">
        <v>30</v>
      </c>
      <c r="I130" s="2">
        <f>Tabela1[[#This Row],[Price]]*Tabela1[[#This Row],[Quantity]]</f>
        <v>229.40159999999997</v>
      </c>
    </row>
    <row r="131" spans="1:9" x14ac:dyDescent="0.25">
      <c r="A131" t="s">
        <v>67</v>
      </c>
      <c r="B131" t="s">
        <v>7</v>
      </c>
      <c r="C131" t="s">
        <v>22</v>
      </c>
      <c r="D131" t="s">
        <v>68</v>
      </c>
      <c r="E131">
        <v>1</v>
      </c>
      <c r="F131" s="2">
        <v>69.785599999999988</v>
      </c>
      <c r="G131" s="1">
        <v>43675</v>
      </c>
      <c r="H131" t="s">
        <v>30</v>
      </c>
      <c r="I131" s="2">
        <f>Tabela1[[#This Row],[Price]]*Tabela1[[#This Row],[Quantity]]</f>
        <v>69.785599999999988</v>
      </c>
    </row>
    <row r="132" spans="1:9" x14ac:dyDescent="0.25">
      <c r="A132" t="s">
        <v>40</v>
      </c>
      <c r="B132" t="s">
        <v>2</v>
      </c>
      <c r="C132" t="s">
        <v>26</v>
      </c>
      <c r="D132" t="s">
        <v>41</v>
      </c>
      <c r="E132">
        <v>2</v>
      </c>
      <c r="F132" s="2">
        <v>16193.832000000002</v>
      </c>
      <c r="G132" s="1">
        <v>43677</v>
      </c>
      <c r="H132" t="s">
        <v>34</v>
      </c>
      <c r="I132" s="2">
        <f>Tabela1[[#This Row],[Price]]*Tabela1[[#This Row],[Quantity]]</f>
        <v>32387.664000000004</v>
      </c>
    </row>
    <row r="133" spans="1:9" x14ac:dyDescent="0.25">
      <c r="A133" t="s">
        <v>69</v>
      </c>
      <c r="B133" t="s">
        <v>37</v>
      </c>
      <c r="C133" t="s">
        <v>44</v>
      </c>
      <c r="D133" t="s">
        <v>70</v>
      </c>
      <c r="E133">
        <v>1</v>
      </c>
      <c r="F133" s="2">
        <v>2789.7311</v>
      </c>
      <c r="G133" s="1">
        <v>43679</v>
      </c>
      <c r="H133" t="s">
        <v>9</v>
      </c>
      <c r="I133" s="2">
        <f>Tabela1[[#This Row],[Price]]*Tabela1[[#This Row],[Quantity]]</f>
        <v>2789.7311</v>
      </c>
    </row>
    <row r="134" spans="1:9" x14ac:dyDescent="0.25">
      <c r="A134" t="s">
        <v>21</v>
      </c>
      <c r="B134" t="s">
        <v>2</v>
      </c>
      <c r="C134" t="s">
        <v>22</v>
      </c>
      <c r="D134" t="s">
        <v>23</v>
      </c>
      <c r="E134">
        <v>4</v>
      </c>
      <c r="F134" s="2">
        <v>94.702400000000011</v>
      </c>
      <c r="G134" s="1">
        <v>43680</v>
      </c>
      <c r="H134" t="s">
        <v>5</v>
      </c>
      <c r="I134" s="2">
        <f>Tabela1[[#This Row],[Price]]*Tabela1[[#This Row],[Quantity]]</f>
        <v>378.80960000000005</v>
      </c>
    </row>
    <row r="135" spans="1:9" x14ac:dyDescent="0.25">
      <c r="A135" t="s">
        <v>69</v>
      </c>
      <c r="B135" t="s">
        <v>7</v>
      </c>
      <c r="C135" t="s">
        <v>44</v>
      </c>
      <c r="D135" t="s">
        <v>70</v>
      </c>
      <c r="E135">
        <v>3</v>
      </c>
      <c r="F135" s="2">
        <v>2872.5944000000004</v>
      </c>
      <c r="G135" s="1">
        <v>43681</v>
      </c>
      <c r="H135" t="s">
        <v>24</v>
      </c>
      <c r="I135" s="2">
        <f>Tabela1[[#This Row],[Price]]*Tabela1[[#This Row],[Quantity]]</f>
        <v>8617.7832000000017</v>
      </c>
    </row>
    <row r="136" spans="1:9" x14ac:dyDescent="0.25">
      <c r="A136" t="s">
        <v>63</v>
      </c>
      <c r="B136" t="s">
        <v>7</v>
      </c>
      <c r="C136" t="s">
        <v>26</v>
      </c>
      <c r="D136" t="s">
        <v>64</v>
      </c>
      <c r="E136">
        <v>2</v>
      </c>
      <c r="F136" s="2">
        <v>37436.448000000004</v>
      </c>
      <c r="G136" s="1">
        <v>43682</v>
      </c>
      <c r="H136" t="s">
        <v>16</v>
      </c>
      <c r="I136" s="2">
        <f>Tabela1[[#This Row],[Price]]*Tabela1[[#This Row],[Quantity]]</f>
        <v>74872.896000000008</v>
      </c>
    </row>
    <row r="137" spans="1:9" x14ac:dyDescent="0.25">
      <c r="A137" t="s">
        <v>35</v>
      </c>
      <c r="B137" t="s">
        <v>37</v>
      </c>
      <c r="C137" t="s">
        <v>26</v>
      </c>
      <c r="D137" t="s">
        <v>36</v>
      </c>
      <c r="E137">
        <v>1</v>
      </c>
      <c r="F137" s="2">
        <v>43552.21</v>
      </c>
      <c r="G137" s="1">
        <v>43687</v>
      </c>
      <c r="H137" t="s">
        <v>5</v>
      </c>
      <c r="I137" s="2">
        <f>Tabela1[[#This Row],[Price]]*Tabela1[[#This Row],[Quantity]]</f>
        <v>43552.21</v>
      </c>
    </row>
    <row r="138" spans="1:9" x14ac:dyDescent="0.25">
      <c r="A138" t="s">
        <v>58</v>
      </c>
      <c r="B138" t="s">
        <v>2</v>
      </c>
      <c r="C138" t="s">
        <v>59</v>
      </c>
      <c r="D138" t="s">
        <v>60</v>
      </c>
      <c r="E138">
        <v>4</v>
      </c>
      <c r="F138" s="2">
        <v>4310.9728999999998</v>
      </c>
      <c r="G138" s="1">
        <v>43689</v>
      </c>
      <c r="H138" t="s">
        <v>5</v>
      </c>
      <c r="I138" s="2">
        <f>Tabela1[[#This Row],[Price]]*Tabela1[[#This Row],[Quantity]]</f>
        <v>17243.891599999999</v>
      </c>
    </row>
    <row r="139" spans="1:9" x14ac:dyDescent="0.25">
      <c r="A139" t="s">
        <v>38</v>
      </c>
      <c r="B139" t="s">
        <v>37</v>
      </c>
      <c r="C139" t="s">
        <v>11</v>
      </c>
      <c r="D139" t="s">
        <v>39</v>
      </c>
      <c r="E139">
        <v>3</v>
      </c>
      <c r="F139" s="2">
        <v>303.60000000000002</v>
      </c>
      <c r="G139" s="1">
        <v>43694</v>
      </c>
      <c r="H139" t="s">
        <v>5</v>
      </c>
      <c r="I139" s="2">
        <f>Tabela1[[#This Row],[Price]]*Tabela1[[#This Row],[Quantity]]</f>
        <v>910.80000000000007</v>
      </c>
    </row>
    <row r="140" spans="1:9" x14ac:dyDescent="0.25">
      <c r="A140" t="s">
        <v>28</v>
      </c>
      <c r="B140" t="s">
        <v>2</v>
      </c>
      <c r="C140" t="s">
        <v>22</v>
      </c>
      <c r="D140" t="s">
        <v>29</v>
      </c>
      <c r="E140">
        <v>1</v>
      </c>
      <c r="F140" s="2">
        <v>32.029199999999996</v>
      </c>
      <c r="G140" s="1">
        <v>43695</v>
      </c>
      <c r="H140" t="s">
        <v>20</v>
      </c>
      <c r="I140" s="2">
        <f>Tabela1[[#This Row],[Price]]*Tabela1[[#This Row],[Quantity]]</f>
        <v>32.029199999999996</v>
      </c>
    </row>
    <row r="141" spans="1:9" x14ac:dyDescent="0.25">
      <c r="A141" t="s">
        <v>25</v>
      </c>
      <c r="B141" t="s">
        <v>2</v>
      </c>
      <c r="C141" t="s">
        <v>26</v>
      </c>
      <c r="D141" t="s">
        <v>27</v>
      </c>
      <c r="E141">
        <v>5</v>
      </c>
      <c r="F141" s="2">
        <v>9562.619999999999</v>
      </c>
      <c r="G141" s="1">
        <v>43698</v>
      </c>
      <c r="H141" t="s">
        <v>24</v>
      </c>
      <c r="I141" s="2">
        <f>Tabela1[[#This Row],[Price]]*Tabela1[[#This Row],[Quantity]]</f>
        <v>47813.099999999991</v>
      </c>
    </row>
    <row r="142" spans="1:9" x14ac:dyDescent="0.25">
      <c r="A142" t="s">
        <v>50</v>
      </c>
      <c r="B142" t="s">
        <v>7</v>
      </c>
      <c r="C142" t="s">
        <v>18</v>
      </c>
      <c r="D142" t="s">
        <v>51</v>
      </c>
      <c r="E142">
        <v>4</v>
      </c>
      <c r="F142" s="2">
        <v>275.67399999999998</v>
      </c>
      <c r="G142" s="1">
        <v>43698</v>
      </c>
      <c r="H142" t="s">
        <v>34</v>
      </c>
      <c r="I142" s="2">
        <f>Tabela1[[#This Row],[Price]]*Tabela1[[#This Row],[Quantity]]</f>
        <v>1102.6959999999999</v>
      </c>
    </row>
    <row r="143" spans="1:9" x14ac:dyDescent="0.25">
      <c r="A143" t="s">
        <v>65</v>
      </c>
      <c r="B143" t="s">
        <v>37</v>
      </c>
      <c r="C143" t="s">
        <v>22</v>
      </c>
      <c r="D143" t="s">
        <v>66</v>
      </c>
      <c r="E143">
        <v>5</v>
      </c>
      <c r="F143" s="2">
        <v>83.5548</v>
      </c>
      <c r="G143" s="1">
        <v>43700</v>
      </c>
      <c r="H143" t="s">
        <v>16</v>
      </c>
      <c r="I143" s="2">
        <f>Tabela1[[#This Row],[Price]]*Tabela1[[#This Row],[Quantity]]</f>
        <v>417.774</v>
      </c>
    </row>
    <row r="144" spans="1:9" x14ac:dyDescent="0.25">
      <c r="A144" t="s">
        <v>65</v>
      </c>
      <c r="B144" t="s">
        <v>37</v>
      </c>
      <c r="C144" t="s">
        <v>22</v>
      </c>
      <c r="D144" t="s">
        <v>66</v>
      </c>
      <c r="E144">
        <v>3</v>
      </c>
      <c r="F144" s="2">
        <v>90.375600000000006</v>
      </c>
      <c r="G144" s="1">
        <v>43701</v>
      </c>
      <c r="H144" t="s">
        <v>30</v>
      </c>
      <c r="I144" s="2">
        <f>Tabela1[[#This Row],[Price]]*Tabela1[[#This Row],[Quantity]]</f>
        <v>271.1268</v>
      </c>
    </row>
    <row r="145" spans="1:9" x14ac:dyDescent="0.25">
      <c r="A145" t="s">
        <v>35</v>
      </c>
      <c r="B145" t="s">
        <v>2</v>
      </c>
      <c r="C145" t="s">
        <v>26</v>
      </c>
      <c r="D145" t="s">
        <v>36</v>
      </c>
      <c r="E145">
        <v>4</v>
      </c>
      <c r="F145" s="2">
        <v>42689.79</v>
      </c>
      <c r="G145" s="1">
        <v>43702</v>
      </c>
      <c r="H145" t="s">
        <v>16</v>
      </c>
      <c r="I145" s="2">
        <f>Tabela1[[#This Row],[Price]]*Tabela1[[#This Row],[Quantity]]</f>
        <v>170759.16</v>
      </c>
    </row>
    <row r="146" spans="1:9" x14ac:dyDescent="0.25">
      <c r="A146" t="s">
        <v>25</v>
      </c>
      <c r="B146" t="s">
        <v>7</v>
      </c>
      <c r="C146" t="s">
        <v>26</v>
      </c>
      <c r="D146" t="s">
        <v>27</v>
      </c>
      <c r="E146">
        <v>1</v>
      </c>
      <c r="F146" s="2">
        <v>10783.380000000001</v>
      </c>
      <c r="G146" s="1">
        <v>43706</v>
      </c>
      <c r="H146" t="s">
        <v>24</v>
      </c>
      <c r="I146" s="2">
        <f>Tabela1[[#This Row],[Price]]*Tabela1[[#This Row],[Quantity]]</f>
        <v>10783.380000000001</v>
      </c>
    </row>
    <row r="147" spans="1:9" x14ac:dyDescent="0.25">
      <c r="A147" t="s">
        <v>17</v>
      </c>
      <c r="B147" t="s">
        <v>2</v>
      </c>
      <c r="C147" t="s">
        <v>18</v>
      </c>
      <c r="D147" t="s">
        <v>19</v>
      </c>
      <c r="E147">
        <v>4</v>
      </c>
      <c r="F147" s="2">
        <v>3210.1840000000002</v>
      </c>
      <c r="G147" s="1">
        <v>43706</v>
      </c>
      <c r="H147" t="s">
        <v>34</v>
      </c>
      <c r="I147" s="2">
        <f>Tabela1[[#This Row],[Price]]*Tabela1[[#This Row],[Quantity]]</f>
        <v>12840.736000000001</v>
      </c>
    </row>
    <row r="148" spans="1:9" x14ac:dyDescent="0.25">
      <c r="A148" t="s">
        <v>21</v>
      </c>
      <c r="B148" t="s">
        <v>37</v>
      </c>
      <c r="C148" t="s">
        <v>22</v>
      </c>
      <c r="D148" t="s">
        <v>23</v>
      </c>
      <c r="E148">
        <v>2</v>
      </c>
      <c r="F148" s="2">
        <v>98.344800000000006</v>
      </c>
      <c r="G148" s="1">
        <v>43709</v>
      </c>
      <c r="H148" t="s">
        <v>24</v>
      </c>
      <c r="I148" s="2">
        <f>Tabela1[[#This Row],[Price]]*Tabela1[[#This Row],[Quantity]]</f>
        <v>196.68960000000001</v>
      </c>
    </row>
    <row r="149" spans="1:9" x14ac:dyDescent="0.25">
      <c r="A149" t="s">
        <v>10</v>
      </c>
      <c r="B149" t="s">
        <v>2</v>
      </c>
      <c r="C149" t="s">
        <v>11</v>
      </c>
      <c r="D149" t="s">
        <v>12</v>
      </c>
      <c r="E149">
        <v>4</v>
      </c>
      <c r="F149" s="2">
        <v>4638.1440000000002</v>
      </c>
      <c r="G149" s="1">
        <v>43709</v>
      </c>
      <c r="H149" t="s">
        <v>9</v>
      </c>
      <c r="I149" s="2">
        <f>Tabela1[[#This Row],[Price]]*Tabela1[[#This Row],[Quantity]]</f>
        <v>18552.576000000001</v>
      </c>
    </row>
    <row r="150" spans="1:9" x14ac:dyDescent="0.25">
      <c r="A150" t="s">
        <v>25</v>
      </c>
      <c r="B150" t="s">
        <v>37</v>
      </c>
      <c r="C150" t="s">
        <v>26</v>
      </c>
      <c r="D150" t="s">
        <v>27</v>
      </c>
      <c r="E150">
        <v>5</v>
      </c>
      <c r="F150" s="2">
        <v>9969.5399999999991</v>
      </c>
      <c r="G150" s="1">
        <v>43709</v>
      </c>
      <c r="H150" t="s">
        <v>5</v>
      </c>
      <c r="I150" s="2">
        <f>Tabela1[[#This Row],[Price]]*Tabela1[[#This Row],[Quantity]]</f>
        <v>49847.7</v>
      </c>
    </row>
    <row r="151" spans="1:9" x14ac:dyDescent="0.25">
      <c r="A151" t="s">
        <v>25</v>
      </c>
      <c r="B151" t="s">
        <v>37</v>
      </c>
      <c r="C151" t="s">
        <v>26</v>
      </c>
      <c r="D151" t="s">
        <v>27</v>
      </c>
      <c r="E151">
        <v>2</v>
      </c>
      <c r="F151" s="2">
        <v>10071.27</v>
      </c>
      <c r="G151" s="1">
        <v>43710</v>
      </c>
      <c r="H151" t="s">
        <v>30</v>
      </c>
      <c r="I151" s="2">
        <f>Tabela1[[#This Row],[Price]]*Tabela1[[#This Row],[Quantity]]</f>
        <v>20142.54</v>
      </c>
    </row>
    <row r="152" spans="1:9" x14ac:dyDescent="0.25">
      <c r="A152" t="s">
        <v>61</v>
      </c>
      <c r="B152" t="s">
        <v>37</v>
      </c>
      <c r="C152" t="s">
        <v>3</v>
      </c>
      <c r="D152" t="s">
        <v>62</v>
      </c>
      <c r="E152">
        <v>5</v>
      </c>
      <c r="F152" s="2">
        <v>556.38</v>
      </c>
      <c r="G152" s="1">
        <v>43712</v>
      </c>
      <c r="H152" t="s">
        <v>42</v>
      </c>
      <c r="I152" s="2">
        <f>Tabela1[[#This Row],[Price]]*Tabela1[[#This Row],[Quantity]]</f>
        <v>2781.9</v>
      </c>
    </row>
    <row r="153" spans="1:9" x14ac:dyDescent="0.25">
      <c r="A153" t="s">
        <v>56</v>
      </c>
      <c r="B153" t="s">
        <v>7</v>
      </c>
      <c r="C153" t="s">
        <v>3</v>
      </c>
      <c r="D153" t="s">
        <v>57</v>
      </c>
      <c r="E153">
        <v>3</v>
      </c>
      <c r="F153" s="2">
        <v>5808.2596000000003</v>
      </c>
      <c r="G153" s="1">
        <v>43713</v>
      </c>
      <c r="H153" t="s">
        <v>24</v>
      </c>
      <c r="I153" s="2">
        <f>Tabela1[[#This Row],[Price]]*Tabela1[[#This Row],[Quantity]]</f>
        <v>17424.7788</v>
      </c>
    </row>
    <row r="154" spans="1:9" x14ac:dyDescent="0.25">
      <c r="A154" t="s">
        <v>6</v>
      </c>
      <c r="B154" t="s">
        <v>7</v>
      </c>
      <c r="C154" t="s">
        <v>3</v>
      </c>
      <c r="D154" t="s">
        <v>8</v>
      </c>
      <c r="E154">
        <v>3</v>
      </c>
      <c r="F154" s="2">
        <v>1278.3600000000001</v>
      </c>
      <c r="G154" s="1">
        <v>43715</v>
      </c>
      <c r="H154" t="s">
        <v>16</v>
      </c>
      <c r="I154" s="2">
        <f>Tabela1[[#This Row],[Price]]*Tabela1[[#This Row],[Quantity]]</f>
        <v>3835.0800000000004</v>
      </c>
    </row>
    <row r="155" spans="1:9" x14ac:dyDescent="0.25">
      <c r="A155" t="s">
        <v>48</v>
      </c>
      <c r="B155" t="s">
        <v>7</v>
      </c>
      <c r="C155" t="s">
        <v>3</v>
      </c>
      <c r="D155" t="s">
        <v>49</v>
      </c>
      <c r="E155">
        <v>3</v>
      </c>
      <c r="F155" s="2">
        <v>550.76</v>
      </c>
      <c r="G155" s="1">
        <v>43715</v>
      </c>
      <c r="H155" t="s">
        <v>5</v>
      </c>
      <c r="I155" s="2">
        <f>Tabela1[[#This Row],[Price]]*Tabela1[[#This Row],[Quantity]]</f>
        <v>1652.28</v>
      </c>
    </row>
    <row r="156" spans="1:9" x14ac:dyDescent="0.25">
      <c r="A156" t="s">
        <v>67</v>
      </c>
      <c r="B156" t="s">
        <v>37</v>
      </c>
      <c r="C156" t="s">
        <v>22</v>
      </c>
      <c r="D156" t="s">
        <v>68</v>
      </c>
      <c r="E156">
        <v>4</v>
      </c>
      <c r="F156" s="2">
        <v>75.724800000000002</v>
      </c>
      <c r="G156" s="1">
        <v>43715</v>
      </c>
      <c r="H156" t="s">
        <v>9</v>
      </c>
      <c r="I156" s="2">
        <f>Tabela1[[#This Row],[Price]]*Tabela1[[#This Row],[Quantity]]</f>
        <v>302.89920000000001</v>
      </c>
    </row>
    <row r="157" spans="1:9" x14ac:dyDescent="0.25">
      <c r="A157" t="s">
        <v>21</v>
      </c>
      <c r="B157" t="s">
        <v>7</v>
      </c>
      <c r="C157" t="s">
        <v>22</v>
      </c>
      <c r="D157" t="s">
        <v>23</v>
      </c>
      <c r="E157">
        <v>1</v>
      </c>
      <c r="F157" s="2">
        <v>93.791800000000009</v>
      </c>
      <c r="G157" s="1">
        <v>43717</v>
      </c>
      <c r="H157" t="s">
        <v>20</v>
      </c>
      <c r="I157" s="2">
        <f>Tabela1[[#This Row],[Price]]*Tabela1[[#This Row],[Quantity]]</f>
        <v>93.791800000000009</v>
      </c>
    </row>
    <row r="158" spans="1:9" x14ac:dyDescent="0.25">
      <c r="A158" t="s">
        <v>40</v>
      </c>
      <c r="B158" t="s">
        <v>2</v>
      </c>
      <c r="C158" t="s">
        <v>26</v>
      </c>
      <c r="D158" t="s">
        <v>41</v>
      </c>
      <c r="E158">
        <v>4</v>
      </c>
      <c r="F158" s="2">
        <v>14513.34</v>
      </c>
      <c r="G158" s="1">
        <v>43717</v>
      </c>
      <c r="H158" t="s">
        <v>34</v>
      </c>
      <c r="I158" s="2">
        <f>Tabela1[[#This Row],[Price]]*Tabela1[[#This Row],[Quantity]]</f>
        <v>58053.36</v>
      </c>
    </row>
    <row r="159" spans="1:9" x14ac:dyDescent="0.25">
      <c r="A159" t="s">
        <v>10</v>
      </c>
      <c r="B159" t="s">
        <v>2</v>
      </c>
      <c r="C159" t="s">
        <v>11</v>
      </c>
      <c r="D159" t="s">
        <v>12</v>
      </c>
      <c r="E159">
        <v>3</v>
      </c>
      <c r="F159" s="2">
        <v>4922.1120000000001</v>
      </c>
      <c r="G159" s="1">
        <v>43719</v>
      </c>
      <c r="H159" t="s">
        <v>20</v>
      </c>
      <c r="I159" s="2">
        <f>Tabela1[[#This Row],[Price]]*Tabela1[[#This Row],[Quantity]]</f>
        <v>14766.335999999999</v>
      </c>
    </row>
    <row r="160" spans="1:9" x14ac:dyDescent="0.25">
      <c r="A160" t="s">
        <v>46</v>
      </c>
      <c r="B160" t="s">
        <v>7</v>
      </c>
      <c r="C160" t="s">
        <v>18</v>
      </c>
      <c r="D160" t="s">
        <v>47</v>
      </c>
      <c r="E160">
        <v>2</v>
      </c>
      <c r="F160" s="2">
        <v>458.48999999999995</v>
      </c>
      <c r="G160" s="1">
        <v>43724</v>
      </c>
      <c r="H160" t="s">
        <v>16</v>
      </c>
      <c r="I160" s="2">
        <f>Tabela1[[#This Row],[Price]]*Tabela1[[#This Row],[Quantity]]</f>
        <v>916.9799999999999</v>
      </c>
    </row>
    <row r="161" spans="1:9" x14ac:dyDescent="0.25">
      <c r="A161" t="s">
        <v>28</v>
      </c>
      <c r="B161" t="s">
        <v>2</v>
      </c>
      <c r="C161" t="s">
        <v>22</v>
      </c>
      <c r="D161" t="s">
        <v>29</v>
      </c>
      <c r="E161">
        <v>1</v>
      </c>
      <c r="F161" s="2">
        <v>35.473199999999999</v>
      </c>
      <c r="G161" s="1">
        <v>43724</v>
      </c>
      <c r="H161" t="s">
        <v>20</v>
      </c>
      <c r="I161" s="2">
        <f>Tabela1[[#This Row],[Price]]*Tabela1[[#This Row],[Quantity]]</f>
        <v>35.473199999999999</v>
      </c>
    </row>
    <row r="162" spans="1:9" x14ac:dyDescent="0.25">
      <c r="A162" t="s">
        <v>58</v>
      </c>
      <c r="B162" t="s">
        <v>2</v>
      </c>
      <c r="C162" t="s">
        <v>59</v>
      </c>
      <c r="D162" t="s">
        <v>60</v>
      </c>
      <c r="E162">
        <v>2</v>
      </c>
      <c r="F162" s="2">
        <v>4609.7532000000001</v>
      </c>
      <c r="G162" s="1">
        <v>43724</v>
      </c>
      <c r="H162" t="s">
        <v>5</v>
      </c>
      <c r="I162" s="2">
        <f>Tabela1[[#This Row],[Price]]*Tabela1[[#This Row],[Quantity]]</f>
        <v>9219.5064000000002</v>
      </c>
    </row>
    <row r="163" spans="1:9" x14ac:dyDescent="0.25">
      <c r="A163" t="s">
        <v>28</v>
      </c>
      <c r="B163" t="s">
        <v>2</v>
      </c>
      <c r="C163" t="s">
        <v>22</v>
      </c>
      <c r="D163" t="s">
        <v>29</v>
      </c>
      <c r="E163">
        <v>1</v>
      </c>
      <c r="F163" s="2">
        <v>34.095599999999997</v>
      </c>
      <c r="G163" s="1">
        <v>43726</v>
      </c>
      <c r="H163" t="s">
        <v>34</v>
      </c>
      <c r="I163" s="2">
        <f>Tabela1[[#This Row],[Price]]*Tabela1[[#This Row],[Quantity]]</f>
        <v>34.095599999999997</v>
      </c>
    </row>
    <row r="164" spans="1:9" x14ac:dyDescent="0.25">
      <c r="A164" t="s">
        <v>31</v>
      </c>
      <c r="B164" t="s">
        <v>37</v>
      </c>
      <c r="C164" t="s">
        <v>32</v>
      </c>
      <c r="D164" t="s">
        <v>33</v>
      </c>
      <c r="E164">
        <v>3</v>
      </c>
      <c r="F164" s="2">
        <v>396.99</v>
      </c>
      <c r="G164" s="1">
        <v>43726</v>
      </c>
      <c r="H164" t="s">
        <v>5</v>
      </c>
      <c r="I164" s="2">
        <f>Tabela1[[#This Row],[Price]]*Tabela1[[#This Row],[Quantity]]</f>
        <v>1190.97</v>
      </c>
    </row>
    <row r="165" spans="1:9" x14ac:dyDescent="0.25">
      <c r="A165" t="s">
        <v>17</v>
      </c>
      <c r="B165" t="s">
        <v>2</v>
      </c>
      <c r="C165" t="s">
        <v>18</v>
      </c>
      <c r="D165" t="s">
        <v>19</v>
      </c>
      <c r="E165">
        <v>1</v>
      </c>
      <c r="F165" s="2">
        <v>3305.5360000000001</v>
      </c>
      <c r="G165" s="1">
        <v>43728</v>
      </c>
      <c r="H165" t="s">
        <v>20</v>
      </c>
      <c r="I165" s="2">
        <f>Tabela1[[#This Row],[Price]]*Tabela1[[#This Row],[Quantity]]</f>
        <v>3305.5360000000001</v>
      </c>
    </row>
    <row r="166" spans="1:9" x14ac:dyDescent="0.25">
      <c r="A166" t="s">
        <v>48</v>
      </c>
      <c r="B166" t="s">
        <v>37</v>
      </c>
      <c r="C166" t="s">
        <v>3</v>
      </c>
      <c r="D166" t="s">
        <v>49</v>
      </c>
      <c r="E166">
        <v>5</v>
      </c>
      <c r="F166" s="2">
        <v>595.72</v>
      </c>
      <c r="G166" s="1">
        <v>43730</v>
      </c>
      <c r="H166" t="s">
        <v>5</v>
      </c>
      <c r="I166" s="2">
        <f>Tabela1[[#This Row],[Price]]*Tabela1[[#This Row],[Quantity]]</f>
        <v>2978.6000000000004</v>
      </c>
    </row>
    <row r="167" spans="1:9" x14ac:dyDescent="0.25">
      <c r="A167" t="s">
        <v>43</v>
      </c>
      <c r="B167" t="s">
        <v>7</v>
      </c>
      <c r="C167" t="s">
        <v>44</v>
      </c>
      <c r="D167" t="s">
        <v>45</v>
      </c>
      <c r="E167">
        <v>5</v>
      </c>
      <c r="F167" s="2">
        <v>1248.624</v>
      </c>
      <c r="G167" s="1">
        <v>43730</v>
      </c>
      <c r="H167" t="s">
        <v>9</v>
      </c>
      <c r="I167" s="2">
        <f>Tabela1[[#This Row],[Price]]*Tabela1[[#This Row],[Quantity]]</f>
        <v>6243.12</v>
      </c>
    </row>
    <row r="168" spans="1:9" x14ac:dyDescent="0.25">
      <c r="A168" t="s">
        <v>58</v>
      </c>
      <c r="B168" t="s">
        <v>2</v>
      </c>
      <c r="C168" t="s">
        <v>59</v>
      </c>
      <c r="D168" t="s">
        <v>60</v>
      </c>
      <c r="E168">
        <v>5</v>
      </c>
      <c r="F168" s="2">
        <v>4054.8754999999996</v>
      </c>
      <c r="G168" s="1">
        <v>43735</v>
      </c>
      <c r="H168" t="s">
        <v>5</v>
      </c>
      <c r="I168" s="2">
        <f>Tabela1[[#This Row],[Price]]*Tabela1[[#This Row],[Quantity]]</f>
        <v>20274.377499999999</v>
      </c>
    </row>
    <row r="169" spans="1:9" x14ac:dyDescent="0.25">
      <c r="A169" t="s">
        <v>21</v>
      </c>
      <c r="B169" t="s">
        <v>2</v>
      </c>
      <c r="C169" t="s">
        <v>22</v>
      </c>
      <c r="D169" t="s">
        <v>23</v>
      </c>
      <c r="E169">
        <v>5</v>
      </c>
      <c r="F169" s="2">
        <v>94.702400000000011</v>
      </c>
      <c r="G169" s="1">
        <v>43736</v>
      </c>
      <c r="H169" t="s">
        <v>24</v>
      </c>
      <c r="I169" s="2">
        <f>Tabela1[[#This Row],[Price]]*Tabela1[[#This Row],[Quantity]]</f>
        <v>473.51200000000006</v>
      </c>
    </row>
    <row r="170" spans="1:9" x14ac:dyDescent="0.25">
      <c r="A170" t="s">
        <v>58</v>
      </c>
      <c r="B170" t="s">
        <v>2</v>
      </c>
      <c r="C170" t="s">
        <v>59</v>
      </c>
      <c r="D170" t="s">
        <v>60</v>
      </c>
      <c r="E170">
        <v>3</v>
      </c>
      <c r="F170" s="2">
        <v>3969.5096999999996</v>
      </c>
      <c r="G170" s="1">
        <v>43741</v>
      </c>
      <c r="H170" t="s">
        <v>20</v>
      </c>
      <c r="I170" s="2">
        <f>Tabela1[[#This Row],[Price]]*Tabela1[[#This Row],[Quantity]]</f>
        <v>11908.5291</v>
      </c>
    </row>
    <row r="171" spans="1:9" x14ac:dyDescent="0.25">
      <c r="A171" t="s">
        <v>21</v>
      </c>
      <c r="B171" t="s">
        <v>2</v>
      </c>
      <c r="C171" t="s">
        <v>22</v>
      </c>
      <c r="D171" t="s">
        <v>23</v>
      </c>
      <c r="E171">
        <v>3</v>
      </c>
      <c r="F171" s="2">
        <v>86.507000000000005</v>
      </c>
      <c r="G171" s="1">
        <v>43741</v>
      </c>
      <c r="H171" t="s">
        <v>16</v>
      </c>
      <c r="I171" s="2">
        <f>Tabela1[[#This Row],[Price]]*Tabela1[[#This Row],[Quantity]]</f>
        <v>259.52100000000002</v>
      </c>
    </row>
    <row r="172" spans="1:9" x14ac:dyDescent="0.25">
      <c r="A172" t="s">
        <v>48</v>
      </c>
      <c r="B172" t="s">
        <v>37</v>
      </c>
      <c r="C172" t="s">
        <v>3</v>
      </c>
      <c r="D172" t="s">
        <v>49</v>
      </c>
      <c r="E172">
        <v>3</v>
      </c>
      <c r="F172" s="2">
        <v>539.52</v>
      </c>
      <c r="G172" s="1">
        <v>43743</v>
      </c>
      <c r="H172" t="s">
        <v>24</v>
      </c>
      <c r="I172" s="2">
        <f>Tabela1[[#This Row],[Price]]*Tabela1[[#This Row],[Quantity]]</f>
        <v>1618.56</v>
      </c>
    </row>
    <row r="173" spans="1:9" x14ac:dyDescent="0.25">
      <c r="A173" t="s">
        <v>21</v>
      </c>
      <c r="B173" t="s">
        <v>37</v>
      </c>
      <c r="C173" t="s">
        <v>22</v>
      </c>
      <c r="D173" t="s">
        <v>23</v>
      </c>
      <c r="E173">
        <v>4</v>
      </c>
      <c r="F173" s="2">
        <v>91.06</v>
      </c>
      <c r="G173" s="1">
        <v>43744</v>
      </c>
      <c r="H173" t="s">
        <v>5</v>
      </c>
      <c r="I173" s="2">
        <f>Tabela1[[#This Row],[Price]]*Tabela1[[#This Row],[Quantity]]</f>
        <v>364.24</v>
      </c>
    </row>
    <row r="174" spans="1:9" x14ac:dyDescent="0.25">
      <c r="A174" t="s">
        <v>21</v>
      </c>
      <c r="B174" t="s">
        <v>7</v>
      </c>
      <c r="C174" t="s">
        <v>22</v>
      </c>
      <c r="D174" t="s">
        <v>23</v>
      </c>
      <c r="E174">
        <v>1</v>
      </c>
      <c r="F174" s="2">
        <v>84.6858</v>
      </c>
      <c r="G174" s="1">
        <v>43746</v>
      </c>
      <c r="H174" t="s">
        <v>34</v>
      </c>
      <c r="I174" s="2">
        <f>Tabela1[[#This Row],[Price]]*Tabela1[[#This Row],[Quantity]]</f>
        <v>84.6858</v>
      </c>
    </row>
    <row r="175" spans="1:9" x14ac:dyDescent="0.25">
      <c r="A175" t="s">
        <v>50</v>
      </c>
      <c r="B175" t="s">
        <v>2</v>
      </c>
      <c r="C175" t="s">
        <v>18</v>
      </c>
      <c r="D175" t="s">
        <v>51</v>
      </c>
      <c r="E175">
        <v>3</v>
      </c>
      <c r="F175" s="2">
        <v>287.04199999999997</v>
      </c>
      <c r="G175" s="1">
        <v>43749</v>
      </c>
      <c r="H175" t="s">
        <v>20</v>
      </c>
      <c r="I175" s="2">
        <f>Tabela1[[#This Row],[Price]]*Tabela1[[#This Row],[Quantity]]</f>
        <v>861.12599999999998</v>
      </c>
    </row>
    <row r="176" spans="1:9" x14ac:dyDescent="0.25">
      <c r="A176" t="s">
        <v>31</v>
      </c>
      <c r="B176" t="s">
        <v>37</v>
      </c>
      <c r="C176" t="s">
        <v>32</v>
      </c>
      <c r="D176" t="s">
        <v>33</v>
      </c>
      <c r="E176">
        <v>3</v>
      </c>
      <c r="F176" s="2">
        <v>388.96999999999997</v>
      </c>
      <c r="G176" s="1">
        <v>43749</v>
      </c>
      <c r="H176" t="s">
        <v>9</v>
      </c>
      <c r="I176" s="2">
        <f>Tabela1[[#This Row],[Price]]*Tabela1[[#This Row],[Quantity]]</f>
        <v>1166.9099999999999</v>
      </c>
    </row>
    <row r="177" spans="1:9" x14ac:dyDescent="0.25">
      <c r="A177" t="s">
        <v>17</v>
      </c>
      <c r="B177" t="s">
        <v>2</v>
      </c>
      <c r="C177" t="s">
        <v>18</v>
      </c>
      <c r="D177" t="s">
        <v>19</v>
      </c>
      <c r="E177">
        <v>3</v>
      </c>
      <c r="F177" s="2">
        <v>2955.9119999999998</v>
      </c>
      <c r="G177" s="1">
        <v>43751</v>
      </c>
      <c r="H177" t="s">
        <v>34</v>
      </c>
      <c r="I177" s="2">
        <f>Tabela1[[#This Row],[Price]]*Tabela1[[#This Row],[Quantity]]</f>
        <v>8867.735999999999</v>
      </c>
    </row>
    <row r="178" spans="1:9" x14ac:dyDescent="0.25">
      <c r="A178" t="s">
        <v>25</v>
      </c>
      <c r="B178" t="s">
        <v>37</v>
      </c>
      <c r="C178" t="s">
        <v>26</v>
      </c>
      <c r="D178" t="s">
        <v>27</v>
      </c>
      <c r="E178">
        <v>1</v>
      </c>
      <c r="F178" s="2">
        <v>10173</v>
      </c>
      <c r="G178" s="1">
        <v>43752</v>
      </c>
      <c r="H178" t="s">
        <v>24</v>
      </c>
      <c r="I178" s="2">
        <f>Tabela1[[#This Row],[Price]]*Tabela1[[#This Row],[Quantity]]</f>
        <v>10173</v>
      </c>
    </row>
    <row r="179" spans="1:9" x14ac:dyDescent="0.25">
      <c r="A179" t="s">
        <v>56</v>
      </c>
      <c r="B179" t="s">
        <v>2</v>
      </c>
      <c r="C179" t="s">
        <v>3</v>
      </c>
      <c r="D179" t="s">
        <v>57</v>
      </c>
      <c r="E179">
        <v>3</v>
      </c>
      <c r="F179" s="2">
        <v>5645.4111999999996</v>
      </c>
      <c r="G179" s="1">
        <v>43752</v>
      </c>
      <c r="H179" t="s">
        <v>42</v>
      </c>
      <c r="I179" s="2">
        <f>Tabela1[[#This Row],[Price]]*Tabela1[[#This Row],[Quantity]]</f>
        <v>16936.2336</v>
      </c>
    </row>
    <row r="180" spans="1:9" x14ac:dyDescent="0.25">
      <c r="A180" t="s">
        <v>58</v>
      </c>
      <c r="B180" t="s">
        <v>37</v>
      </c>
      <c r="C180" t="s">
        <v>59</v>
      </c>
      <c r="D180" t="s">
        <v>60</v>
      </c>
      <c r="E180">
        <v>5</v>
      </c>
      <c r="F180" s="2">
        <v>4524.3874000000005</v>
      </c>
      <c r="G180" s="1">
        <v>43753</v>
      </c>
      <c r="H180" t="s">
        <v>5</v>
      </c>
      <c r="I180" s="2">
        <f>Tabela1[[#This Row],[Price]]*Tabela1[[#This Row],[Quantity]]</f>
        <v>22621.937000000002</v>
      </c>
    </row>
    <row r="181" spans="1:9" x14ac:dyDescent="0.25">
      <c r="A181" t="s">
        <v>52</v>
      </c>
      <c r="B181" t="s">
        <v>7</v>
      </c>
      <c r="C181" t="s">
        <v>32</v>
      </c>
      <c r="D181" t="s">
        <v>53</v>
      </c>
      <c r="E181">
        <v>2</v>
      </c>
      <c r="F181" s="2">
        <v>589.16</v>
      </c>
      <c r="G181" s="1">
        <v>43755</v>
      </c>
      <c r="H181" t="s">
        <v>24</v>
      </c>
      <c r="I181" s="2">
        <f>Tabela1[[#This Row],[Price]]*Tabela1[[#This Row],[Quantity]]</f>
        <v>1178.32</v>
      </c>
    </row>
    <row r="182" spans="1:9" x14ac:dyDescent="0.25">
      <c r="A182" t="s">
        <v>43</v>
      </c>
      <c r="B182" t="s">
        <v>7</v>
      </c>
      <c r="C182" t="s">
        <v>44</v>
      </c>
      <c r="D182" t="s">
        <v>45</v>
      </c>
      <c r="E182">
        <v>5</v>
      </c>
      <c r="F182" s="2">
        <v>1275.768</v>
      </c>
      <c r="G182" s="1">
        <v>43756</v>
      </c>
      <c r="H182" t="s">
        <v>34</v>
      </c>
      <c r="I182" s="2">
        <f>Tabela1[[#This Row],[Price]]*Tabela1[[#This Row],[Quantity]]</f>
        <v>6378.84</v>
      </c>
    </row>
    <row r="183" spans="1:9" x14ac:dyDescent="0.25">
      <c r="A183" t="s">
        <v>46</v>
      </c>
      <c r="B183" t="s">
        <v>2</v>
      </c>
      <c r="C183" t="s">
        <v>18</v>
      </c>
      <c r="D183" t="s">
        <v>47</v>
      </c>
      <c r="E183">
        <v>5</v>
      </c>
      <c r="F183" s="2">
        <v>507.79</v>
      </c>
      <c r="G183" s="1">
        <v>43760</v>
      </c>
      <c r="H183" t="s">
        <v>30</v>
      </c>
      <c r="I183" s="2">
        <f>Tabela1[[#This Row],[Price]]*Tabela1[[#This Row],[Quantity]]</f>
        <v>2538.9500000000003</v>
      </c>
    </row>
    <row r="184" spans="1:9" x14ac:dyDescent="0.25">
      <c r="A184" t="s">
        <v>38</v>
      </c>
      <c r="B184" t="s">
        <v>7</v>
      </c>
      <c r="C184" t="s">
        <v>11</v>
      </c>
      <c r="D184" t="s">
        <v>39</v>
      </c>
      <c r="E184">
        <v>1</v>
      </c>
      <c r="F184" s="2">
        <v>310.2</v>
      </c>
      <c r="G184" s="1">
        <v>43761</v>
      </c>
      <c r="H184" t="s">
        <v>24</v>
      </c>
      <c r="I184" s="2">
        <f>Tabela1[[#This Row],[Price]]*Tabela1[[#This Row],[Quantity]]</f>
        <v>310.2</v>
      </c>
    </row>
    <row r="185" spans="1:9" x14ac:dyDescent="0.25">
      <c r="A185" t="s">
        <v>1</v>
      </c>
      <c r="B185" t="s">
        <v>2</v>
      </c>
      <c r="C185" t="s">
        <v>3</v>
      </c>
      <c r="D185" t="s">
        <v>4</v>
      </c>
      <c r="E185">
        <v>5</v>
      </c>
      <c r="F185" s="2">
        <v>2847.5616</v>
      </c>
      <c r="G185" s="1">
        <v>43761</v>
      </c>
      <c r="H185" t="s">
        <v>30</v>
      </c>
      <c r="I185" s="2">
        <f>Tabela1[[#This Row],[Price]]*Tabela1[[#This Row],[Quantity]]</f>
        <v>14237.808000000001</v>
      </c>
    </row>
    <row r="186" spans="1:9" x14ac:dyDescent="0.25">
      <c r="A186" t="s">
        <v>28</v>
      </c>
      <c r="B186" t="s">
        <v>7</v>
      </c>
      <c r="C186" t="s">
        <v>22</v>
      </c>
      <c r="D186" t="s">
        <v>29</v>
      </c>
      <c r="E186">
        <v>3</v>
      </c>
      <c r="F186" s="2">
        <v>34.784399999999998</v>
      </c>
      <c r="G186" s="1">
        <v>43761</v>
      </c>
      <c r="H186" t="s">
        <v>34</v>
      </c>
      <c r="I186" s="2">
        <f>Tabela1[[#This Row],[Price]]*Tabela1[[#This Row],[Quantity]]</f>
        <v>104.35319999999999</v>
      </c>
    </row>
    <row r="187" spans="1:9" x14ac:dyDescent="0.25">
      <c r="A187" t="s">
        <v>38</v>
      </c>
      <c r="B187" t="s">
        <v>37</v>
      </c>
      <c r="C187" t="s">
        <v>11</v>
      </c>
      <c r="D187" t="s">
        <v>39</v>
      </c>
      <c r="E187">
        <v>3</v>
      </c>
      <c r="F187" s="2">
        <v>320.09999999999997</v>
      </c>
      <c r="G187" s="1">
        <v>43761</v>
      </c>
      <c r="H187" t="s">
        <v>30</v>
      </c>
      <c r="I187" s="2">
        <f>Tabela1[[#This Row],[Price]]*Tabela1[[#This Row],[Quantity]]</f>
        <v>960.3</v>
      </c>
    </row>
    <row r="188" spans="1:9" x14ac:dyDescent="0.25">
      <c r="A188" t="s">
        <v>28</v>
      </c>
      <c r="B188" t="s">
        <v>7</v>
      </c>
      <c r="C188" t="s">
        <v>22</v>
      </c>
      <c r="D188" t="s">
        <v>29</v>
      </c>
      <c r="E188">
        <v>2</v>
      </c>
      <c r="F188" s="2">
        <v>34.095599999999997</v>
      </c>
      <c r="G188" s="1">
        <v>43762</v>
      </c>
      <c r="H188" t="s">
        <v>5</v>
      </c>
      <c r="I188" s="2">
        <f>Tabela1[[#This Row],[Price]]*Tabela1[[#This Row],[Quantity]]</f>
        <v>68.191199999999995</v>
      </c>
    </row>
    <row r="189" spans="1:9" x14ac:dyDescent="0.25">
      <c r="A189" t="s">
        <v>17</v>
      </c>
      <c r="B189" t="s">
        <v>2</v>
      </c>
      <c r="C189" t="s">
        <v>18</v>
      </c>
      <c r="D189" t="s">
        <v>19</v>
      </c>
      <c r="E189">
        <v>4</v>
      </c>
      <c r="F189" s="2">
        <v>2955.9119999999998</v>
      </c>
      <c r="G189" s="1">
        <v>43762</v>
      </c>
      <c r="H189" t="s">
        <v>30</v>
      </c>
      <c r="I189" s="2">
        <f>Tabela1[[#This Row],[Price]]*Tabela1[[#This Row],[Quantity]]</f>
        <v>11823.647999999999</v>
      </c>
    </row>
    <row r="190" spans="1:9" x14ac:dyDescent="0.25">
      <c r="A190" t="s">
        <v>40</v>
      </c>
      <c r="B190" t="s">
        <v>7</v>
      </c>
      <c r="C190" t="s">
        <v>26</v>
      </c>
      <c r="D190" t="s">
        <v>41</v>
      </c>
      <c r="E190">
        <v>4</v>
      </c>
      <c r="F190" s="2">
        <v>15888.288</v>
      </c>
      <c r="G190" s="1">
        <v>43765</v>
      </c>
      <c r="H190" t="s">
        <v>16</v>
      </c>
      <c r="I190" s="2">
        <f>Tabela1[[#This Row],[Price]]*Tabela1[[#This Row],[Quantity]]</f>
        <v>63553.152000000002</v>
      </c>
    </row>
    <row r="191" spans="1:9" x14ac:dyDescent="0.25">
      <c r="A191" t="s">
        <v>6</v>
      </c>
      <c r="B191" t="s">
        <v>2</v>
      </c>
      <c r="C191" t="s">
        <v>3</v>
      </c>
      <c r="D191" t="s">
        <v>8</v>
      </c>
      <c r="E191">
        <v>1</v>
      </c>
      <c r="F191" s="2">
        <v>1193.94</v>
      </c>
      <c r="G191" s="1">
        <v>43766</v>
      </c>
      <c r="H191" t="s">
        <v>16</v>
      </c>
      <c r="I191" s="2">
        <f>Tabela1[[#This Row],[Price]]*Tabela1[[#This Row],[Quantity]]</f>
        <v>1193.94</v>
      </c>
    </row>
    <row r="192" spans="1:9" x14ac:dyDescent="0.25">
      <c r="A192" t="s">
        <v>46</v>
      </c>
      <c r="B192" t="s">
        <v>7</v>
      </c>
      <c r="C192" t="s">
        <v>18</v>
      </c>
      <c r="D192" t="s">
        <v>47</v>
      </c>
      <c r="E192">
        <v>5</v>
      </c>
      <c r="F192" s="2">
        <v>483.14</v>
      </c>
      <c r="G192" s="1">
        <v>43766</v>
      </c>
      <c r="H192" t="s">
        <v>34</v>
      </c>
      <c r="I192" s="2">
        <f>Tabela1[[#This Row],[Price]]*Tabela1[[#This Row],[Quantity]]</f>
        <v>2415.6999999999998</v>
      </c>
    </row>
    <row r="193" spans="1:9" x14ac:dyDescent="0.25">
      <c r="A193" t="s">
        <v>71</v>
      </c>
      <c r="B193" t="s">
        <v>2</v>
      </c>
      <c r="C193" t="s">
        <v>22</v>
      </c>
      <c r="D193" t="s">
        <v>72</v>
      </c>
      <c r="E193">
        <v>3</v>
      </c>
      <c r="F193" s="2">
        <v>53.835599999999999</v>
      </c>
      <c r="G193" s="1">
        <v>43767</v>
      </c>
      <c r="H193" t="s">
        <v>20</v>
      </c>
      <c r="I193" s="2">
        <f>Tabela1[[#This Row],[Price]]*Tabela1[[#This Row],[Quantity]]</f>
        <v>161.5068</v>
      </c>
    </row>
    <row r="194" spans="1:9" x14ac:dyDescent="0.25">
      <c r="A194" t="s">
        <v>69</v>
      </c>
      <c r="B194" t="s">
        <v>2</v>
      </c>
      <c r="C194" t="s">
        <v>44</v>
      </c>
      <c r="D194" t="s">
        <v>70</v>
      </c>
      <c r="E194">
        <v>5</v>
      </c>
      <c r="F194" s="2">
        <v>2734.4889000000003</v>
      </c>
      <c r="G194" s="1">
        <v>43769</v>
      </c>
      <c r="H194" t="s">
        <v>42</v>
      </c>
      <c r="I194" s="2">
        <f>Tabela1[[#This Row],[Price]]*Tabela1[[#This Row],[Quantity]]</f>
        <v>13672.444500000001</v>
      </c>
    </row>
    <row r="195" spans="1:9" x14ac:dyDescent="0.25">
      <c r="A195" t="s">
        <v>65</v>
      </c>
      <c r="B195" t="s">
        <v>7</v>
      </c>
      <c r="C195" t="s">
        <v>22</v>
      </c>
      <c r="D195" t="s">
        <v>66</v>
      </c>
      <c r="E195">
        <v>1</v>
      </c>
      <c r="F195" s="2">
        <v>85.26</v>
      </c>
      <c r="G195" s="1">
        <v>43769</v>
      </c>
      <c r="H195" t="s">
        <v>20</v>
      </c>
      <c r="I195" s="2">
        <f>Tabela1[[#This Row],[Price]]*Tabela1[[#This Row],[Quantity]]</f>
        <v>85.26</v>
      </c>
    </row>
    <row r="196" spans="1:9" x14ac:dyDescent="0.25">
      <c r="A196" t="s">
        <v>67</v>
      </c>
      <c r="B196" t="s">
        <v>37</v>
      </c>
      <c r="C196" t="s">
        <v>22</v>
      </c>
      <c r="D196" t="s">
        <v>68</v>
      </c>
      <c r="E196">
        <v>3</v>
      </c>
      <c r="F196" s="2">
        <v>75.724800000000002</v>
      </c>
      <c r="G196" s="1">
        <v>43771</v>
      </c>
      <c r="H196" t="s">
        <v>42</v>
      </c>
      <c r="I196" s="2">
        <f>Tabela1[[#This Row],[Price]]*Tabela1[[#This Row],[Quantity]]</f>
        <v>227.17439999999999</v>
      </c>
    </row>
    <row r="197" spans="1:9" x14ac:dyDescent="0.25">
      <c r="A197" t="s">
        <v>52</v>
      </c>
      <c r="B197" t="s">
        <v>37</v>
      </c>
      <c r="C197" t="s">
        <v>32</v>
      </c>
      <c r="D197" t="s">
        <v>53</v>
      </c>
      <c r="E197">
        <v>3</v>
      </c>
      <c r="F197" s="2">
        <v>617.76</v>
      </c>
      <c r="G197" s="1">
        <v>43771</v>
      </c>
      <c r="H197" t="s">
        <v>34</v>
      </c>
      <c r="I197" s="2">
        <f>Tabela1[[#This Row],[Price]]*Tabela1[[#This Row],[Quantity]]</f>
        <v>1853.28</v>
      </c>
    </row>
    <row r="198" spans="1:9" x14ac:dyDescent="0.25">
      <c r="A198" t="s">
        <v>1</v>
      </c>
      <c r="B198" t="s">
        <v>7</v>
      </c>
      <c r="C198" t="s">
        <v>3</v>
      </c>
      <c r="D198" t="s">
        <v>4</v>
      </c>
      <c r="E198">
        <v>2</v>
      </c>
      <c r="F198" s="2">
        <v>2788.2374</v>
      </c>
      <c r="G198" s="1">
        <v>43772</v>
      </c>
      <c r="H198" t="s">
        <v>24</v>
      </c>
      <c r="I198" s="2">
        <f>Tabela1[[#This Row],[Price]]*Tabela1[[#This Row],[Quantity]]</f>
        <v>5576.4748</v>
      </c>
    </row>
    <row r="199" spans="1:9" x14ac:dyDescent="0.25">
      <c r="A199" t="s">
        <v>52</v>
      </c>
      <c r="B199" t="s">
        <v>7</v>
      </c>
      <c r="C199" t="s">
        <v>32</v>
      </c>
      <c r="D199" t="s">
        <v>53</v>
      </c>
      <c r="E199">
        <v>2</v>
      </c>
      <c r="F199" s="2">
        <v>572</v>
      </c>
      <c r="G199" s="1">
        <v>43775</v>
      </c>
      <c r="H199" t="s">
        <v>42</v>
      </c>
      <c r="I199" s="2">
        <f>Tabela1[[#This Row],[Price]]*Tabela1[[#This Row],[Quantity]]</f>
        <v>1144</v>
      </c>
    </row>
    <row r="200" spans="1:9" x14ac:dyDescent="0.25">
      <c r="A200" t="s">
        <v>54</v>
      </c>
      <c r="B200" t="s">
        <v>2</v>
      </c>
      <c r="C200" t="s">
        <v>22</v>
      </c>
      <c r="D200" t="s">
        <v>55</v>
      </c>
      <c r="E200">
        <v>1</v>
      </c>
      <c r="F200" s="2">
        <v>70.527999999999992</v>
      </c>
      <c r="G200" s="1">
        <v>43778</v>
      </c>
      <c r="H200" t="s">
        <v>34</v>
      </c>
      <c r="I200" s="2">
        <f>Tabela1[[#This Row],[Price]]*Tabela1[[#This Row],[Quantity]]</f>
        <v>70.527999999999992</v>
      </c>
    </row>
    <row r="201" spans="1:9" x14ac:dyDescent="0.25">
      <c r="A201" t="s">
        <v>48</v>
      </c>
      <c r="B201" t="s">
        <v>37</v>
      </c>
      <c r="C201" t="s">
        <v>3</v>
      </c>
      <c r="D201" t="s">
        <v>49</v>
      </c>
      <c r="E201">
        <v>3</v>
      </c>
      <c r="F201" s="2">
        <v>562</v>
      </c>
      <c r="G201" s="1">
        <v>43778</v>
      </c>
      <c r="H201" t="s">
        <v>42</v>
      </c>
      <c r="I201" s="2">
        <f>Tabela1[[#This Row],[Price]]*Tabela1[[#This Row],[Quantity]]</f>
        <v>1686</v>
      </c>
    </row>
    <row r="202" spans="1:9" x14ac:dyDescent="0.25">
      <c r="A202" t="s">
        <v>25</v>
      </c>
      <c r="B202" t="s">
        <v>37</v>
      </c>
      <c r="C202" t="s">
        <v>26</v>
      </c>
      <c r="D202" t="s">
        <v>27</v>
      </c>
      <c r="E202">
        <v>3</v>
      </c>
      <c r="F202" s="2">
        <v>10579.92</v>
      </c>
      <c r="G202" s="1">
        <v>43779</v>
      </c>
      <c r="H202" t="s">
        <v>20</v>
      </c>
      <c r="I202" s="2">
        <f>Tabela1[[#This Row],[Price]]*Tabela1[[#This Row],[Quantity]]</f>
        <v>31739.760000000002</v>
      </c>
    </row>
    <row r="203" spans="1:9" x14ac:dyDescent="0.25">
      <c r="A203" t="s">
        <v>50</v>
      </c>
      <c r="B203" t="s">
        <v>2</v>
      </c>
      <c r="C203" t="s">
        <v>18</v>
      </c>
      <c r="D203" t="s">
        <v>51</v>
      </c>
      <c r="E203">
        <v>5</v>
      </c>
      <c r="F203" s="2">
        <v>261.464</v>
      </c>
      <c r="G203" s="1">
        <v>43780</v>
      </c>
      <c r="H203" t="s">
        <v>34</v>
      </c>
      <c r="I203" s="2">
        <f>Tabela1[[#This Row],[Price]]*Tabela1[[#This Row],[Quantity]]</f>
        <v>1307.32</v>
      </c>
    </row>
    <row r="204" spans="1:9" x14ac:dyDescent="0.25">
      <c r="A204" t="s">
        <v>63</v>
      </c>
      <c r="B204" t="s">
        <v>2</v>
      </c>
      <c r="C204" t="s">
        <v>26</v>
      </c>
      <c r="D204" t="s">
        <v>64</v>
      </c>
      <c r="E204">
        <v>2</v>
      </c>
      <c r="F204" s="2">
        <v>34133.231999999996</v>
      </c>
      <c r="G204" s="1">
        <v>43782</v>
      </c>
      <c r="H204" t="s">
        <v>9</v>
      </c>
      <c r="I204" s="2">
        <f>Tabela1[[#This Row],[Price]]*Tabela1[[#This Row],[Quantity]]</f>
        <v>68266.463999999993</v>
      </c>
    </row>
    <row r="205" spans="1:9" x14ac:dyDescent="0.25">
      <c r="A205" t="s">
        <v>25</v>
      </c>
      <c r="B205" t="s">
        <v>7</v>
      </c>
      <c r="C205" t="s">
        <v>26</v>
      </c>
      <c r="D205" t="s">
        <v>27</v>
      </c>
      <c r="E205">
        <v>4</v>
      </c>
      <c r="F205" s="2">
        <v>10783.380000000001</v>
      </c>
      <c r="G205" s="1">
        <v>43784</v>
      </c>
      <c r="H205" t="s">
        <v>5</v>
      </c>
      <c r="I205" s="2">
        <f>Tabela1[[#This Row],[Price]]*Tabela1[[#This Row],[Quantity]]</f>
        <v>43133.520000000004</v>
      </c>
    </row>
    <row r="206" spans="1:9" x14ac:dyDescent="0.25">
      <c r="A206" t="s">
        <v>63</v>
      </c>
      <c r="B206" t="s">
        <v>7</v>
      </c>
      <c r="C206" t="s">
        <v>26</v>
      </c>
      <c r="D206" t="s">
        <v>64</v>
      </c>
      <c r="E206">
        <v>3</v>
      </c>
      <c r="F206" s="2">
        <v>37436.448000000004</v>
      </c>
      <c r="G206" s="1">
        <v>43787</v>
      </c>
      <c r="H206" t="s">
        <v>16</v>
      </c>
      <c r="I206" s="2">
        <f>Tabela1[[#This Row],[Price]]*Tabela1[[#This Row],[Quantity]]</f>
        <v>112309.34400000001</v>
      </c>
    </row>
    <row r="207" spans="1:9" x14ac:dyDescent="0.25">
      <c r="A207" t="s">
        <v>1</v>
      </c>
      <c r="B207" t="s">
        <v>37</v>
      </c>
      <c r="C207" t="s">
        <v>3</v>
      </c>
      <c r="D207" t="s">
        <v>4</v>
      </c>
      <c r="E207">
        <v>3</v>
      </c>
      <c r="F207" s="2">
        <v>2877.2237</v>
      </c>
      <c r="G207" s="1">
        <v>43787</v>
      </c>
      <c r="H207" t="s">
        <v>30</v>
      </c>
      <c r="I207" s="2">
        <f>Tabela1[[#This Row],[Price]]*Tabela1[[#This Row],[Quantity]]</f>
        <v>8631.6710999999996</v>
      </c>
    </row>
    <row r="208" spans="1:9" x14ac:dyDescent="0.25">
      <c r="A208" t="s">
        <v>46</v>
      </c>
      <c r="B208" t="s">
        <v>7</v>
      </c>
      <c r="C208" t="s">
        <v>18</v>
      </c>
      <c r="D208" t="s">
        <v>47</v>
      </c>
      <c r="E208">
        <v>4</v>
      </c>
      <c r="F208" s="2">
        <v>502.86</v>
      </c>
      <c r="G208" s="1">
        <v>43791</v>
      </c>
      <c r="H208" t="s">
        <v>9</v>
      </c>
      <c r="I208" s="2">
        <f>Tabela1[[#This Row],[Price]]*Tabela1[[#This Row],[Quantity]]</f>
        <v>2011.44</v>
      </c>
    </row>
    <row r="209" spans="1:9" x14ac:dyDescent="0.25">
      <c r="A209" t="s">
        <v>43</v>
      </c>
      <c r="B209" t="s">
        <v>2</v>
      </c>
      <c r="C209" t="s">
        <v>44</v>
      </c>
      <c r="D209" t="s">
        <v>45</v>
      </c>
      <c r="E209">
        <v>4</v>
      </c>
      <c r="F209" s="2">
        <v>1370.7720000000002</v>
      </c>
      <c r="G209" s="1">
        <v>43792</v>
      </c>
      <c r="H209" t="s">
        <v>16</v>
      </c>
      <c r="I209" s="2">
        <f>Tabela1[[#This Row],[Price]]*Tabela1[[#This Row],[Quantity]]</f>
        <v>5483.0880000000006</v>
      </c>
    </row>
    <row r="210" spans="1:9" x14ac:dyDescent="0.25">
      <c r="A210" t="s">
        <v>50</v>
      </c>
      <c r="B210" t="s">
        <v>2</v>
      </c>
      <c r="C210" t="s">
        <v>18</v>
      </c>
      <c r="D210" t="s">
        <v>51</v>
      </c>
      <c r="E210">
        <v>1</v>
      </c>
      <c r="F210" s="2">
        <v>281.358</v>
      </c>
      <c r="G210" s="1">
        <v>43792</v>
      </c>
      <c r="H210" t="s">
        <v>24</v>
      </c>
      <c r="I210" s="2">
        <f>Tabela1[[#This Row],[Price]]*Tabela1[[#This Row],[Quantity]]</f>
        <v>281.358</v>
      </c>
    </row>
    <row r="211" spans="1:9" x14ac:dyDescent="0.25">
      <c r="A211" t="s">
        <v>54</v>
      </c>
      <c r="B211" t="s">
        <v>37</v>
      </c>
      <c r="C211" t="s">
        <v>22</v>
      </c>
      <c r="D211" t="s">
        <v>55</v>
      </c>
      <c r="E211">
        <v>5</v>
      </c>
      <c r="F211" s="2">
        <v>68.300799999999995</v>
      </c>
      <c r="G211" s="1">
        <v>43792</v>
      </c>
      <c r="H211" t="s">
        <v>20</v>
      </c>
      <c r="I211" s="2">
        <f>Tabela1[[#This Row],[Price]]*Tabela1[[#This Row],[Quantity]]</f>
        <v>341.50399999999996</v>
      </c>
    </row>
    <row r="212" spans="1:9" x14ac:dyDescent="0.25">
      <c r="A212" t="s">
        <v>1</v>
      </c>
      <c r="B212" t="s">
        <v>2</v>
      </c>
      <c r="C212" t="s">
        <v>3</v>
      </c>
      <c r="D212" t="s">
        <v>4</v>
      </c>
      <c r="E212">
        <v>5</v>
      </c>
      <c r="F212" s="2">
        <v>2788.2374</v>
      </c>
      <c r="G212" s="1">
        <v>43793</v>
      </c>
      <c r="H212" t="s">
        <v>20</v>
      </c>
      <c r="I212" s="2">
        <f>Tabela1[[#This Row],[Price]]*Tabela1[[#This Row],[Quantity]]</f>
        <v>13941.187</v>
      </c>
    </row>
    <row r="213" spans="1:9" x14ac:dyDescent="0.25">
      <c r="A213" t="s">
        <v>10</v>
      </c>
      <c r="B213" t="s">
        <v>2</v>
      </c>
      <c r="C213" t="s">
        <v>11</v>
      </c>
      <c r="D213" t="s">
        <v>12</v>
      </c>
      <c r="E213">
        <v>1</v>
      </c>
      <c r="F213" s="2">
        <v>4638.1440000000002</v>
      </c>
      <c r="G213" s="1">
        <v>43795</v>
      </c>
      <c r="H213" t="s">
        <v>30</v>
      </c>
      <c r="I213" s="2">
        <f>Tabela1[[#This Row],[Price]]*Tabela1[[#This Row],[Quantity]]</f>
        <v>4638.1440000000002</v>
      </c>
    </row>
    <row r="214" spans="1:9" x14ac:dyDescent="0.25">
      <c r="A214" t="s">
        <v>63</v>
      </c>
      <c r="B214" t="s">
        <v>2</v>
      </c>
      <c r="C214" t="s">
        <v>26</v>
      </c>
      <c r="D214" t="s">
        <v>64</v>
      </c>
      <c r="E214">
        <v>2</v>
      </c>
      <c r="F214" s="2">
        <v>35234.304000000004</v>
      </c>
      <c r="G214" s="1">
        <v>43795</v>
      </c>
      <c r="H214" t="s">
        <v>5</v>
      </c>
      <c r="I214" s="2">
        <f>Tabela1[[#This Row],[Price]]*Tabela1[[#This Row],[Quantity]]</f>
        <v>70468.608000000007</v>
      </c>
    </row>
    <row r="215" spans="1:9" x14ac:dyDescent="0.25">
      <c r="A215" t="s">
        <v>58</v>
      </c>
      <c r="B215" t="s">
        <v>37</v>
      </c>
      <c r="C215" t="s">
        <v>59</v>
      </c>
      <c r="D215" t="s">
        <v>60</v>
      </c>
      <c r="E215">
        <v>1</v>
      </c>
      <c r="F215" s="2">
        <v>4310.9728999999998</v>
      </c>
      <c r="G215" s="1">
        <v>43796</v>
      </c>
      <c r="H215" t="s">
        <v>20</v>
      </c>
      <c r="I215" s="2">
        <f>Tabela1[[#This Row],[Price]]*Tabela1[[#This Row],[Quantity]]</f>
        <v>4310.9728999999998</v>
      </c>
    </row>
    <row r="216" spans="1:9" x14ac:dyDescent="0.25">
      <c r="A216" t="s">
        <v>21</v>
      </c>
      <c r="B216" t="s">
        <v>7</v>
      </c>
      <c r="C216" t="s">
        <v>22</v>
      </c>
      <c r="D216" t="s">
        <v>23</v>
      </c>
      <c r="E216">
        <v>4</v>
      </c>
      <c r="F216" s="2">
        <v>93.791800000000009</v>
      </c>
      <c r="G216" s="1">
        <v>43796</v>
      </c>
      <c r="H216" t="s">
        <v>24</v>
      </c>
      <c r="I216" s="2">
        <f>Tabela1[[#This Row],[Price]]*Tabela1[[#This Row],[Quantity]]</f>
        <v>375.16720000000004</v>
      </c>
    </row>
    <row r="217" spans="1:9" x14ac:dyDescent="0.25">
      <c r="A217" t="s">
        <v>25</v>
      </c>
      <c r="B217" t="s">
        <v>7</v>
      </c>
      <c r="C217" t="s">
        <v>26</v>
      </c>
      <c r="D217" t="s">
        <v>27</v>
      </c>
      <c r="E217">
        <v>2</v>
      </c>
      <c r="F217" s="2">
        <v>9664.35</v>
      </c>
      <c r="G217" s="1">
        <v>43797</v>
      </c>
      <c r="H217" t="s">
        <v>42</v>
      </c>
      <c r="I217" s="2">
        <f>Tabela1[[#This Row],[Price]]*Tabela1[[#This Row],[Quantity]]</f>
        <v>19328.7</v>
      </c>
    </row>
    <row r="218" spans="1:9" x14ac:dyDescent="0.25">
      <c r="A218" t="s">
        <v>21</v>
      </c>
      <c r="B218" t="s">
        <v>37</v>
      </c>
      <c r="C218" t="s">
        <v>22</v>
      </c>
      <c r="D218" t="s">
        <v>23</v>
      </c>
      <c r="E218">
        <v>5</v>
      </c>
      <c r="F218" s="2">
        <v>95.613</v>
      </c>
      <c r="G218" s="1">
        <v>43798</v>
      </c>
      <c r="H218" t="s">
        <v>5</v>
      </c>
      <c r="I218" s="2">
        <f>Tabela1[[#This Row],[Price]]*Tabela1[[#This Row],[Quantity]]</f>
        <v>478.065</v>
      </c>
    </row>
    <row r="219" spans="1:9" x14ac:dyDescent="0.25">
      <c r="A219" t="s">
        <v>38</v>
      </c>
      <c r="B219" t="s">
        <v>2</v>
      </c>
      <c r="C219" t="s">
        <v>11</v>
      </c>
      <c r="D219" t="s">
        <v>39</v>
      </c>
      <c r="E219">
        <v>5</v>
      </c>
      <c r="F219" s="2">
        <v>346.5</v>
      </c>
      <c r="G219" s="1">
        <v>43799</v>
      </c>
      <c r="H219" t="s">
        <v>9</v>
      </c>
      <c r="I219" s="2">
        <f>Tabela1[[#This Row],[Price]]*Tabela1[[#This Row],[Quantity]]</f>
        <v>1732.5</v>
      </c>
    </row>
    <row r="220" spans="1:9" x14ac:dyDescent="0.25">
      <c r="A220" t="s">
        <v>54</v>
      </c>
      <c r="B220" t="s">
        <v>7</v>
      </c>
      <c r="C220" t="s">
        <v>22</v>
      </c>
      <c r="D220" t="s">
        <v>55</v>
      </c>
      <c r="E220">
        <v>1</v>
      </c>
      <c r="F220" s="2">
        <v>74.982399999999998</v>
      </c>
      <c r="G220" s="1">
        <v>43800</v>
      </c>
      <c r="H220" t="s">
        <v>42</v>
      </c>
      <c r="I220" s="2">
        <f>Tabela1[[#This Row],[Price]]*Tabela1[[#This Row],[Quantity]]</f>
        <v>74.982399999999998</v>
      </c>
    </row>
    <row r="221" spans="1:9" x14ac:dyDescent="0.25">
      <c r="A221" t="s">
        <v>13</v>
      </c>
      <c r="B221" t="s">
        <v>7</v>
      </c>
      <c r="C221" t="s">
        <v>14</v>
      </c>
      <c r="D221" t="s">
        <v>15</v>
      </c>
      <c r="E221">
        <v>3</v>
      </c>
      <c r="F221" s="2">
        <v>321</v>
      </c>
      <c r="G221" s="1">
        <v>43800</v>
      </c>
      <c r="H221" t="s">
        <v>20</v>
      </c>
      <c r="I221" s="2">
        <f>Tabela1[[#This Row],[Price]]*Tabela1[[#This Row],[Quantity]]</f>
        <v>963</v>
      </c>
    </row>
    <row r="222" spans="1:9" x14ac:dyDescent="0.25">
      <c r="A222" t="s">
        <v>58</v>
      </c>
      <c r="B222" t="s">
        <v>7</v>
      </c>
      <c r="C222" t="s">
        <v>59</v>
      </c>
      <c r="D222" t="s">
        <v>60</v>
      </c>
      <c r="E222">
        <v>4</v>
      </c>
      <c r="F222" s="2">
        <v>4012.1925999999999</v>
      </c>
      <c r="G222" s="1">
        <v>43801</v>
      </c>
      <c r="H222" t="s">
        <v>24</v>
      </c>
      <c r="I222" s="2">
        <f>Tabela1[[#This Row],[Price]]*Tabela1[[#This Row],[Quantity]]</f>
        <v>16048.770399999999</v>
      </c>
    </row>
    <row r="223" spans="1:9" x14ac:dyDescent="0.25">
      <c r="A223" t="s">
        <v>63</v>
      </c>
      <c r="B223" t="s">
        <v>2</v>
      </c>
      <c r="C223" t="s">
        <v>26</v>
      </c>
      <c r="D223" t="s">
        <v>64</v>
      </c>
      <c r="E223">
        <v>3</v>
      </c>
      <c r="F223" s="2">
        <v>35601.328000000001</v>
      </c>
      <c r="G223" s="1">
        <v>43802</v>
      </c>
      <c r="H223" t="s">
        <v>5</v>
      </c>
      <c r="I223" s="2">
        <f>Tabela1[[#This Row],[Price]]*Tabela1[[#This Row],[Quantity]]</f>
        <v>106803.984</v>
      </c>
    </row>
    <row r="224" spans="1:9" x14ac:dyDescent="0.25">
      <c r="A224" t="s">
        <v>13</v>
      </c>
      <c r="B224" t="s">
        <v>7</v>
      </c>
      <c r="C224" t="s">
        <v>14</v>
      </c>
      <c r="D224" t="s">
        <v>15</v>
      </c>
      <c r="E224">
        <v>4</v>
      </c>
      <c r="F224" s="2">
        <v>317.79000000000002</v>
      </c>
      <c r="G224" s="1">
        <v>43803</v>
      </c>
      <c r="H224" t="s">
        <v>16</v>
      </c>
      <c r="I224" s="2">
        <f>Tabela1[[#This Row],[Price]]*Tabela1[[#This Row],[Quantity]]</f>
        <v>1271.1600000000001</v>
      </c>
    </row>
    <row r="225" spans="1:9" x14ac:dyDescent="0.25">
      <c r="A225" t="s">
        <v>40</v>
      </c>
      <c r="B225" t="s">
        <v>37</v>
      </c>
      <c r="C225" t="s">
        <v>26</v>
      </c>
      <c r="D225" t="s">
        <v>41</v>
      </c>
      <c r="E225">
        <v>1</v>
      </c>
      <c r="F225" s="2">
        <v>15124.428</v>
      </c>
      <c r="G225" s="1">
        <v>43805</v>
      </c>
      <c r="H225" t="s">
        <v>5</v>
      </c>
      <c r="I225" s="2">
        <f>Tabela1[[#This Row],[Price]]*Tabela1[[#This Row],[Quantity]]</f>
        <v>15124.428</v>
      </c>
    </row>
    <row r="226" spans="1:9" x14ac:dyDescent="0.25">
      <c r="A226" t="s">
        <v>67</v>
      </c>
      <c r="B226" t="s">
        <v>2</v>
      </c>
      <c r="C226" t="s">
        <v>22</v>
      </c>
      <c r="D226" t="s">
        <v>68</v>
      </c>
      <c r="E226">
        <v>5</v>
      </c>
      <c r="F226" s="2">
        <v>80.179199999999994</v>
      </c>
      <c r="G226" s="1">
        <v>43805</v>
      </c>
      <c r="H226" t="s">
        <v>30</v>
      </c>
      <c r="I226" s="2">
        <f>Tabela1[[#This Row],[Price]]*Tabela1[[#This Row],[Quantity]]</f>
        <v>400.89599999999996</v>
      </c>
    </row>
    <row r="227" spans="1:9" x14ac:dyDescent="0.25">
      <c r="A227" t="s">
        <v>21</v>
      </c>
      <c r="B227" t="s">
        <v>7</v>
      </c>
      <c r="C227" t="s">
        <v>22</v>
      </c>
      <c r="D227" t="s">
        <v>23</v>
      </c>
      <c r="E227">
        <v>3</v>
      </c>
      <c r="F227" s="2">
        <v>83.775200000000012</v>
      </c>
      <c r="G227" s="1">
        <v>43806</v>
      </c>
      <c r="H227" t="s">
        <v>5</v>
      </c>
      <c r="I227" s="2">
        <f>Tabela1[[#This Row],[Price]]*Tabela1[[#This Row],[Quantity]]</f>
        <v>251.32560000000004</v>
      </c>
    </row>
    <row r="228" spans="1:9" x14ac:dyDescent="0.25">
      <c r="A228" t="s">
        <v>13</v>
      </c>
      <c r="B228" t="s">
        <v>7</v>
      </c>
      <c r="C228" t="s">
        <v>14</v>
      </c>
      <c r="D228" t="s">
        <v>15</v>
      </c>
      <c r="E228">
        <v>4</v>
      </c>
      <c r="F228" s="2">
        <v>346.68</v>
      </c>
      <c r="G228" s="1">
        <v>43806</v>
      </c>
      <c r="H228" t="s">
        <v>30</v>
      </c>
      <c r="I228" s="2">
        <f>Tabela1[[#This Row],[Price]]*Tabela1[[#This Row],[Quantity]]</f>
        <v>1386.72</v>
      </c>
    </row>
    <row r="229" spans="1:9" x14ac:dyDescent="0.25">
      <c r="A229" t="s">
        <v>46</v>
      </c>
      <c r="B229" t="s">
        <v>37</v>
      </c>
      <c r="C229" t="s">
        <v>18</v>
      </c>
      <c r="D229" t="s">
        <v>47</v>
      </c>
      <c r="E229">
        <v>2</v>
      </c>
      <c r="F229" s="2">
        <v>512.72</v>
      </c>
      <c r="G229" s="1">
        <v>43807</v>
      </c>
      <c r="H229" t="s">
        <v>30</v>
      </c>
      <c r="I229" s="2">
        <f>Tabela1[[#This Row],[Price]]*Tabela1[[#This Row],[Quantity]]</f>
        <v>1025.44</v>
      </c>
    </row>
    <row r="230" spans="1:9" x14ac:dyDescent="0.25">
      <c r="A230" t="s">
        <v>38</v>
      </c>
      <c r="B230" t="s">
        <v>2</v>
      </c>
      <c r="C230" t="s">
        <v>11</v>
      </c>
      <c r="D230" t="s">
        <v>39</v>
      </c>
      <c r="E230">
        <v>5</v>
      </c>
      <c r="F230" s="2">
        <v>306.89999999999998</v>
      </c>
      <c r="G230" s="1">
        <v>43808</v>
      </c>
      <c r="H230" t="s">
        <v>5</v>
      </c>
      <c r="I230" s="2">
        <f>Tabela1[[#This Row],[Price]]*Tabela1[[#This Row],[Quantity]]</f>
        <v>1534.5</v>
      </c>
    </row>
    <row r="231" spans="1:9" x14ac:dyDescent="0.25">
      <c r="A231" t="s">
        <v>31</v>
      </c>
      <c r="B231" t="s">
        <v>7</v>
      </c>
      <c r="C231" t="s">
        <v>32</v>
      </c>
      <c r="D231" t="s">
        <v>33</v>
      </c>
      <c r="E231">
        <v>2</v>
      </c>
      <c r="F231" s="2">
        <v>417.04</v>
      </c>
      <c r="G231" s="1">
        <v>43808</v>
      </c>
      <c r="H231" t="s">
        <v>34</v>
      </c>
      <c r="I231" s="2">
        <f>Tabela1[[#This Row],[Price]]*Tabela1[[#This Row],[Quantity]]</f>
        <v>834.08</v>
      </c>
    </row>
    <row r="232" spans="1:9" x14ac:dyDescent="0.25">
      <c r="A232" t="s">
        <v>13</v>
      </c>
      <c r="B232" t="s">
        <v>37</v>
      </c>
      <c r="C232" t="s">
        <v>14</v>
      </c>
      <c r="D232" t="s">
        <v>15</v>
      </c>
      <c r="E232">
        <v>2</v>
      </c>
      <c r="F232" s="2">
        <v>314.58</v>
      </c>
      <c r="G232" s="1">
        <v>43810</v>
      </c>
      <c r="H232" t="s">
        <v>24</v>
      </c>
      <c r="I232" s="2">
        <f>Tabela1[[#This Row],[Price]]*Tabela1[[#This Row],[Quantity]]</f>
        <v>629.16</v>
      </c>
    </row>
    <row r="233" spans="1:9" x14ac:dyDescent="0.25">
      <c r="A233" t="s">
        <v>10</v>
      </c>
      <c r="B233" t="s">
        <v>7</v>
      </c>
      <c r="C233" t="s">
        <v>11</v>
      </c>
      <c r="D233" t="s">
        <v>12</v>
      </c>
      <c r="E233">
        <v>3</v>
      </c>
      <c r="F233" s="2">
        <v>5111.4240000000009</v>
      </c>
      <c r="G233" s="1">
        <v>43812</v>
      </c>
      <c r="H233" t="s">
        <v>9</v>
      </c>
      <c r="I233" s="2">
        <f>Tabela1[[#This Row],[Price]]*Tabela1[[#This Row],[Quantity]]</f>
        <v>15334.272000000003</v>
      </c>
    </row>
    <row r="234" spans="1:9" x14ac:dyDescent="0.25">
      <c r="A234" t="s">
        <v>67</v>
      </c>
      <c r="B234" t="s">
        <v>7</v>
      </c>
      <c r="C234" t="s">
        <v>22</v>
      </c>
      <c r="D234" t="s">
        <v>68</v>
      </c>
      <c r="E234">
        <v>2</v>
      </c>
      <c r="F234" s="2">
        <v>79.436800000000005</v>
      </c>
      <c r="G234" s="1">
        <v>43813</v>
      </c>
      <c r="H234" t="s">
        <v>30</v>
      </c>
      <c r="I234" s="2">
        <f>Tabela1[[#This Row],[Price]]*Tabela1[[#This Row],[Quantity]]</f>
        <v>158.87360000000001</v>
      </c>
    </row>
    <row r="235" spans="1:9" x14ac:dyDescent="0.25">
      <c r="A235" t="s">
        <v>10</v>
      </c>
      <c r="B235" t="s">
        <v>2</v>
      </c>
      <c r="C235" t="s">
        <v>11</v>
      </c>
      <c r="D235" t="s">
        <v>12</v>
      </c>
      <c r="E235">
        <v>4</v>
      </c>
      <c r="F235" s="2">
        <v>4590.8159999999998</v>
      </c>
      <c r="G235" s="1">
        <v>43813</v>
      </c>
      <c r="H235" t="s">
        <v>34</v>
      </c>
      <c r="I235" s="2">
        <f>Tabela1[[#This Row],[Price]]*Tabela1[[#This Row],[Quantity]]</f>
        <v>18363.263999999999</v>
      </c>
    </row>
    <row r="236" spans="1:9" x14ac:dyDescent="0.25">
      <c r="A236" t="s">
        <v>43</v>
      </c>
      <c r="B236" t="s">
        <v>2</v>
      </c>
      <c r="C236" t="s">
        <v>44</v>
      </c>
      <c r="D236" t="s">
        <v>45</v>
      </c>
      <c r="E236">
        <v>1</v>
      </c>
      <c r="F236" s="2">
        <v>1397.9160000000002</v>
      </c>
      <c r="G236" s="1">
        <v>43813</v>
      </c>
      <c r="H236" t="s">
        <v>30</v>
      </c>
      <c r="I236" s="2">
        <f>Tabela1[[#This Row],[Price]]*Tabela1[[#This Row],[Quantity]]</f>
        <v>1397.9160000000002</v>
      </c>
    </row>
    <row r="237" spans="1:9" x14ac:dyDescent="0.25">
      <c r="A237" t="s">
        <v>69</v>
      </c>
      <c r="B237" t="s">
        <v>37</v>
      </c>
      <c r="C237" t="s">
        <v>44</v>
      </c>
      <c r="D237" t="s">
        <v>70</v>
      </c>
      <c r="E237">
        <v>4</v>
      </c>
      <c r="F237" s="2">
        <v>2900.2155000000002</v>
      </c>
      <c r="G237" s="1">
        <v>43814</v>
      </c>
      <c r="H237" t="s">
        <v>20</v>
      </c>
      <c r="I237" s="2">
        <f>Tabela1[[#This Row],[Price]]*Tabela1[[#This Row],[Quantity]]</f>
        <v>11600.862000000001</v>
      </c>
    </row>
    <row r="238" spans="1:9" x14ac:dyDescent="0.25">
      <c r="A238" t="s">
        <v>58</v>
      </c>
      <c r="B238" t="s">
        <v>2</v>
      </c>
      <c r="C238" t="s">
        <v>59</v>
      </c>
      <c r="D238" t="s">
        <v>60</v>
      </c>
      <c r="E238">
        <v>5</v>
      </c>
      <c r="F238" s="2">
        <v>4225.6071000000002</v>
      </c>
      <c r="G238" s="1">
        <v>43814</v>
      </c>
      <c r="H238" t="s">
        <v>20</v>
      </c>
      <c r="I238" s="2">
        <f>Tabela1[[#This Row],[Price]]*Tabela1[[#This Row],[Quantity]]</f>
        <v>21128.035500000002</v>
      </c>
    </row>
    <row r="239" spans="1:9" x14ac:dyDescent="0.25">
      <c r="A239" t="s">
        <v>56</v>
      </c>
      <c r="B239" t="s">
        <v>37</v>
      </c>
      <c r="C239" t="s">
        <v>3</v>
      </c>
      <c r="D239" t="s">
        <v>57</v>
      </c>
      <c r="E239">
        <v>5</v>
      </c>
      <c r="F239" s="2">
        <v>5808.2596000000003</v>
      </c>
      <c r="G239" s="1">
        <v>43815</v>
      </c>
      <c r="H239" t="s">
        <v>30</v>
      </c>
      <c r="I239" s="2">
        <f>Tabela1[[#This Row],[Price]]*Tabela1[[#This Row],[Quantity]]</f>
        <v>29041.298000000003</v>
      </c>
    </row>
    <row r="240" spans="1:9" x14ac:dyDescent="0.25">
      <c r="A240" t="s">
        <v>6</v>
      </c>
      <c r="B240" t="s">
        <v>2</v>
      </c>
      <c r="C240" t="s">
        <v>3</v>
      </c>
      <c r="D240" t="s">
        <v>8</v>
      </c>
      <c r="E240">
        <v>1</v>
      </c>
      <c r="F240" s="2">
        <v>1133.6399999999999</v>
      </c>
      <c r="G240" s="1">
        <v>43818</v>
      </c>
      <c r="H240" t="s">
        <v>9</v>
      </c>
      <c r="I240" s="2">
        <f>Tabela1[[#This Row],[Price]]*Tabela1[[#This Row],[Quantity]]</f>
        <v>1133.6399999999999</v>
      </c>
    </row>
    <row r="241" spans="1:9" x14ac:dyDescent="0.25">
      <c r="A241" t="s">
        <v>48</v>
      </c>
      <c r="B241" t="s">
        <v>7</v>
      </c>
      <c r="C241" t="s">
        <v>3</v>
      </c>
      <c r="D241" t="s">
        <v>49</v>
      </c>
      <c r="E241">
        <v>5</v>
      </c>
      <c r="F241" s="2">
        <v>567.62</v>
      </c>
      <c r="G241" s="1">
        <v>43818</v>
      </c>
      <c r="H241" t="s">
        <v>42</v>
      </c>
      <c r="I241" s="2">
        <f>Tabela1[[#This Row],[Price]]*Tabela1[[#This Row],[Quantity]]</f>
        <v>2838.1</v>
      </c>
    </row>
    <row r="242" spans="1:9" x14ac:dyDescent="0.25">
      <c r="A242" t="s">
        <v>40</v>
      </c>
      <c r="B242" t="s">
        <v>7</v>
      </c>
      <c r="C242" t="s">
        <v>26</v>
      </c>
      <c r="D242" t="s">
        <v>41</v>
      </c>
      <c r="E242">
        <v>4</v>
      </c>
      <c r="F242" s="2">
        <v>14818.884</v>
      </c>
      <c r="G242" s="1">
        <v>43819</v>
      </c>
      <c r="H242" t="s">
        <v>20</v>
      </c>
      <c r="I242" s="2">
        <f>Tabela1[[#This Row],[Price]]*Tabela1[[#This Row],[Quantity]]</f>
        <v>59275.536</v>
      </c>
    </row>
    <row r="243" spans="1:9" x14ac:dyDescent="0.25">
      <c r="A243" t="s">
        <v>1</v>
      </c>
      <c r="B243" t="s">
        <v>2</v>
      </c>
      <c r="C243" t="s">
        <v>3</v>
      </c>
      <c r="D243" t="s">
        <v>4</v>
      </c>
      <c r="E243">
        <v>5</v>
      </c>
      <c r="F243" s="2">
        <v>3203.5068000000001</v>
      </c>
      <c r="G243" s="1">
        <v>43820</v>
      </c>
      <c r="H243" t="s">
        <v>42</v>
      </c>
      <c r="I243" s="2">
        <f>Tabela1[[#This Row],[Price]]*Tabela1[[#This Row],[Quantity]]</f>
        <v>16017.534</v>
      </c>
    </row>
    <row r="244" spans="1:9" x14ac:dyDescent="0.25">
      <c r="A244" t="s">
        <v>63</v>
      </c>
      <c r="B244" t="s">
        <v>37</v>
      </c>
      <c r="C244" t="s">
        <v>26</v>
      </c>
      <c r="D244" t="s">
        <v>64</v>
      </c>
      <c r="E244">
        <v>3</v>
      </c>
      <c r="F244" s="2">
        <v>37069.423999999999</v>
      </c>
      <c r="G244" s="1">
        <v>43822</v>
      </c>
      <c r="H244" t="s">
        <v>9</v>
      </c>
      <c r="I244" s="2">
        <f>Tabela1[[#This Row],[Price]]*Tabela1[[#This Row],[Quantity]]</f>
        <v>111208.272</v>
      </c>
    </row>
    <row r="245" spans="1:9" x14ac:dyDescent="0.25">
      <c r="A245" t="s">
        <v>48</v>
      </c>
      <c r="B245" t="s">
        <v>2</v>
      </c>
      <c r="C245" t="s">
        <v>3</v>
      </c>
      <c r="D245" t="s">
        <v>49</v>
      </c>
      <c r="E245">
        <v>3</v>
      </c>
      <c r="F245" s="2">
        <v>528.28</v>
      </c>
      <c r="G245" s="1">
        <v>43825</v>
      </c>
      <c r="H245" t="s">
        <v>5</v>
      </c>
      <c r="I245" s="2">
        <f>Tabela1[[#This Row],[Price]]*Tabela1[[#This Row],[Quantity]]</f>
        <v>1584.84</v>
      </c>
    </row>
    <row r="246" spans="1:9" x14ac:dyDescent="0.25">
      <c r="A246" t="s">
        <v>65</v>
      </c>
      <c r="B246" t="s">
        <v>7</v>
      </c>
      <c r="C246" t="s">
        <v>22</v>
      </c>
      <c r="D246" t="s">
        <v>66</v>
      </c>
      <c r="E246">
        <v>3</v>
      </c>
      <c r="F246" s="2">
        <v>80.997</v>
      </c>
      <c r="G246" s="1">
        <v>43825</v>
      </c>
      <c r="H246" t="s">
        <v>5</v>
      </c>
      <c r="I246" s="2">
        <f>Tabela1[[#This Row],[Price]]*Tabela1[[#This Row],[Quantity]]</f>
        <v>242.99099999999999</v>
      </c>
    </row>
    <row r="247" spans="1:9" x14ac:dyDescent="0.25">
      <c r="A247" t="s">
        <v>54</v>
      </c>
      <c r="B247" t="s">
        <v>2</v>
      </c>
      <c r="C247" t="s">
        <v>22</v>
      </c>
      <c r="D247" t="s">
        <v>55</v>
      </c>
      <c r="E247">
        <v>1</v>
      </c>
      <c r="F247" s="2">
        <v>79.436800000000005</v>
      </c>
      <c r="G247" s="1">
        <v>43826</v>
      </c>
      <c r="H247" t="s">
        <v>42</v>
      </c>
      <c r="I247" s="2">
        <f>Tabela1[[#This Row],[Price]]*Tabela1[[#This Row],[Quantity]]</f>
        <v>79.436800000000005</v>
      </c>
    </row>
    <row r="248" spans="1:9" x14ac:dyDescent="0.25">
      <c r="A248" t="s">
        <v>21</v>
      </c>
      <c r="B248" t="s">
        <v>37</v>
      </c>
      <c r="C248" t="s">
        <v>22</v>
      </c>
      <c r="D248" t="s">
        <v>23</v>
      </c>
      <c r="E248">
        <v>2</v>
      </c>
      <c r="F248" s="2">
        <v>95.613</v>
      </c>
      <c r="G248" s="1">
        <v>43827</v>
      </c>
      <c r="H248" t="s">
        <v>5</v>
      </c>
      <c r="I248" s="2">
        <f>Tabela1[[#This Row],[Price]]*Tabela1[[#This Row],[Quantity]]</f>
        <v>191.226</v>
      </c>
    </row>
    <row r="249" spans="1:9" x14ac:dyDescent="0.25">
      <c r="A249" t="s">
        <v>63</v>
      </c>
      <c r="B249" t="s">
        <v>37</v>
      </c>
      <c r="C249" t="s">
        <v>26</v>
      </c>
      <c r="D249" t="s">
        <v>64</v>
      </c>
      <c r="E249">
        <v>2</v>
      </c>
      <c r="F249" s="2">
        <v>37069.423999999999</v>
      </c>
      <c r="G249" s="1">
        <v>43827</v>
      </c>
      <c r="H249" t="s">
        <v>20</v>
      </c>
      <c r="I249" s="2">
        <f>Tabela1[[#This Row],[Price]]*Tabela1[[#This Row],[Quantity]]</f>
        <v>74138.847999999998</v>
      </c>
    </row>
    <row r="250" spans="1:9" x14ac:dyDescent="0.25">
      <c r="A250" t="s">
        <v>31</v>
      </c>
      <c r="B250" t="s">
        <v>2</v>
      </c>
      <c r="C250" t="s">
        <v>32</v>
      </c>
      <c r="D250" t="s">
        <v>33</v>
      </c>
      <c r="E250">
        <v>3</v>
      </c>
      <c r="F250" s="2">
        <v>372.92999999999995</v>
      </c>
      <c r="G250" s="1">
        <v>43828</v>
      </c>
      <c r="H250" t="s">
        <v>20</v>
      </c>
      <c r="I250" s="2">
        <f>Tabela1[[#This Row],[Price]]*Tabela1[[#This Row],[Quantity]]</f>
        <v>1118.79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C99E-ECAB-406A-A343-F351857126B5}">
  <dimension ref="B2:G100"/>
  <sheetViews>
    <sheetView topLeftCell="A4" zoomScale="85" zoomScaleNormal="85" workbookViewId="0">
      <selection activeCell="C29" sqref="C29"/>
    </sheetView>
  </sheetViews>
  <sheetFormatPr defaultRowHeight="15" x14ac:dyDescent="0.25"/>
  <cols>
    <col min="2" max="3" width="13.7109375" bestFit="1" customWidth="1"/>
    <col min="4" max="4" width="13.42578125" bestFit="1" customWidth="1"/>
    <col min="6" max="6" width="13.140625" bestFit="1" customWidth="1"/>
    <col min="7" max="7" width="11.5703125" bestFit="1" customWidth="1"/>
  </cols>
  <sheetData>
    <row r="2" spans="2:3" x14ac:dyDescent="0.25">
      <c r="B2" t="s">
        <v>81</v>
      </c>
    </row>
    <row r="6" spans="2:3" x14ac:dyDescent="0.25">
      <c r="B6" s="3" t="s">
        <v>101</v>
      </c>
      <c r="C6" t="s">
        <v>82</v>
      </c>
    </row>
    <row r="7" spans="2:3" x14ac:dyDescent="0.25">
      <c r="B7" s="4" t="s">
        <v>83</v>
      </c>
      <c r="C7" s="2">
        <v>287965.55600000004</v>
      </c>
    </row>
    <row r="8" spans="2:3" x14ac:dyDescent="0.25">
      <c r="B8" s="4" t="s">
        <v>84</v>
      </c>
      <c r="C8" s="2">
        <v>204092.14790000004</v>
      </c>
    </row>
    <row r="9" spans="2:3" x14ac:dyDescent="0.25">
      <c r="B9" s="4" t="s">
        <v>85</v>
      </c>
      <c r="C9" s="2">
        <v>360159.33970000001</v>
      </c>
    </row>
    <row r="10" spans="2:3" x14ac:dyDescent="0.25">
      <c r="B10" s="4" t="s">
        <v>86</v>
      </c>
      <c r="C10" s="2">
        <v>383352.0258</v>
      </c>
    </row>
    <row r="11" spans="2:3" x14ac:dyDescent="0.25">
      <c r="B11" s="4" t="s">
        <v>87</v>
      </c>
      <c r="C11" s="2">
        <v>386718.07720000006</v>
      </c>
    </row>
    <row r="12" spans="2:3" x14ac:dyDescent="0.25">
      <c r="B12" s="4" t="s">
        <v>88</v>
      </c>
      <c r="C12" s="2">
        <v>339617.04849999998</v>
      </c>
    </row>
    <row r="13" spans="2:3" x14ac:dyDescent="0.25">
      <c r="B13" s="4" t="s">
        <v>89</v>
      </c>
      <c r="C13" s="2">
        <v>392386.12349999993</v>
      </c>
    </row>
    <row r="14" spans="2:3" x14ac:dyDescent="0.25">
      <c r="B14" s="4" t="s">
        <v>90</v>
      </c>
      <c r="C14" s="2">
        <v>232322.10209999999</v>
      </c>
    </row>
    <row r="15" spans="2:3" x14ac:dyDescent="0.25">
      <c r="B15" s="4" t="s">
        <v>91</v>
      </c>
      <c r="C15" s="2">
        <v>193545.09220000001</v>
      </c>
    </row>
    <row r="16" spans="2:3" x14ac:dyDescent="0.25">
      <c r="B16" s="4" t="s">
        <v>92</v>
      </c>
      <c r="C16" s="2">
        <v>399336.2704000001</v>
      </c>
    </row>
    <row r="17" spans="2:7" x14ac:dyDescent="0.25">
      <c r="B17" s="4" t="s">
        <v>93</v>
      </c>
      <c r="C17" s="2">
        <v>511202.1813</v>
      </c>
    </row>
    <row r="18" spans="2:7" x14ac:dyDescent="0.25">
      <c r="B18" s="4" t="s">
        <v>102</v>
      </c>
      <c r="C18" s="2">
        <v>3690695.9645999996</v>
      </c>
    </row>
    <row r="22" spans="2:7" x14ac:dyDescent="0.25">
      <c r="B22" t="s">
        <v>94</v>
      </c>
    </row>
    <row r="26" spans="2:7" x14ac:dyDescent="0.25">
      <c r="B26" s="3" t="s">
        <v>101</v>
      </c>
      <c r="C26" t="s">
        <v>82</v>
      </c>
      <c r="F26" t="s">
        <v>95</v>
      </c>
      <c r="G26" t="s">
        <v>96</v>
      </c>
    </row>
    <row r="27" spans="2:7" x14ac:dyDescent="0.25">
      <c r="B27" s="4" t="s">
        <v>16</v>
      </c>
      <c r="C27" s="2">
        <v>644951.22419999982</v>
      </c>
      <c r="F27" t="s">
        <v>16</v>
      </c>
      <c r="G27" s="2">
        <f>GETPIVOTDATA("Sales",$B$26,"Store","CDMX")</f>
        <v>644951.22419999982</v>
      </c>
    </row>
    <row r="28" spans="2:7" x14ac:dyDescent="0.25">
      <c r="B28" s="4" t="s">
        <v>30</v>
      </c>
      <c r="C28" s="2">
        <v>174895.41469999999</v>
      </c>
      <c r="F28" t="s">
        <v>30</v>
      </c>
      <c r="G28" s="2">
        <f>GETPIVOTDATA("Sales",$B$26,"Store","Chihuahua")</f>
        <v>174895.41469999999</v>
      </c>
    </row>
    <row r="29" spans="2:7" x14ac:dyDescent="0.25">
      <c r="B29" s="4" t="s">
        <v>34</v>
      </c>
      <c r="C29" s="2">
        <v>266958.76530000003</v>
      </c>
      <c r="F29" t="s">
        <v>34</v>
      </c>
      <c r="G29" s="2">
        <f>GETPIVOTDATA("Sales",$B$26,"Store","Jalisco")</f>
        <v>266958.76530000003</v>
      </c>
    </row>
    <row r="30" spans="2:7" x14ac:dyDescent="0.25">
      <c r="B30" s="4" t="s">
        <v>42</v>
      </c>
      <c r="C30" s="2">
        <v>530210.42869999993</v>
      </c>
      <c r="F30" t="s">
        <v>42</v>
      </c>
      <c r="G30" s="2">
        <f>GETPIVOTDATA("Sales",$B$26,"Store","Nuevo Leon")</f>
        <v>530210.42869999993</v>
      </c>
    </row>
    <row r="31" spans="2:7" x14ac:dyDescent="0.25">
      <c r="B31" s="4" t="s">
        <v>9</v>
      </c>
      <c r="C31" s="2">
        <v>349688.61440000002</v>
      </c>
      <c r="F31" t="s">
        <v>9</v>
      </c>
      <c r="G31" s="2">
        <f>GETPIVOTDATA("Sales",$B$26,"Store","Puebla")</f>
        <v>349688.61440000002</v>
      </c>
    </row>
    <row r="32" spans="2:7" x14ac:dyDescent="0.25">
      <c r="B32" s="4" t="s">
        <v>5</v>
      </c>
      <c r="C32" s="2">
        <v>659531.20730000001</v>
      </c>
      <c r="F32" t="s">
        <v>5</v>
      </c>
      <c r="G32" s="2">
        <f>GETPIVOTDATA("Sales",$B$26,"Store","Queretaro")</f>
        <v>659531.20730000001</v>
      </c>
    </row>
    <row r="33" spans="2:7" x14ac:dyDescent="0.25">
      <c r="B33" s="4" t="s">
        <v>24</v>
      </c>
      <c r="C33" s="2">
        <v>557502.69810000004</v>
      </c>
      <c r="F33" t="s">
        <v>24</v>
      </c>
      <c r="G33" s="2">
        <f>GETPIVOTDATA("Sales",$B$26,"Store","Quintana Roo")</f>
        <v>557502.69810000004</v>
      </c>
    </row>
    <row r="34" spans="2:7" x14ac:dyDescent="0.25">
      <c r="B34" s="4" t="s">
        <v>20</v>
      </c>
      <c r="C34" s="2">
        <v>506957.61190000013</v>
      </c>
      <c r="F34" t="s">
        <v>20</v>
      </c>
      <c r="G34" s="2">
        <f>GETPIVOTDATA("Sales",$B$26,"Store","Yucatan")</f>
        <v>506957.61190000013</v>
      </c>
    </row>
    <row r="35" spans="2:7" x14ac:dyDescent="0.25">
      <c r="B35" s="4" t="s">
        <v>102</v>
      </c>
      <c r="C35" s="2">
        <v>3690695.9646000005</v>
      </c>
    </row>
    <row r="40" spans="2:7" x14ac:dyDescent="0.25">
      <c r="B40" t="s">
        <v>97</v>
      </c>
    </row>
    <row r="44" spans="2:7" x14ac:dyDescent="0.25">
      <c r="B44" s="3" t="s">
        <v>101</v>
      </c>
      <c r="C44" t="s">
        <v>82</v>
      </c>
    </row>
    <row r="45" spans="2:7" x14ac:dyDescent="0.25">
      <c r="B45" s="4" t="s">
        <v>22</v>
      </c>
      <c r="C45" s="2">
        <v>9387.3613999999998</v>
      </c>
    </row>
    <row r="46" spans="2:7" x14ac:dyDescent="0.25">
      <c r="B46" s="4" t="s">
        <v>32</v>
      </c>
      <c r="C46" s="2">
        <v>19839.59</v>
      </c>
    </row>
    <row r="47" spans="2:7" x14ac:dyDescent="0.25">
      <c r="B47" s="4" t="s">
        <v>18</v>
      </c>
      <c r="C47" s="2">
        <v>82363.944000000003</v>
      </c>
    </row>
    <row r="48" spans="2:7" x14ac:dyDescent="0.25">
      <c r="B48" s="4" t="s">
        <v>44</v>
      </c>
      <c r="C48" s="2">
        <v>125092.9797</v>
      </c>
    </row>
    <row r="49" spans="2:3" x14ac:dyDescent="0.25">
      <c r="B49" s="4" t="s">
        <v>11</v>
      </c>
      <c r="C49" s="2">
        <v>146091.26399999997</v>
      </c>
    </row>
    <row r="50" spans="2:3" x14ac:dyDescent="0.25">
      <c r="B50" s="4" t="s">
        <v>14</v>
      </c>
      <c r="C50" s="2">
        <v>162731.5643</v>
      </c>
    </row>
    <row r="51" spans="2:3" x14ac:dyDescent="0.25">
      <c r="B51" s="4" t="s">
        <v>3</v>
      </c>
      <c r="C51" s="2">
        <v>334010.45120000007</v>
      </c>
    </row>
    <row r="52" spans="2:3" x14ac:dyDescent="0.25">
      <c r="B52" s="4" t="s">
        <v>26</v>
      </c>
      <c r="C52" s="2">
        <v>2811178.8099999996</v>
      </c>
    </row>
    <row r="53" spans="2:3" x14ac:dyDescent="0.25">
      <c r="B53" s="4" t="s">
        <v>102</v>
      </c>
      <c r="C53" s="2">
        <v>3690695.9645999996</v>
      </c>
    </row>
    <row r="59" spans="2:3" x14ac:dyDescent="0.25">
      <c r="B59" t="s">
        <v>98</v>
      </c>
    </row>
    <row r="63" spans="2:3" x14ac:dyDescent="0.25">
      <c r="B63" s="3" t="s">
        <v>101</v>
      </c>
      <c r="C63" t="s">
        <v>82</v>
      </c>
    </row>
    <row r="64" spans="2:3" x14ac:dyDescent="0.25">
      <c r="B64" s="4" t="s">
        <v>70</v>
      </c>
      <c r="C64" s="2">
        <v>62064.611700000009</v>
      </c>
    </row>
    <row r="65" spans="2:3" x14ac:dyDescent="0.25">
      <c r="B65" s="4" t="s">
        <v>45</v>
      </c>
      <c r="C65" s="2">
        <v>63028.368000000002</v>
      </c>
    </row>
    <row r="66" spans="2:3" x14ac:dyDescent="0.25">
      <c r="B66" s="4" t="s">
        <v>4</v>
      </c>
      <c r="C66" s="2">
        <v>128377.56880000001</v>
      </c>
    </row>
    <row r="67" spans="2:3" x14ac:dyDescent="0.25">
      <c r="B67" s="4" t="s">
        <v>12</v>
      </c>
      <c r="C67" s="2">
        <v>134316.864</v>
      </c>
    </row>
    <row r="68" spans="2:3" x14ac:dyDescent="0.25">
      <c r="B68" s="4" t="s">
        <v>57</v>
      </c>
      <c r="C68" s="2">
        <v>136141.26240000001</v>
      </c>
    </row>
    <row r="69" spans="2:3" x14ac:dyDescent="0.25">
      <c r="B69" s="4" t="s">
        <v>60</v>
      </c>
      <c r="C69" s="2">
        <v>147981.61429999999</v>
      </c>
    </row>
    <row r="70" spans="2:3" x14ac:dyDescent="0.25">
      <c r="B70" s="4" t="s">
        <v>27</v>
      </c>
      <c r="C70" s="2">
        <v>485659.01999999996</v>
      </c>
    </row>
    <row r="71" spans="2:3" x14ac:dyDescent="0.25">
      <c r="B71" s="4" t="s">
        <v>41</v>
      </c>
      <c r="C71" s="2">
        <v>537451.89599999995</v>
      </c>
    </row>
    <row r="72" spans="2:3" x14ac:dyDescent="0.25">
      <c r="B72" s="4" t="s">
        <v>36</v>
      </c>
      <c r="C72" s="2">
        <v>820592.63</v>
      </c>
    </row>
    <row r="73" spans="2:3" x14ac:dyDescent="0.25">
      <c r="B73" s="4" t="s">
        <v>64</v>
      </c>
      <c r="C73" s="2">
        <v>967475.26400000008</v>
      </c>
    </row>
    <row r="74" spans="2:3" x14ac:dyDescent="0.25">
      <c r="B74" s="4" t="s">
        <v>102</v>
      </c>
      <c r="C74" s="2">
        <v>3483089.0991999991</v>
      </c>
    </row>
    <row r="79" spans="2:3" x14ac:dyDescent="0.25">
      <c r="B79" t="s">
        <v>99</v>
      </c>
    </row>
    <row r="83" spans="2:3" x14ac:dyDescent="0.25">
      <c r="B83" s="3" t="s">
        <v>101</v>
      </c>
      <c r="C83" t="s">
        <v>82</v>
      </c>
    </row>
    <row r="84" spans="2:3" x14ac:dyDescent="0.25">
      <c r="B84" s="4" t="s">
        <v>37</v>
      </c>
      <c r="C84" s="5">
        <v>0.25084384603334225</v>
      </c>
    </row>
    <row r="85" spans="2:3" x14ac:dyDescent="0.25">
      <c r="B85" s="4" t="s">
        <v>7</v>
      </c>
      <c r="C85" s="5">
        <v>0.36759237905608333</v>
      </c>
    </row>
    <row r="86" spans="2:3" x14ac:dyDescent="0.25">
      <c r="B86" s="4" t="s">
        <v>2</v>
      </c>
      <c r="C86" s="5">
        <v>0.38156377491057447</v>
      </c>
    </row>
    <row r="87" spans="2:3" x14ac:dyDescent="0.25">
      <c r="B87" s="4" t="s">
        <v>102</v>
      </c>
      <c r="C87" s="5">
        <v>1</v>
      </c>
    </row>
    <row r="96" spans="2:3" x14ac:dyDescent="0.25">
      <c r="B96" t="s">
        <v>100</v>
      </c>
    </row>
    <row r="99" spans="2:4" x14ac:dyDescent="0.25">
      <c r="B99" t="s">
        <v>82</v>
      </c>
    </row>
    <row r="100" spans="2:4" x14ac:dyDescent="0.25">
      <c r="B100" s="2">
        <v>3690695.9646000005</v>
      </c>
      <c r="D100" s="2">
        <f>GETPIVOTDATA("Sales",$B$99)</f>
        <v>3690695.9646000005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CBE2-0849-452E-AB83-E8596B9C6971}">
  <dimension ref="A1:Y99"/>
  <sheetViews>
    <sheetView showGridLines="0" showRowColHeaders="0" tabSelected="1" zoomScale="130" zoomScaleNormal="130" workbookViewId="0">
      <selection activeCell="H13" sqref="H13"/>
    </sheetView>
  </sheetViews>
  <sheetFormatPr defaultColWidth="0" defaultRowHeight="15" zeroHeight="1" x14ac:dyDescent="0.25"/>
  <cols>
    <col min="1" max="25" width="9.140625" customWidth="1"/>
    <col min="26" max="16384" width="9.140625" hidden="1"/>
  </cols>
  <sheetData>
    <row r="1" customForma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hidden="1" x14ac:dyDescent="0.25"/>
    <row r="47" customFormat="1" hidden="1" x14ac:dyDescent="0.25"/>
    <row r="48" customFormat="1" hidden="1" x14ac:dyDescent="0.25"/>
    <row r="49" customFormat="1" hidden="1" x14ac:dyDescent="0.25"/>
    <row r="50" customFormat="1" hidden="1" x14ac:dyDescent="0.25"/>
    <row r="51" customFormat="1" hidden="1" x14ac:dyDescent="0.25"/>
    <row r="52" customFormat="1" hidden="1" x14ac:dyDescent="0.25"/>
    <row r="53" customFormat="1" hidden="1" x14ac:dyDescent="0.25"/>
    <row r="54" customFormat="1" hidden="1" x14ac:dyDescent="0.25"/>
    <row r="55" customFormat="1" hidden="1" x14ac:dyDescent="0.25"/>
    <row r="56" customFormat="1" hidden="1" x14ac:dyDescent="0.25"/>
    <row r="57" customFormat="1" hidden="1" x14ac:dyDescent="0.25"/>
    <row r="58" customFormat="1" hidden="1" x14ac:dyDescent="0.25"/>
    <row r="59" customFormat="1" hidden="1" x14ac:dyDescent="0.25"/>
    <row r="60" customFormat="1" hidden="1" x14ac:dyDescent="0.25"/>
    <row r="61" customFormat="1" hidden="1" x14ac:dyDescent="0.25"/>
    <row r="62" customFormat="1" hidden="1" x14ac:dyDescent="0.25"/>
    <row r="63" customFormat="1" hidden="1" x14ac:dyDescent="0.25"/>
    <row r="64" customFormat="1" hidden="1" x14ac:dyDescent="0.25"/>
    <row r="65" customFormat="1" hidden="1" x14ac:dyDescent="0.25"/>
    <row r="66" customFormat="1" hidden="1" x14ac:dyDescent="0.25"/>
    <row r="67" customFormat="1" hidden="1" x14ac:dyDescent="0.25"/>
    <row r="68" customFormat="1" hidden="1" x14ac:dyDescent="0.25"/>
    <row r="69" customFormat="1" hidden="1" x14ac:dyDescent="0.25"/>
    <row r="70" customFormat="1" hidden="1" x14ac:dyDescent="0.25"/>
    <row r="71" customFormat="1" hidden="1" x14ac:dyDescent="0.25"/>
    <row r="72" customFormat="1" hidden="1" x14ac:dyDescent="0.25"/>
    <row r="73" customFormat="1" hidden="1" x14ac:dyDescent="0.25"/>
    <row r="74" customFormat="1" hidden="1" x14ac:dyDescent="0.25"/>
    <row r="75" customFormat="1" hidden="1" x14ac:dyDescent="0.25"/>
    <row r="76" customFormat="1" hidden="1" x14ac:dyDescent="0.25"/>
    <row r="77" customFormat="1" hidden="1" x14ac:dyDescent="0.25"/>
    <row r="78" customFormat="1" hidden="1" x14ac:dyDescent="0.25"/>
    <row r="79" customFormat="1" hidden="1" x14ac:dyDescent="0.25"/>
    <row r="80" customFormat="1" hidden="1" x14ac:dyDescent="0.25"/>
    <row r="81" customFormat="1" hidden="1" x14ac:dyDescent="0.25"/>
    <row r="82" customFormat="1" hidden="1" x14ac:dyDescent="0.25"/>
    <row r="83" customFormat="1" hidden="1" x14ac:dyDescent="0.25"/>
    <row r="84" customFormat="1" hidden="1" x14ac:dyDescent="0.25"/>
    <row r="85" customFormat="1" hidden="1" x14ac:dyDescent="0.25"/>
    <row r="86" customFormat="1" hidden="1" x14ac:dyDescent="0.25"/>
    <row r="87" customFormat="1" hidden="1" x14ac:dyDescent="0.25"/>
    <row r="88" customFormat="1" hidden="1" x14ac:dyDescent="0.25"/>
    <row r="89" customFormat="1" hidden="1" x14ac:dyDescent="0.25"/>
    <row r="90" customFormat="1" hidden="1" x14ac:dyDescent="0.25"/>
    <row r="91" customFormat="1" hidden="1" x14ac:dyDescent="0.25"/>
    <row r="92" customFormat="1" hidden="1" x14ac:dyDescent="0.25"/>
    <row r="93" customFormat="1" hidden="1" x14ac:dyDescent="0.25"/>
    <row r="94" customFormat="1" hidden="1" x14ac:dyDescent="0.25"/>
    <row r="95" customFormat="1" hidden="1" x14ac:dyDescent="0.25"/>
    <row r="96" customFormat="1" hidden="1" x14ac:dyDescent="0.25"/>
    <row r="97" customFormat="1" hidden="1" x14ac:dyDescent="0.25"/>
    <row r="98" customFormat="1" hidden="1" x14ac:dyDescent="0.25"/>
    <row r="99" customFormat="1" hidden="1" x14ac:dyDescent="0.25"/>
  </sheetData>
  <pageMargins left="0.7" right="0.7" top="0.75" bottom="0.75" header="0.3" footer="0.3"/>
  <drawing r:id="rId1"/>
  <picture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Afonso</dc:creator>
  <cp:lastModifiedBy>Tiago Afonso</cp:lastModifiedBy>
  <dcterms:created xsi:type="dcterms:W3CDTF">2021-03-29T16:18:23Z</dcterms:created>
  <dcterms:modified xsi:type="dcterms:W3CDTF">2023-05-30T18:23:46Z</dcterms:modified>
</cp:coreProperties>
</file>