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5A54113B-5728-4EED-9D4E-B4C3E0F447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ividual Functions" sheetId="1" r:id="rId1"/>
    <sheet name="Whole 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7" i="2"/>
  <c r="I6" i="2"/>
  <c r="I3" i="2"/>
  <c r="I2" i="2"/>
  <c r="G11" i="2"/>
  <c r="G10" i="2"/>
  <c r="G7" i="2"/>
  <c r="G6" i="2"/>
  <c r="G3" i="2"/>
  <c r="G2" i="2"/>
  <c r="F11" i="2"/>
  <c r="F10" i="2"/>
  <c r="F7" i="2"/>
  <c r="F6" i="2"/>
  <c r="F3" i="2"/>
  <c r="F2" i="2"/>
</calcChain>
</file>

<file path=xl/sharedStrings.xml><?xml version="1.0" encoding="utf-8"?>
<sst xmlns="http://schemas.openxmlformats.org/spreadsheetml/2006/main" count="113" uniqueCount="33">
  <si>
    <t>rgbToGrayscale</t>
  </si>
  <si>
    <t>convolve2d</t>
  </si>
  <si>
    <t>combthreshold</t>
  </si>
  <si>
    <t>convolve2d_smooth</t>
  </si>
  <si>
    <t>convolve2d_vert</t>
  </si>
  <si>
    <t>convolve2d_horiz</t>
  </si>
  <si>
    <t>horizontal_and_vertical_filtering_task</t>
  </si>
  <si>
    <t>convolve2d_parallel</t>
  </si>
  <si>
    <t>convolve2d_vert_horiz</t>
  </si>
  <si>
    <t>Version</t>
  </si>
  <si>
    <t>Task</t>
  </si>
  <si>
    <t>Exec Time</t>
  </si>
  <si>
    <t>Latency</t>
  </si>
  <si>
    <t>Fmax</t>
  </si>
  <si>
    <t>FF</t>
  </si>
  <si>
    <t>LUT</t>
  </si>
  <si>
    <t>BRAM</t>
  </si>
  <si>
    <t>DSP</t>
  </si>
  <si>
    <t>v0</t>
  </si>
  <si>
    <t>v0c</t>
  </si>
  <si>
    <t>v1</t>
  </si>
  <si>
    <t>v1c</t>
  </si>
  <si>
    <t>v2</t>
  </si>
  <si>
    <t>v2c</t>
  </si>
  <si>
    <t>Optimizations</t>
  </si>
  <si>
    <t>None</t>
  </si>
  <si>
    <t>Basic pipelining of width loop, full unroll of filter loops</t>
  </si>
  <si>
    <t>v0ce</t>
  </si>
  <si>
    <t>v1ce</t>
  </si>
  <si>
    <t>v2ce</t>
  </si>
  <si>
    <t>v0e</t>
  </si>
  <si>
    <t>v1e</t>
  </si>
  <si>
    <t>v2e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</si>
</sst>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center" vertical="center"/>
    </xf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0" xfId="0" applyFill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0" fontId="0" fillId="3" borderId="4" xfId="0" applyNumberFormat="1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0" fontId="0" fillId="3" borderId="6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3" borderId="11" xfId="0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164" fontId="0" fillId="3" borderId="1" xfId="0" applyNumberFormat="1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 vertical="center" wrapText="1"/>
    </xf>
    <xf numFmtId="164" fontId="0" fillId="3" borderId="6" xfId="0" applyNumberFormat="1" applyFill="1" applyBorder="1"/>
    <xf numFmtId="10" fontId="1" fillId="2" borderId="1" xfId="0" applyNumberFormat="1" applyFont="1" applyFill="1" applyBorder="1"/>
    <xf numFmtId="10" fontId="1" fillId="2" borderId="2" xfId="0" applyNumberFormat="1" applyFont="1" applyFill="1" applyBorder="1"/>
    <xf numFmtId="10" fontId="1" fillId="2" borderId="3" xfId="0" applyNumberFormat="1" applyFont="1" applyFill="1" applyBorder="1"/>
    <xf numFmtId="2" fontId="1" fillId="2" borderId="0" xfId="0" applyNumberFormat="1" applyFont="1" applyFill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8" xfId="0" applyNumberFormat="1" applyFill="1" applyBorder="1"/>
    <xf numFmtId="2" fontId="0" fillId="0" borderId="0" xfId="0" applyNumberFormat="1" applyBorder="1"/>
    <xf numFmtId="2" fontId="0" fillId="0" borderId="0" xfId="0" applyNumberFormat="1"/>
    <xf numFmtId="10" fontId="1" fillId="2" borderId="0" xfId="0" applyNumberFormat="1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pane ySplit="1" topLeftCell="A17" activePane="bottomLeft" state="frozen"/>
      <selection pane="bottomLeft" activeCell="I26" sqref="I26"/>
    </sheetView>
  </sheetViews>
  <sheetFormatPr defaultRowHeight="15" x14ac:dyDescent="0.25"/>
  <cols>
    <col min="1" max="1" width="17.5703125" style="10" customWidth="1"/>
    <col min="2" max="2" width="7.85546875" style="21" bestFit="1" customWidth="1"/>
    <col min="3" max="3" width="35.42578125" style="10" bestFit="1" customWidth="1"/>
    <col min="4" max="4" width="9.140625" style="32"/>
    <col min="5" max="5" width="9.140625" style="4"/>
    <col min="6" max="6" width="9.140625" style="5"/>
    <col min="7" max="7" width="9.140625" style="23"/>
    <col min="8" max="9" width="9.140625" style="15"/>
    <col min="10" max="10" width="9.140625" style="19"/>
  </cols>
  <sheetData>
    <row r="1" spans="1:10" s="1" customFormat="1" x14ac:dyDescent="0.25">
      <c r="A1" s="8" t="s">
        <v>24</v>
      </c>
      <c r="B1" s="38" t="s">
        <v>9</v>
      </c>
      <c r="C1" s="8" t="s">
        <v>10</v>
      </c>
      <c r="D1" s="35" t="s">
        <v>11</v>
      </c>
      <c r="E1" s="36" t="s">
        <v>12</v>
      </c>
      <c r="F1" s="37" t="s">
        <v>13</v>
      </c>
      <c r="G1" s="76" t="s">
        <v>14</v>
      </c>
      <c r="H1" s="77" t="s">
        <v>15</v>
      </c>
      <c r="I1" s="77" t="s">
        <v>16</v>
      </c>
      <c r="J1" s="78" t="s">
        <v>17</v>
      </c>
    </row>
    <row r="2" spans="1:10" x14ac:dyDescent="0.25">
      <c r="A2" s="26" t="s">
        <v>25</v>
      </c>
      <c r="B2" s="25" t="s">
        <v>18</v>
      </c>
      <c r="C2" s="9" t="s">
        <v>0</v>
      </c>
      <c r="D2" s="31">
        <v>2.8710717499999998E-3</v>
      </c>
      <c r="E2" s="2">
        <v>786595</v>
      </c>
      <c r="F2" s="3">
        <v>273.97260273972603</v>
      </c>
      <c r="G2" s="22">
        <v>4.91698524182076E-3</v>
      </c>
      <c r="H2" s="17">
        <v>2.19616820768136E-2</v>
      </c>
      <c r="I2" s="17">
        <v>0</v>
      </c>
      <c r="J2" s="18">
        <v>3.0487804878048699E-3</v>
      </c>
    </row>
    <row r="3" spans="1:10" x14ac:dyDescent="0.25">
      <c r="A3" s="26"/>
      <c r="B3" s="26"/>
      <c r="C3" s="10" t="s">
        <v>1</v>
      </c>
      <c r="D3" s="32">
        <v>1.7089464249999999E-2</v>
      </c>
      <c r="E3" s="4">
        <v>4682045</v>
      </c>
      <c r="F3" s="5">
        <v>273.97260273972603</v>
      </c>
      <c r="G3" s="23">
        <v>3.0094238975817899E-3</v>
      </c>
      <c r="H3" s="15">
        <v>2.3046319345661401E-2</v>
      </c>
      <c r="I3" s="15">
        <v>0</v>
      </c>
      <c r="J3" s="19">
        <v>0</v>
      </c>
    </row>
    <row r="4" spans="1:10" x14ac:dyDescent="0.25">
      <c r="A4" s="26"/>
      <c r="B4" s="27"/>
      <c r="C4" s="11" t="s">
        <v>2</v>
      </c>
      <c r="D4" s="33">
        <v>1.91418775E-3</v>
      </c>
      <c r="E4" s="6">
        <v>524435</v>
      </c>
      <c r="F4" s="7">
        <v>273.97260273972603</v>
      </c>
      <c r="G4" s="24">
        <v>2.5332281294452301E-2</v>
      </c>
      <c r="H4" s="16">
        <v>1.2074368776671399E-2</v>
      </c>
      <c r="I4" s="16">
        <v>0</v>
      </c>
      <c r="J4" s="20">
        <v>0</v>
      </c>
    </row>
    <row r="5" spans="1:10" x14ac:dyDescent="0.25">
      <c r="A5" s="26"/>
      <c r="B5" s="25" t="s">
        <v>19</v>
      </c>
      <c r="C5" s="9" t="s">
        <v>0</v>
      </c>
      <c r="D5" s="31">
        <v>2.8710717499999998E-3</v>
      </c>
      <c r="E5" s="2">
        <v>786595</v>
      </c>
      <c r="F5" s="3">
        <v>273.97260273972603</v>
      </c>
      <c r="G5" s="22">
        <v>4.91698524182076E-3</v>
      </c>
      <c r="H5" s="17">
        <v>2.19616820768136E-2</v>
      </c>
      <c r="I5" s="17">
        <v>0</v>
      </c>
      <c r="J5" s="18">
        <v>3.0487804878048699E-3</v>
      </c>
    </row>
    <row r="6" spans="1:10" x14ac:dyDescent="0.25">
      <c r="A6" s="26"/>
      <c r="B6" s="26"/>
      <c r="C6" s="10" t="s">
        <v>3</v>
      </c>
      <c r="D6" s="32">
        <v>8.5449128000000003E-3</v>
      </c>
      <c r="E6" s="4">
        <v>2341072</v>
      </c>
      <c r="F6" s="5">
        <v>273.97260273972603</v>
      </c>
      <c r="G6" s="23">
        <v>1.68807788051209E-3</v>
      </c>
      <c r="H6" s="15">
        <v>4.2085259601706898E-3</v>
      </c>
      <c r="I6" s="15">
        <v>0</v>
      </c>
      <c r="J6" s="19">
        <v>0</v>
      </c>
    </row>
    <row r="7" spans="1:10" x14ac:dyDescent="0.25">
      <c r="A7" s="26"/>
      <c r="B7" s="26"/>
      <c r="C7" s="10" t="s">
        <v>4</v>
      </c>
      <c r="D7" s="32">
        <v>8.5449091500000001E-3</v>
      </c>
      <c r="E7" s="4">
        <v>2341071</v>
      </c>
      <c r="F7" s="5">
        <v>273.97260273972603</v>
      </c>
      <c r="G7" s="23">
        <v>1.6158428165007101E-3</v>
      </c>
      <c r="H7" s="15">
        <v>4.0251600284495004E-3</v>
      </c>
      <c r="I7" s="15">
        <v>0</v>
      </c>
      <c r="J7" s="19">
        <v>0</v>
      </c>
    </row>
    <row r="8" spans="1:10" x14ac:dyDescent="0.25">
      <c r="A8" s="26"/>
      <c r="B8" s="26"/>
      <c r="C8" s="10" t="s">
        <v>5</v>
      </c>
      <c r="D8" s="32">
        <v>8.5449091500000001E-3</v>
      </c>
      <c r="E8" s="4">
        <v>2341071</v>
      </c>
      <c r="F8" s="5">
        <v>273.97260273972603</v>
      </c>
      <c r="G8" s="23">
        <v>1.5980618776671399E-3</v>
      </c>
      <c r="H8" s="15">
        <v>4.0251600284495004E-3</v>
      </c>
      <c r="I8" s="15">
        <v>0</v>
      </c>
      <c r="J8" s="19">
        <v>0</v>
      </c>
    </row>
    <row r="9" spans="1:10" x14ac:dyDescent="0.25">
      <c r="A9" s="26"/>
      <c r="B9" s="27"/>
      <c r="C9" s="11" t="s">
        <v>2</v>
      </c>
      <c r="D9" s="33">
        <v>1.91418775E-3</v>
      </c>
      <c r="E9" s="6">
        <v>524435</v>
      </c>
      <c r="F9" s="7">
        <v>273.97260273972603</v>
      </c>
      <c r="G9" s="24">
        <v>2.5332281294452301E-2</v>
      </c>
      <c r="H9" s="16">
        <v>1.2074368776671399E-2</v>
      </c>
      <c r="I9" s="16">
        <v>0</v>
      </c>
      <c r="J9" s="20">
        <v>0</v>
      </c>
    </row>
    <row r="10" spans="1:10" x14ac:dyDescent="0.25">
      <c r="A10" s="26"/>
      <c r="B10" s="25" t="s">
        <v>20</v>
      </c>
      <c r="C10" s="9" t="s">
        <v>0</v>
      </c>
      <c r="D10" s="31">
        <v>2.8710717499999998E-3</v>
      </c>
      <c r="E10" s="2">
        <v>786595</v>
      </c>
      <c r="F10" s="3">
        <v>273.97260273972603</v>
      </c>
      <c r="G10" s="22">
        <v>4.91698524182076E-3</v>
      </c>
      <c r="H10" s="17">
        <v>2.19616820768136E-2</v>
      </c>
      <c r="I10" s="17">
        <v>0</v>
      </c>
      <c r="J10" s="18">
        <v>3.0487804878048699E-3</v>
      </c>
    </row>
    <row r="11" spans="1:10" x14ac:dyDescent="0.25">
      <c r="A11" s="26"/>
      <c r="B11" s="26"/>
      <c r="C11" s="10" t="s">
        <v>1</v>
      </c>
      <c r="D11" s="32">
        <v>1.7089464249999999E-2</v>
      </c>
      <c r="E11" s="4">
        <v>4682045</v>
      </c>
      <c r="F11" s="5">
        <v>273.97260273972603</v>
      </c>
      <c r="G11" s="23">
        <v>3.0094238975817899E-3</v>
      </c>
      <c r="H11" s="15">
        <v>2.3046319345661401E-2</v>
      </c>
      <c r="I11" s="15">
        <v>0</v>
      </c>
      <c r="J11" s="19">
        <v>0</v>
      </c>
    </row>
    <row r="12" spans="1:10" x14ac:dyDescent="0.25">
      <c r="A12" s="26"/>
      <c r="B12" s="26"/>
      <c r="C12" s="10" t="s">
        <v>6</v>
      </c>
      <c r="D12" s="32">
        <v>0.3170896547</v>
      </c>
      <c r="E12" s="4">
        <v>86873878</v>
      </c>
      <c r="F12" s="5">
        <v>273.97260273972603</v>
      </c>
      <c r="G12" s="23">
        <v>1.0965282716927399E-2</v>
      </c>
      <c r="H12" s="15">
        <v>8.3440389402560405E-2</v>
      </c>
      <c r="I12" s="15">
        <v>0</v>
      </c>
      <c r="J12" s="19">
        <v>0</v>
      </c>
    </row>
    <row r="13" spans="1:10" x14ac:dyDescent="0.25">
      <c r="A13" s="26"/>
      <c r="B13" s="27"/>
      <c r="C13" s="11" t="s">
        <v>2</v>
      </c>
      <c r="D13" s="33">
        <v>1.91418775E-3</v>
      </c>
      <c r="E13" s="6">
        <v>524435</v>
      </c>
      <c r="F13" s="7">
        <v>273.97260273972603</v>
      </c>
      <c r="G13" s="24">
        <v>2.5332281294452301E-2</v>
      </c>
      <c r="H13" s="16">
        <v>1.2074368776671399E-2</v>
      </c>
      <c r="I13" s="16">
        <v>0</v>
      </c>
      <c r="J13" s="20">
        <v>0</v>
      </c>
    </row>
    <row r="14" spans="1:10" x14ac:dyDescent="0.25">
      <c r="A14" s="26"/>
      <c r="B14" s="25" t="s">
        <v>21</v>
      </c>
      <c r="C14" s="9" t="s">
        <v>0</v>
      </c>
      <c r="D14" s="31">
        <v>2.8710717499999998E-3</v>
      </c>
      <c r="E14" s="2">
        <v>786595</v>
      </c>
      <c r="F14" s="3">
        <v>273.97260273972603</v>
      </c>
      <c r="G14" s="22">
        <v>4.91698524182076E-3</v>
      </c>
      <c r="H14" s="17">
        <v>2.19616820768136E-2</v>
      </c>
      <c r="I14" s="17">
        <v>0</v>
      </c>
      <c r="J14" s="18">
        <v>3.0487804878048699E-3</v>
      </c>
    </row>
    <row r="15" spans="1:10" x14ac:dyDescent="0.25">
      <c r="A15" s="26"/>
      <c r="B15" s="26"/>
      <c r="C15" s="10" t="s">
        <v>3</v>
      </c>
      <c r="D15" s="32">
        <v>8.5449128000000003E-3</v>
      </c>
      <c r="E15" s="4">
        <v>2341072</v>
      </c>
      <c r="F15" s="5">
        <v>273.97260273972603</v>
      </c>
      <c r="G15" s="23">
        <v>1.68807788051209E-3</v>
      </c>
      <c r="H15" s="15">
        <v>4.2085259601706898E-3</v>
      </c>
      <c r="I15" s="15">
        <v>0</v>
      </c>
      <c r="J15" s="19">
        <v>0</v>
      </c>
    </row>
    <row r="16" spans="1:10" x14ac:dyDescent="0.25">
      <c r="A16" s="26"/>
      <c r="B16" s="26"/>
      <c r="C16" s="10" t="s">
        <v>6</v>
      </c>
      <c r="D16" s="32">
        <v>1.7089774499999998E-2</v>
      </c>
      <c r="E16" s="4">
        <v>4682130</v>
      </c>
      <c r="F16" s="5">
        <v>273.97260273972603</v>
      </c>
      <c r="G16" s="23">
        <v>2.7293741109530498E-3</v>
      </c>
      <c r="H16" s="15">
        <v>6.90122688477951E-3</v>
      </c>
      <c r="I16" s="15">
        <v>0</v>
      </c>
      <c r="J16" s="19">
        <v>0</v>
      </c>
    </row>
    <row r="17" spans="1:10" x14ac:dyDescent="0.25">
      <c r="A17" s="26"/>
      <c r="B17" s="27"/>
      <c r="C17" s="11" t="s">
        <v>2</v>
      </c>
      <c r="D17" s="33">
        <v>1.91418775E-3</v>
      </c>
      <c r="E17" s="6">
        <v>524435</v>
      </c>
      <c r="F17" s="7">
        <v>273.97260273972603</v>
      </c>
      <c r="G17" s="24">
        <v>2.5332281294452301E-2</v>
      </c>
      <c r="H17" s="16">
        <v>1.2074368776671399E-2</v>
      </c>
      <c r="I17" s="16">
        <v>0</v>
      </c>
      <c r="J17" s="20">
        <v>0</v>
      </c>
    </row>
    <row r="18" spans="1:10" x14ac:dyDescent="0.25">
      <c r="A18" s="26"/>
      <c r="B18" s="25" t="s">
        <v>22</v>
      </c>
      <c r="C18" s="9" t="s">
        <v>0</v>
      </c>
      <c r="D18" s="31">
        <v>2.8710717499999998E-3</v>
      </c>
      <c r="E18" s="2">
        <v>786595</v>
      </c>
      <c r="F18" s="3">
        <v>273.97260273972603</v>
      </c>
      <c r="G18" s="22">
        <v>4.91698524182076E-3</v>
      </c>
      <c r="H18" s="17">
        <v>2.19616820768136E-2</v>
      </c>
      <c r="I18" s="17">
        <v>0</v>
      </c>
      <c r="J18" s="18">
        <v>3.0487804878048699E-3</v>
      </c>
    </row>
    <row r="19" spans="1:10" x14ac:dyDescent="0.25">
      <c r="A19" s="26"/>
      <c r="B19" s="26"/>
      <c r="C19" s="10" t="s">
        <v>3</v>
      </c>
      <c r="D19" s="32">
        <v>8.5449128000000003E-3</v>
      </c>
      <c r="E19" s="4">
        <v>2341072</v>
      </c>
      <c r="F19" s="5">
        <v>273.97260273972603</v>
      </c>
      <c r="G19" s="23">
        <v>1.68807788051209E-3</v>
      </c>
      <c r="H19" s="15">
        <v>4.2085259601706898E-3</v>
      </c>
      <c r="I19" s="15">
        <v>0</v>
      </c>
      <c r="J19" s="19">
        <v>0</v>
      </c>
    </row>
    <row r="20" spans="1:10" x14ac:dyDescent="0.25">
      <c r="A20" s="26"/>
      <c r="B20" s="26"/>
      <c r="C20" s="10" t="s">
        <v>7</v>
      </c>
      <c r="D20" s="32">
        <v>8.5455332999999998E-3</v>
      </c>
      <c r="E20" s="4">
        <v>2341242</v>
      </c>
      <c r="F20" s="5">
        <v>273.97260273972603</v>
      </c>
      <c r="G20" s="23">
        <v>4.4524582147937404E-3</v>
      </c>
      <c r="H20" s="15">
        <v>4.3349928876244601E-2</v>
      </c>
      <c r="I20" s="15">
        <v>0</v>
      </c>
      <c r="J20" s="19">
        <v>0</v>
      </c>
    </row>
    <row r="21" spans="1:10" x14ac:dyDescent="0.25">
      <c r="A21" s="26"/>
      <c r="B21" s="27"/>
      <c r="C21" s="11" t="s">
        <v>2</v>
      </c>
      <c r="D21" s="33">
        <v>1.91418775E-3</v>
      </c>
      <c r="E21" s="6">
        <v>524435</v>
      </c>
      <c r="F21" s="7">
        <v>273.97260273972603</v>
      </c>
      <c r="G21" s="24">
        <v>2.5332281294452301E-2</v>
      </c>
      <c r="H21" s="16">
        <v>1.2074368776671399E-2</v>
      </c>
      <c r="I21" s="16">
        <v>0</v>
      </c>
      <c r="J21" s="20">
        <v>0</v>
      </c>
    </row>
    <row r="22" spans="1:10" x14ac:dyDescent="0.25">
      <c r="A22" s="26"/>
      <c r="B22" s="26" t="s">
        <v>23</v>
      </c>
      <c r="C22" s="10" t="s">
        <v>0</v>
      </c>
      <c r="D22" s="32">
        <v>2.8710717499999998E-3</v>
      </c>
      <c r="E22" s="4">
        <v>786595</v>
      </c>
      <c r="F22" s="5">
        <v>273.97260273972603</v>
      </c>
      <c r="G22" s="23">
        <v>4.91698524182076E-3</v>
      </c>
      <c r="H22" s="15">
        <v>2.19616820768136E-2</v>
      </c>
      <c r="I22" s="15">
        <v>0</v>
      </c>
      <c r="J22" s="19">
        <v>3.0487804878048699E-3</v>
      </c>
    </row>
    <row r="23" spans="1:10" x14ac:dyDescent="0.25">
      <c r="A23" s="26"/>
      <c r="B23" s="26"/>
      <c r="C23" s="10" t="s">
        <v>3</v>
      </c>
      <c r="D23" s="32">
        <v>8.5449128000000003E-3</v>
      </c>
      <c r="E23" s="4">
        <v>2341072</v>
      </c>
      <c r="F23" s="5">
        <v>273.97260273972603</v>
      </c>
      <c r="G23" s="23">
        <v>1.68807788051209E-3</v>
      </c>
      <c r="H23" s="15">
        <v>4.2085259601706898E-3</v>
      </c>
      <c r="I23" s="15">
        <v>0</v>
      </c>
      <c r="J23" s="19">
        <v>0</v>
      </c>
    </row>
    <row r="24" spans="1:10" x14ac:dyDescent="0.25">
      <c r="A24" s="26"/>
      <c r="B24" s="26"/>
      <c r="C24" s="10" t="s">
        <v>8</v>
      </c>
      <c r="D24" s="32">
        <v>8.5449128000000003E-3</v>
      </c>
      <c r="E24" s="4">
        <v>2341072</v>
      </c>
      <c r="F24" s="5">
        <v>273.97260273972603</v>
      </c>
      <c r="G24" s="23">
        <v>2.52656027738264E-3</v>
      </c>
      <c r="H24" s="15">
        <v>6.1477596017069699E-3</v>
      </c>
      <c r="I24" s="15">
        <v>0</v>
      </c>
      <c r="J24" s="19">
        <v>0</v>
      </c>
    </row>
    <row r="25" spans="1:10" x14ac:dyDescent="0.25">
      <c r="A25" s="27"/>
      <c r="B25" s="27"/>
      <c r="C25" s="11" t="s">
        <v>2</v>
      </c>
      <c r="D25" s="33">
        <v>1.91418775E-3</v>
      </c>
      <c r="E25" s="6">
        <v>524435</v>
      </c>
      <c r="F25" s="7">
        <v>273.97260273972603</v>
      </c>
      <c r="G25" s="24">
        <v>2.5332281294452301E-2</v>
      </c>
      <c r="H25" s="16">
        <v>1.2074368776671399E-2</v>
      </c>
      <c r="I25" s="16">
        <v>0</v>
      </c>
      <c r="J25" s="20">
        <v>0</v>
      </c>
    </row>
    <row r="26" spans="1:10" s="48" customFormat="1" x14ac:dyDescent="0.25">
      <c r="A26" s="39" t="s">
        <v>26</v>
      </c>
      <c r="B26" s="40" t="s">
        <v>18</v>
      </c>
      <c r="C26" s="41" t="s">
        <v>0</v>
      </c>
      <c r="D26" s="42">
        <v>2.8710717499999998E-3</v>
      </c>
      <c r="E26" s="43">
        <v>786595</v>
      </c>
      <c r="F26" s="44">
        <v>273.97260273972603</v>
      </c>
      <c r="G26" s="45">
        <v>4.91698524182076E-3</v>
      </c>
      <c r="H26" s="46">
        <v>2.19616820768136E-2</v>
      </c>
      <c r="I26" s="46">
        <v>0</v>
      </c>
      <c r="J26" s="47">
        <v>3.0487804878048699E-3</v>
      </c>
    </row>
    <row r="27" spans="1:10" s="48" customFormat="1" x14ac:dyDescent="0.25">
      <c r="A27" s="39"/>
      <c r="B27" s="49"/>
      <c r="C27" s="50" t="s">
        <v>1</v>
      </c>
      <c r="D27" s="51">
        <v>8.5459968499999994E-3</v>
      </c>
      <c r="E27" s="52">
        <v>2341369</v>
      </c>
      <c r="F27" s="53">
        <v>273.97260273972603</v>
      </c>
      <c r="G27" s="54">
        <v>8.7687811166429503E-3</v>
      </c>
      <c r="H27" s="55">
        <v>6.4569256756756704E-2</v>
      </c>
      <c r="I27" s="55">
        <v>0</v>
      </c>
      <c r="J27" s="56">
        <v>0</v>
      </c>
    </row>
    <row r="28" spans="1:10" s="48" customFormat="1" x14ac:dyDescent="0.25">
      <c r="A28" s="39"/>
      <c r="B28" s="57"/>
      <c r="C28" s="58" t="s">
        <v>2</v>
      </c>
      <c r="D28" s="51">
        <v>1.91418775E-3</v>
      </c>
      <c r="E28" s="52">
        <v>524435</v>
      </c>
      <c r="F28" s="53">
        <v>273.97260273972603</v>
      </c>
      <c r="G28" s="54">
        <v>2.5332281294452301E-2</v>
      </c>
      <c r="H28" s="55">
        <v>1.2074368776671399E-2</v>
      </c>
      <c r="I28" s="55">
        <v>0</v>
      </c>
      <c r="J28" s="56">
        <v>0</v>
      </c>
    </row>
    <row r="29" spans="1:10" s="48" customFormat="1" x14ac:dyDescent="0.25">
      <c r="A29" s="39"/>
      <c r="B29" s="40" t="s">
        <v>19</v>
      </c>
      <c r="C29" s="41" t="s">
        <v>0</v>
      </c>
      <c r="D29" s="51">
        <v>2.8710717499999998E-3</v>
      </c>
      <c r="E29" s="52">
        <v>786595</v>
      </c>
      <c r="F29" s="53">
        <v>273.97260273972603</v>
      </c>
      <c r="G29" s="54">
        <v>4.91698524182076E-3</v>
      </c>
      <c r="H29" s="55">
        <v>2.19616820768136E-2</v>
      </c>
      <c r="I29" s="55">
        <v>0</v>
      </c>
      <c r="J29" s="56">
        <v>3.0487804878048699E-3</v>
      </c>
    </row>
    <row r="30" spans="1:10" s="48" customFormat="1" x14ac:dyDescent="0.25">
      <c r="A30" s="39"/>
      <c r="B30" s="49"/>
      <c r="C30" s="50" t="s">
        <v>3</v>
      </c>
      <c r="D30" s="51">
        <v>8.5448069500000008E-3</v>
      </c>
      <c r="E30" s="52">
        <v>2341043</v>
      </c>
      <c r="F30" s="53">
        <v>273.97260273972603</v>
      </c>
      <c r="G30" s="54">
        <v>9.61837660028449E-4</v>
      </c>
      <c r="H30" s="55">
        <v>2.9483019203413899E-3</v>
      </c>
      <c r="I30" s="55">
        <v>0</v>
      </c>
      <c r="J30" s="56">
        <v>0</v>
      </c>
    </row>
    <row r="31" spans="1:10" s="48" customFormat="1" x14ac:dyDescent="0.25">
      <c r="A31" s="39"/>
      <c r="B31" s="49"/>
      <c r="C31" s="50" t="s">
        <v>4</v>
      </c>
      <c r="D31" s="51">
        <v>8.5448033000000007E-3</v>
      </c>
      <c r="E31" s="52">
        <v>2341042</v>
      </c>
      <c r="F31" s="53">
        <v>273.97260273972603</v>
      </c>
      <c r="G31" s="54">
        <v>8.9571479374110901E-4</v>
      </c>
      <c r="H31" s="55">
        <v>2.7049253200568898E-3</v>
      </c>
      <c r="I31" s="55">
        <v>0</v>
      </c>
      <c r="J31" s="56">
        <v>0</v>
      </c>
    </row>
    <row r="32" spans="1:10" s="48" customFormat="1" x14ac:dyDescent="0.25">
      <c r="A32" s="39"/>
      <c r="B32" s="49"/>
      <c r="C32" s="50" t="s">
        <v>5</v>
      </c>
      <c r="D32" s="51">
        <v>8.5448033000000007E-3</v>
      </c>
      <c r="E32" s="52">
        <v>2341042</v>
      </c>
      <c r="F32" s="53">
        <v>273.97260273972603</v>
      </c>
      <c r="G32" s="54">
        <v>8.7793385490753898E-4</v>
      </c>
      <c r="H32" s="55">
        <v>2.7782716927453699E-3</v>
      </c>
      <c r="I32" s="55">
        <v>0</v>
      </c>
      <c r="J32" s="56">
        <v>0</v>
      </c>
    </row>
    <row r="33" spans="1:10" s="48" customFormat="1" x14ac:dyDescent="0.25">
      <c r="A33" s="39"/>
      <c r="B33" s="57"/>
      <c r="C33" s="58" t="s">
        <v>2</v>
      </c>
      <c r="D33" s="51">
        <v>1.91418775E-3</v>
      </c>
      <c r="E33" s="52">
        <v>524435</v>
      </c>
      <c r="F33" s="53">
        <v>273.97260273972603</v>
      </c>
      <c r="G33" s="54">
        <v>2.5332281294452301E-2</v>
      </c>
      <c r="H33" s="55">
        <v>1.2074368776671399E-2</v>
      </c>
      <c r="I33" s="55">
        <v>0</v>
      </c>
      <c r="J33" s="56">
        <v>0</v>
      </c>
    </row>
    <row r="34" spans="1:10" s="48" customFormat="1" x14ac:dyDescent="0.25">
      <c r="A34" s="39"/>
      <c r="B34" s="40" t="s">
        <v>20</v>
      </c>
      <c r="C34" s="41" t="s">
        <v>0</v>
      </c>
      <c r="D34" s="51">
        <v>2.8710717499999998E-3</v>
      </c>
      <c r="E34" s="52">
        <v>786595</v>
      </c>
      <c r="F34" s="53">
        <v>273.97260273972603</v>
      </c>
      <c r="G34" s="54">
        <v>4.91698524182076E-3</v>
      </c>
      <c r="H34" s="55">
        <v>2.19616820768136E-2</v>
      </c>
      <c r="I34" s="55">
        <v>0</v>
      </c>
      <c r="J34" s="56">
        <v>3.0487804878048699E-3</v>
      </c>
    </row>
    <row r="35" spans="1:10" s="48" customFormat="1" x14ac:dyDescent="0.25">
      <c r="A35" s="39"/>
      <c r="B35" s="49"/>
      <c r="C35" s="50" t="s">
        <v>1</v>
      </c>
      <c r="D35" s="51">
        <v>8.5459968499999994E-3</v>
      </c>
      <c r="E35" s="52">
        <v>2341369</v>
      </c>
      <c r="F35" s="53">
        <v>273.97260273972603</v>
      </c>
      <c r="G35" s="54">
        <v>8.7687811166429503E-3</v>
      </c>
      <c r="H35" s="55">
        <v>6.4569256756756704E-2</v>
      </c>
      <c r="I35" s="55">
        <v>0</v>
      </c>
      <c r="J35" s="56">
        <v>0</v>
      </c>
    </row>
    <row r="36" spans="1:10" s="48" customFormat="1" x14ac:dyDescent="0.25">
      <c r="A36" s="39"/>
      <c r="B36" s="49"/>
      <c r="C36" s="50" t="s">
        <v>6</v>
      </c>
      <c r="D36" s="51">
        <v>0.31709070589999999</v>
      </c>
      <c r="E36" s="52">
        <v>86874166</v>
      </c>
      <c r="F36" s="53">
        <v>273.97260273972603</v>
      </c>
      <c r="G36" s="54">
        <v>9.0182699146514906E-3</v>
      </c>
      <c r="H36" s="55">
        <v>6.5546097083926003E-2</v>
      </c>
      <c r="I36" s="55">
        <v>0</v>
      </c>
      <c r="J36" s="56">
        <v>0</v>
      </c>
    </row>
    <row r="37" spans="1:10" s="48" customFormat="1" x14ac:dyDescent="0.25">
      <c r="A37" s="39"/>
      <c r="B37" s="57"/>
      <c r="C37" s="58" t="s">
        <v>2</v>
      </c>
      <c r="D37" s="51">
        <v>1.91418775E-3</v>
      </c>
      <c r="E37" s="52">
        <v>524435</v>
      </c>
      <c r="F37" s="53">
        <v>273.97260273972603</v>
      </c>
      <c r="G37" s="54">
        <v>2.5332281294452301E-2</v>
      </c>
      <c r="H37" s="55">
        <v>1.2074368776671399E-2</v>
      </c>
      <c r="I37" s="55">
        <v>0</v>
      </c>
      <c r="J37" s="56">
        <v>0</v>
      </c>
    </row>
    <row r="38" spans="1:10" s="48" customFormat="1" x14ac:dyDescent="0.25">
      <c r="A38" s="39"/>
      <c r="B38" s="40" t="s">
        <v>21</v>
      </c>
      <c r="C38" s="41" t="s">
        <v>0</v>
      </c>
      <c r="D38" s="51">
        <v>2.8710717499999998E-3</v>
      </c>
      <c r="E38" s="52">
        <v>786595</v>
      </c>
      <c r="F38" s="53">
        <v>273.97260273972603</v>
      </c>
      <c r="G38" s="54">
        <v>4.91698524182076E-3</v>
      </c>
      <c r="H38" s="55">
        <v>2.19616820768136E-2</v>
      </c>
      <c r="I38" s="55">
        <v>0</v>
      </c>
      <c r="J38" s="56">
        <v>3.0487804878048699E-3</v>
      </c>
    </row>
    <row r="39" spans="1:10" s="48" customFormat="1" x14ac:dyDescent="0.25">
      <c r="A39" s="39"/>
      <c r="B39" s="49"/>
      <c r="C39" s="50" t="s">
        <v>3</v>
      </c>
      <c r="D39" s="51">
        <v>8.5448069500000008E-3</v>
      </c>
      <c r="E39" s="52">
        <v>2341043</v>
      </c>
      <c r="F39" s="53">
        <v>273.97260273972603</v>
      </c>
      <c r="G39" s="54">
        <v>9.61837660028449E-4</v>
      </c>
      <c r="H39" s="55">
        <v>2.9483019203413899E-3</v>
      </c>
      <c r="I39" s="55">
        <v>0</v>
      </c>
      <c r="J39" s="56">
        <v>0</v>
      </c>
    </row>
    <row r="40" spans="1:10" s="48" customFormat="1" x14ac:dyDescent="0.25">
      <c r="A40" s="39"/>
      <c r="B40" s="49"/>
      <c r="C40" s="50" t="s">
        <v>6</v>
      </c>
      <c r="D40" s="51">
        <v>1.7089617549999998E-2</v>
      </c>
      <c r="E40" s="52">
        <v>4682087</v>
      </c>
      <c r="F40" s="53">
        <v>273.97260273972603</v>
      </c>
      <c r="G40" s="54">
        <v>1.29578591749644E-3</v>
      </c>
      <c r="H40" s="55">
        <v>4.2785384068278797E-3</v>
      </c>
      <c r="I40" s="55">
        <v>0</v>
      </c>
      <c r="J40" s="56">
        <v>0</v>
      </c>
    </row>
    <row r="41" spans="1:10" s="48" customFormat="1" x14ac:dyDescent="0.25">
      <c r="A41" s="39"/>
      <c r="B41" s="57"/>
      <c r="C41" s="58" t="s">
        <v>2</v>
      </c>
      <c r="D41" s="51">
        <v>1.91418775E-3</v>
      </c>
      <c r="E41" s="52">
        <v>524435</v>
      </c>
      <c r="F41" s="53">
        <v>273.97260273972603</v>
      </c>
      <c r="G41" s="54">
        <v>2.5332281294452301E-2</v>
      </c>
      <c r="H41" s="55">
        <v>1.2074368776671399E-2</v>
      </c>
      <c r="I41" s="55">
        <v>0</v>
      </c>
      <c r="J41" s="56">
        <v>0</v>
      </c>
    </row>
    <row r="42" spans="1:10" s="48" customFormat="1" x14ac:dyDescent="0.25">
      <c r="A42" s="39"/>
      <c r="B42" s="40" t="s">
        <v>22</v>
      </c>
      <c r="C42" s="41" t="s">
        <v>0</v>
      </c>
      <c r="D42" s="51">
        <v>2.8710717499999998E-3</v>
      </c>
      <c r="E42" s="52">
        <v>786595</v>
      </c>
      <c r="F42" s="53">
        <v>273.97260273972603</v>
      </c>
      <c r="G42" s="54">
        <v>4.91698524182076E-3</v>
      </c>
      <c r="H42" s="55">
        <v>2.19616820768136E-2</v>
      </c>
      <c r="I42" s="55">
        <v>0</v>
      </c>
      <c r="J42" s="56">
        <v>3.0487804878048699E-3</v>
      </c>
    </row>
    <row r="43" spans="1:10" s="48" customFormat="1" x14ac:dyDescent="0.25">
      <c r="A43" s="39"/>
      <c r="B43" s="49"/>
      <c r="C43" s="50" t="s">
        <v>3</v>
      </c>
      <c r="D43" s="51">
        <v>8.5448069500000008E-3</v>
      </c>
      <c r="E43" s="52">
        <v>2341043</v>
      </c>
      <c r="F43" s="53">
        <v>273.97260273972603</v>
      </c>
      <c r="G43" s="54">
        <v>9.61837660028449E-4</v>
      </c>
      <c r="H43" s="55">
        <v>2.9483019203413899E-3</v>
      </c>
      <c r="I43" s="55">
        <v>0</v>
      </c>
      <c r="J43" s="56">
        <v>0</v>
      </c>
    </row>
    <row r="44" spans="1:10" s="48" customFormat="1" x14ac:dyDescent="0.25">
      <c r="A44" s="39"/>
      <c r="B44" s="49"/>
      <c r="C44" s="50" t="s">
        <v>7</v>
      </c>
      <c r="D44" s="51">
        <v>8.5460442999999997E-3</v>
      </c>
      <c r="E44" s="52">
        <v>2341382</v>
      </c>
      <c r="F44" s="53">
        <v>273.97260273972603</v>
      </c>
      <c r="G44" s="54">
        <v>1.13064544807965E-2</v>
      </c>
      <c r="H44" s="55">
        <v>9.5563655761024102E-2</v>
      </c>
      <c r="I44" s="55">
        <v>0</v>
      </c>
      <c r="J44" s="56">
        <v>0</v>
      </c>
    </row>
    <row r="45" spans="1:10" s="48" customFormat="1" x14ac:dyDescent="0.25">
      <c r="A45" s="39"/>
      <c r="B45" s="57"/>
      <c r="C45" s="58" t="s">
        <v>2</v>
      </c>
      <c r="D45" s="51">
        <v>1.91418775E-3</v>
      </c>
      <c r="E45" s="52">
        <v>524435</v>
      </c>
      <c r="F45" s="53">
        <v>273.97260273972603</v>
      </c>
      <c r="G45" s="54">
        <v>2.5332281294452301E-2</v>
      </c>
      <c r="H45" s="55">
        <v>1.2074368776671399E-2</v>
      </c>
      <c r="I45" s="55">
        <v>0</v>
      </c>
      <c r="J45" s="56">
        <v>0</v>
      </c>
    </row>
    <row r="46" spans="1:10" s="48" customFormat="1" x14ac:dyDescent="0.25">
      <c r="A46" s="39"/>
      <c r="B46" s="49" t="s">
        <v>23</v>
      </c>
      <c r="C46" s="50" t="s">
        <v>0</v>
      </c>
      <c r="D46" s="51">
        <v>2.8710717499999998E-3</v>
      </c>
      <c r="E46" s="52">
        <v>786595</v>
      </c>
      <c r="F46" s="53">
        <v>273.97260273972603</v>
      </c>
      <c r="G46" s="54">
        <v>4.91698524182076E-3</v>
      </c>
      <c r="H46" s="55">
        <v>2.19616820768136E-2</v>
      </c>
      <c r="I46" s="55">
        <v>0</v>
      </c>
      <c r="J46" s="56">
        <v>3.0487804878048699E-3</v>
      </c>
    </row>
    <row r="47" spans="1:10" s="48" customFormat="1" x14ac:dyDescent="0.25">
      <c r="A47" s="39"/>
      <c r="B47" s="49"/>
      <c r="C47" s="50" t="s">
        <v>3</v>
      </c>
      <c r="D47" s="51">
        <v>8.5448069500000008E-3</v>
      </c>
      <c r="E47" s="52">
        <v>2341043</v>
      </c>
      <c r="F47" s="53">
        <v>273.97260273972603</v>
      </c>
      <c r="G47" s="54">
        <v>9.61837660028449E-4</v>
      </c>
      <c r="H47" s="55">
        <v>2.9483019203413899E-3</v>
      </c>
      <c r="I47" s="55">
        <v>0</v>
      </c>
      <c r="J47" s="56">
        <v>0</v>
      </c>
    </row>
    <row r="48" spans="1:10" s="48" customFormat="1" x14ac:dyDescent="0.25">
      <c r="A48" s="39"/>
      <c r="B48" s="49"/>
      <c r="C48" s="50" t="s">
        <v>8</v>
      </c>
      <c r="D48" s="51">
        <v>8.5448069500000008E-3</v>
      </c>
      <c r="E48" s="52">
        <v>2341043</v>
      </c>
      <c r="F48" s="53">
        <v>273.97260273972603</v>
      </c>
      <c r="G48" s="54">
        <v>1.11742087482219E-3</v>
      </c>
      <c r="H48" s="55">
        <v>3.7173275248933101E-3</v>
      </c>
      <c r="I48" s="55">
        <v>0</v>
      </c>
      <c r="J48" s="56">
        <v>0</v>
      </c>
    </row>
    <row r="49" spans="1:10" s="48" customFormat="1" x14ac:dyDescent="0.25">
      <c r="A49" s="65"/>
      <c r="B49" s="57"/>
      <c r="C49" s="58" t="s">
        <v>2</v>
      </c>
      <c r="D49" s="59">
        <v>1.91418775E-3</v>
      </c>
      <c r="E49" s="60">
        <v>524435</v>
      </c>
      <c r="F49" s="61">
        <v>273.97260273972603</v>
      </c>
      <c r="G49" s="62">
        <v>2.5332281294452301E-2</v>
      </c>
      <c r="H49" s="63">
        <v>1.2074368776671399E-2</v>
      </c>
      <c r="I49" s="63">
        <v>0</v>
      </c>
      <c r="J49" s="64">
        <v>0</v>
      </c>
    </row>
  </sheetData>
  <mergeCells count="14">
    <mergeCell ref="B42:B45"/>
    <mergeCell ref="B46:B49"/>
    <mergeCell ref="B2:B4"/>
    <mergeCell ref="B5:B9"/>
    <mergeCell ref="B10:B13"/>
    <mergeCell ref="B14:B17"/>
    <mergeCell ref="B18:B21"/>
    <mergeCell ref="B22:B25"/>
    <mergeCell ref="A2:A25"/>
    <mergeCell ref="A26:A49"/>
    <mergeCell ref="B26:B28"/>
    <mergeCell ref="B29:B33"/>
    <mergeCell ref="B34:B37"/>
    <mergeCell ref="B38:B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9EE5-4AEE-4A50-BF2A-93B4D8BA5EBA}">
  <dimension ref="A1:I27"/>
  <sheetViews>
    <sheetView tabSelected="1" workbookViewId="0">
      <pane ySplit="1" topLeftCell="A2" activePane="bottomLeft" state="frozen"/>
      <selection pane="bottomLeft" activeCell="O26" sqref="O26"/>
    </sheetView>
  </sheetViews>
  <sheetFormatPr defaultRowHeight="15" x14ac:dyDescent="0.25"/>
  <cols>
    <col min="1" max="1" width="13.5703125" bestFit="1" customWidth="1"/>
    <col min="2" max="2" width="7.85546875" bestFit="1" customWidth="1"/>
    <col min="3" max="3" width="9.140625" style="13"/>
    <col min="5" max="5" width="9.140625" style="87"/>
    <col min="6" max="9" width="9.140625" style="89"/>
  </cols>
  <sheetData>
    <row r="1" spans="1:9" s="1" customFormat="1" x14ac:dyDescent="0.25">
      <c r="A1" s="1" t="s">
        <v>24</v>
      </c>
      <c r="B1" s="1" t="s">
        <v>9</v>
      </c>
      <c r="C1" s="12" t="s">
        <v>11</v>
      </c>
      <c r="D1" s="1" t="s">
        <v>12</v>
      </c>
      <c r="E1" s="79" t="s">
        <v>13</v>
      </c>
      <c r="F1" s="88" t="s">
        <v>14</v>
      </c>
      <c r="G1" s="88" t="s">
        <v>15</v>
      </c>
      <c r="H1" s="88" t="s">
        <v>16</v>
      </c>
      <c r="I1" s="88" t="s">
        <v>17</v>
      </c>
    </row>
    <row r="2" spans="1:9" x14ac:dyDescent="0.25">
      <c r="A2" s="69" t="s">
        <v>25</v>
      </c>
      <c r="B2" s="9" t="s">
        <v>18</v>
      </c>
      <c r="C2" s="28">
        <v>0.48041972695000001</v>
      </c>
      <c r="D2" s="2">
        <v>131621843</v>
      </c>
      <c r="E2" s="80">
        <v>273.97260273972603</v>
      </c>
      <c r="F2" s="22">
        <f>3.59936210881934 / 100</f>
        <v>3.59936210881934E-2</v>
      </c>
      <c r="G2" s="17">
        <f>9.96288229018492 / 100</f>
        <v>9.9628822901849198E-2</v>
      </c>
      <c r="H2" s="17">
        <v>0</v>
      </c>
      <c r="I2" s="18">
        <f t="shared" ref="I2:I11" si="0">0.304878048780487 / 100</f>
        <v>3.0487804878048703E-3</v>
      </c>
    </row>
    <row r="3" spans="1:9" x14ac:dyDescent="0.25">
      <c r="A3" s="34"/>
      <c r="B3" s="10" t="s">
        <v>19</v>
      </c>
      <c r="C3" s="29">
        <v>2.472368015E-2</v>
      </c>
      <c r="D3" s="4">
        <v>6773611</v>
      </c>
      <c r="E3" s="81">
        <v>273.97260273972603</v>
      </c>
      <c r="F3" s="23">
        <f>3.84912873399715 / 100</f>
        <v>3.8491287339971501E-2</v>
      </c>
      <c r="G3" s="15">
        <f>9.78340593883357 / 100</f>
        <v>9.7834059388335698E-2</v>
      </c>
      <c r="H3" s="15">
        <v>0</v>
      </c>
      <c r="I3" s="19">
        <f t="shared" si="0"/>
        <v>3.0487804878048703E-3</v>
      </c>
    </row>
    <row r="4" spans="1:9" x14ac:dyDescent="0.25">
      <c r="A4" s="34"/>
      <c r="B4" s="10" t="s">
        <v>27</v>
      </c>
      <c r="C4" s="29">
        <v>1.7127482650000001E-2</v>
      </c>
      <c r="D4" s="4">
        <v>4692461</v>
      </c>
      <c r="E4" s="81">
        <v>273.97260273972603</v>
      </c>
      <c r="F4" s="23">
        <v>1.1694301209103799E-2</v>
      </c>
      <c r="G4" s="15">
        <v>6.4383668207681294E-2</v>
      </c>
      <c r="H4" s="15">
        <v>0</v>
      </c>
      <c r="I4" s="19">
        <v>3.0487804878048699E-3</v>
      </c>
    </row>
    <row r="5" spans="1:9" x14ac:dyDescent="0.25">
      <c r="A5" s="34"/>
      <c r="B5" s="10" t="s">
        <v>30</v>
      </c>
      <c r="C5" s="29">
        <v>2.6621329749999999E-2</v>
      </c>
      <c r="D5" s="4">
        <v>7293515</v>
      </c>
      <c r="E5" s="81">
        <v>273.97260273972603</v>
      </c>
      <c r="F5" s="23">
        <v>1.02390424964438E-2</v>
      </c>
      <c r="G5" s="15">
        <v>5.6396692745376897E-2</v>
      </c>
      <c r="H5" s="15">
        <v>0</v>
      </c>
      <c r="I5" s="19">
        <v>3.0487804878048699E-3</v>
      </c>
    </row>
    <row r="6" spans="1:9" x14ac:dyDescent="0.25">
      <c r="A6" s="34"/>
      <c r="B6" s="10" t="s">
        <v>20</v>
      </c>
      <c r="C6" s="29">
        <v>0.33896439304999998</v>
      </c>
      <c r="D6" s="4">
        <v>92866957</v>
      </c>
      <c r="E6" s="81">
        <v>273.97260273972603</v>
      </c>
      <c r="F6" s="23">
        <f>4.42717594238975 / 100</f>
        <v>4.4271759423897501E-2</v>
      </c>
      <c r="G6" s="15">
        <f>17.2768492176386 / 100</f>
        <v>0.17276849217638598</v>
      </c>
      <c r="H6" s="15">
        <v>0</v>
      </c>
      <c r="I6" s="19">
        <f t="shared" si="0"/>
        <v>3.0487804878048703E-3</v>
      </c>
    </row>
    <row r="7" spans="1:9" x14ac:dyDescent="0.25">
      <c r="A7" s="34"/>
      <c r="B7" s="10" t="s">
        <v>21</v>
      </c>
      <c r="C7" s="29">
        <v>2.4723731249999999E-2</v>
      </c>
      <c r="D7" s="4">
        <v>6773625</v>
      </c>
      <c r="E7" s="81">
        <v>273.97260273972603</v>
      </c>
      <c r="F7" s="23">
        <f>3.85007334637268 / 100</f>
        <v>3.8500733463726802E-2</v>
      </c>
      <c r="G7" s="15">
        <f>9.83452613798008 / 100</f>
        <v>9.8345261379800791E-2</v>
      </c>
      <c r="H7" s="15">
        <v>0</v>
      </c>
      <c r="I7" s="19">
        <f t="shared" si="0"/>
        <v>3.0487804878048703E-3</v>
      </c>
    </row>
    <row r="8" spans="1:9" x14ac:dyDescent="0.25">
      <c r="A8" s="34"/>
      <c r="B8" s="66" t="s">
        <v>28</v>
      </c>
      <c r="C8" s="29">
        <v>1.712753375E-2</v>
      </c>
      <c r="D8" s="4">
        <v>4692475</v>
      </c>
      <c r="E8" s="81">
        <v>273.97260273972603</v>
      </c>
      <c r="F8" s="23">
        <v>1.17004134068278E-2</v>
      </c>
      <c r="G8" s="15">
        <v>6.4532583570412499E-2</v>
      </c>
      <c r="H8" s="15">
        <v>0</v>
      </c>
      <c r="I8" s="19">
        <v>3.0487804878048699E-3</v>
      </c>
    </row>
    <row r="9" spans="1:9" x14ac:dyDescent="0.25">
      <c r="A9" s="34"/>
      <c r="B9" s="66" t="s">
        <v>31</v>
      </c>
      <c r="C9" s="29">
        <v>2.6621322449999998E-2</v>
      </c>
      <c r="D9" s="4">
        <v>7293513</v>
      </c>
      <c r="E9" s="81">
        <v>273.97260273972603</v>
      </c>
      <c r="F9" s="23">
        <v>1.0234041607396801E-2</v>
      </c>
      <c r="G9" s="15">
        <v>5.6368910028449501E-2</v>
      </c>
      <c r="H9" s="15">
        <v>0</v>
      </c>
      <c r="I9" s="19">
        <v>3.0487804878048699E-3</v>
      </c>
    </row>
    <row r="10" spans="1:9" x14ac:dyDescent="0.25">
      <c r="A10" s="34"/>
      <c r="B10" s="10" t="s">
        <v>22</v>
      </c>
      <c r="C10" s="29">
        <v>4.7508786900000002E-2</v>
      </c>
      <c r="D10" s="4">
        <v>13016106</v>
      </c>
      <c r="E10" s="81">
        <v>273.97260273972603</v>
      </c>
      <c r="F10" s="23">
        <f>4.92481996799431 / 100</f>
        <v>4.9248199679943101E-2</v>
      </c>
      <c r="G10" s="15">
        <f>22.0329169630156 / 100</f>
        <v>0.22032916963015603</v>
      </c>
      <c r="H10" s="15">
        <v>0</v>
      </c>
      <c r="I10" s="19">
        <f t="shared" si="0"/>
        <v>3.0487804878048703E-3</v>
      </c>
    </row>
    <row r="11" spans="1:9" x14ac:dyDescent="0.25">
      <c r="A11" s="34"/>
      <c r="B11" s="10" t="s">
        <v>23</v>
      </c>
      <c r="C11" s="29">
        <v>2.0925698199999999E-2</v>
      </c>
      <c r="D11" s="4">
        <v>5733068</v>
      </c>
      <c r="E11" s="81">
        <v>273.97260273972603</v>
      </c>
      <c r="F11" s="23">
        <f>3.70999288762446 / 100</f>
        <v>3.7099928876244602E-2</v>
      </c>
      <c r="G11" s="15">
        <f>8.70510312944523 / 100</f>
        <v>8.7051031294452311E-2</v>
      </c>
      <c r="H11" s="15">
        <v>0</v>
      </c>
      <c r="I11" s="19">
        <f t="shared" si="0"/>
        <v>3.0487804878048703E-3</v>
      </c>
    </row>
    <row r="12" spans="1:9" x14ac:dyDescent="0.25">
      <c r="A12" s="34"/>
      <c r="B12" s="66" t="s">
        <v>29</v>
      </c>
      <c r="C12" s="29">
        <v>1.332974525E-2</v>
      </c>
      <c r="D12" s="4">
        <v>3651985</v>
      </c>
      <c r="E12" s="81">
        <v>273.97260273972603</v>
      </c>
      <c r="F12" s="23">
        <v>1.02907183499288E-2</v>
      </c>
      <c r="G12" s="15">
        <v>5.3437277738264503E-2</v>
      </c>
      <c r="H12" s="15">
        <v>0</v>
      </c>
      <c r="I12" s="19">
        <v>3.0487804878048699E-3</v>
      </c>
    </row>
    <row r="13" spans="1:9" x14ac:dyDescent="0.25">
      <c r="A13" s="70"/>
      <c r="B13" s="67" t="s">
        <v>32</v>
      </c>
      <c r="C13" s="30">
        <v>1.3329748900000001E-2</v>
      </c>
      <c r="D13" s="6">
        <v>3651986</v>
      </c>
      <c r="E13" s="82">
        <v>273.97260273972603</v>
      </c>
      <c r="F13" s="24">
        <v>1.0299053165007101E-2</v>
      </c>
      <c r="G13" s="16">
        <v>5.3542852062588901E-2</v>
      </c>
      <c r="H13" s="16">
        <v>0</v>
      </c>
      <c r="I13" s="20">
        <v>3.0487804878048699E-3</v>
      </c>
    </row>
    <row r="14" spans="1:9" s="48" customFormat="1" x14ac:dyDescent="0.25">
      <c r="A14" s="71" t="s">
        <v>26</v>
      </c>
      <c r="B14" s="41" t="s">
        <v>18</v>
      </c>
      <c r="C14" s="72">
        <v>0.48042130374999997</v>
      </c>
      <c r="D14" s="43">
        <v>131622275</v>
      </c>
      <c r="E14" s="83">
        <v>273.97260273972603</v>
      </c>
      <c r="F14" s="45">
        <v>3.4046608285917497E-2</v>
      </c>
      <c r="G14" s="46">
        <v>8.1734530583214796E-2</v>
      </c>
      <c r="H14" s="46">
        <v>0</v>
      </c>
      <c r="I14" s="47">
        <v>3.0487804878048699E-3</v>
      </c>
    </row>
    <row r="15" spans="1:9" s="48" customFormat="1" x14ac:dyDescent="0.25">
      <c r="A15" s="39"/>
      <c r="B15" s="50" t="s">
        <v>19</v>
      </c>
      <c r="C15" s="73">
        <v>2.47235305E-2</v>
      </c>
      <c r="D15" s="52">
        <v>6773570</v>
      </c>
      <c r="E15" s="84">
        <v>273.97260273972603</v>
      </c>
      <c r="F15" s="54">
        <v>3.6346461593172098E-2</v>
      </c>
      <c r="G15" s="55">
        <v>9.4451235775248901E-2</v>
      </c>
      <c r="H15" s="55">
        <v>0</v>
      </c>
      <c r="I15" s="56">
        <v>3.0487804878048699E-3</v>
      </c>
    </row>
    <row r="16" spans="1:9" s="48" customFormat="1" x14ac:dyDescent="0.25">
      <c r="A16" s="39"/>
      <c r="B16" s="50" t="s">
        <v>27</v>
      </c>
      <c r="C16" s="73">
        <v>1.71273841E-2</v>
      </c>
      <c r="D16" s="52">
        <v>4692434</v>
      </c>
      <c r="E16" s="84">
        <v>273.97260273972603</v>
      </c>
      <c r="F16" s="54">
        <v>1.0241820768136499E-2</v>
      </c>
      <c r="G16" s="55">
        <v>6.4882645803698402E-2</v>
      </c>
      <c r="H16" s="55">
        <v>0</v>
      </c>
      <c r="I16" s="56">
        <v>1.2703252032520301E-2</v>
      </c>
    </row>
    <row r="17" spans="1:9" s="48" customFormat="1" x14ac:dyDescent="0.25">
      <c r="A17" s="39"/>
      <c r="B17" s="50" t="s">
        <v>30</v>
      </c>
      <c r="C17" s="73">
        <v>2.2824081449999999E-2</v>
      </c>
      <c r="D17" s="52">
        <v>6253173</v>
      </c>
      <c r="E17" s="84">
        <v>273.97260273972603</v>
      </c>
      <c r="F17" s="54">
        <v>1.5600551209103799E-2</v>
      </c>
      <c r="G17" s="55">
        <v>9.0324946657183505E-2</v>
      </c>
      <c r="H17" s="55">
        <v>0</v>
      </c>
      <c r="I17" s="56">
        <v>1.2703252032520301E-2</v>
      </c>
    </row>
    <row r="18" spans="1:9" s="48" customFormat="1" x14ac:dyDescent="0.25">
      <c r="A18" s="39"/>
      <c r="B18" s="50" t="s">
        <v>20</v>
      </c>
      <c r="C18" s="73">
        <v>0.33042221044999998</v>
      </c>
      <c r="D18" s="52">
        <v>90526633</v>
      </c>
      <c r="E18" s="84">
        <v>273.97260273972603</v>
      </c>
      <c r="F18" s="54">
        <v>4.0140469416785202E-2</v>
      </c>
      <c r="G18" s="55">
        <v>0.13708548186344199</v>
      </c>
      <c r="H18" s="55">
        <v>0</v>
      </c>
      <c r="I18" s="56">
        <v>3.0487804878048699E-3</v>
      </c>
    </row>
    <row r="19" spans="1:9" s="48" customFormat="1" x14ac:dyDescent="0.25">
      <c r="A19" s="39"/>
      <c r="B19" s="50" t="s">
        <v>21</v>
      </c>
      <c r="C19" s="73">
        <v>2.47235305E-2</v>
      </c>
      <c r="D19" s="52">
        <v>6773570</v>
      </c>
      <c r="E19" s="84">
        <v>273.97260273972603</v>
      </c>
      <c r="F19" s="54">
        <v>3.6346461593172098E-2</v>
      </c>
      <c r="G19" s="55">
        <v>9.4451235775248901E-2</v>
      </c>
      <c r="H19" s="55">
        <v>0</v>
      </c>
      <c r="I19" s="56">
        <v>3.0487804878048699E-3</v>
      </c>
    </row>
    <row r="20" spans="1:9" s="48" customFormat="1" x14ac:dyDescent="0.25">
      <c r="A20" s="39"/>
      <c r="B20" s="50" t="s">
        <v>28</v>
      </c>
      <c r="C20" s="73">
        <v>1.71273841E-2</v>
      </c>
      <c r="D20" s="52">
        <v>4692434</v>
      </c>
      <c r="E20" s="84">
        <v>273.97260273972603</v>
      </c>
      <c r="F20" s="54">
        <v>1.0241820768136499E-2</v>
      </c>
      <c r="G20" s="55">
        <v>6.4882645803698402E-2</v>
      </c>
      <c r="H20" s="55">
        <v>0</v>
      </c>
      <c r="I20" s="56">
        <v>1.2703252032520301E-2</v>
      </c>
    </row>
    <row r="21" spans="1:9" s="48" customFormat="1" x14ac:dyDescent="0.25">
      <c r="A21" s="39"/>
      <c r="B21" s="50" t="s">
        <v>31</v>
      </c>
      <c r="C21" s="73">
        <v>1.71277783E-2</v>
      </c>
      <c r="D21" s="52">
        <v>4692542</v>
      </c>
      <c r="E21" s="84">
        <v>273.97260273972603</v>
      </c>
      <c r="F21" s="54">
        <v>1.2558899359886201E-2</v>
      </c>
      <c r="G21" s="55">
        <v>7.07125711237553E-2</v>
      </c>
      <c r="H21" s="55">
        <v>0</v>
      </c>
      <c r="I21" s="56">
        <v>1.2703252032520301E-2</v>
      </c>
    </row>
    <row r="22" spans="1:9" s="48" customFormat="1" x14ac:dyDescent="0.25">
      <c r="A22" s="39"/>
      <c r="B22" s="50" t="s">
        <v>22</v>
      </c>
      <c r="C22" s="73">
        <v>2.1877815299999999E-2</v>
      </c>
      <c r="D22" s="52">
        <v>5993922</v>
      </c>
      <c r="E22" s="84">
        <v>273.97260273972603</v>
      </c>
      <c r="F22" s="54">
        <v>4.2570345839260303E-2</v>
      </c>
      <c r="G22" s="55">
        <v>0.167673141891891</v>
      </c>
      <c r="H22" s="55">
        <v>0</v>
      </c>
      <c r="I22" s="56">
        <v>3.0487804878048699E-3</v>
      </c>
    </row>
    <row r="23" spans="1:9" s="48" customFormat="1" x14ac:dyDescent="0.25">
      <c r="A23" s="39"/>
      <c r="B23" s="50" t="s">
        <v>23</v>
      </c>
      <c r="C23" s="73">
        <v>2.0925537599999999E-2</v>
      </c>
      <c r="D23" s="52">
        <v>5733024</v>
      </c>
      <c r="E23" s="84">
        <v>273.97260273972603</v>
      </c>
      <c r="F23" s="54">
        <v>3.4917318634423898E-2</v>
      </c>
      <c r="G23" s="55">
        <v>8.3440389402560405E-2</v>
      </c>
      <c r="H23" s="55">
        <v>0</v>
      </c>
      <c r="I23" s="56">
        <v>3.0487804878048699E-3</v>
      </c>
    </row>
    <row r="24" spans="1:9" s="48" customFormat="1" x14ac:dyDescent="0.25">
      <c r="A24" s="74"/>
      <c r="B24" s="50" t="s">
        <v>29</v>
      </c>
      <c r="C24" s="73">
        <v>1.3329643049999999E-2</v>
      </c>
      <c r="D24" s="52">
        <v>3651957</v>
      </c>
      <c r="E24" s="84">
        <v>273.97260273972603</v>
      </c>
      <c r="F24" s="54">
        <v>8.8476840327169192E-3</v>
      </c>
      <c r="G24" s="55">
        <v>5.3657316856329997E-2</v>
      </c>
      <c r="H24" s="55">
        <v>0</v>
      </c>
      <c r="I24" s="56">
        <v>1.2703252032520301E-2</v>
      </c>
    </row>
    <row r="25" spans="1:9" s="48" customFormat="1" x14ac:dyDescent="0.25">
      <c r="A25" s="65"/>
      <c r="B25" s="58" t="s">
        <v>32</v>
      </c>
      <c r="C25" s="75">
        <v>1.4279343850000001E-2</v>
      </c>
      <c r="D25" s="60">
        <v>3912149</v>
      </c>
      <c r="E25" s="85">
        <v>273.97260273972603</v>
      </c>
      <c r="F25" s="62">
        <v>1.13547964082503E-2</v>
      </c>
      <c r="G25" s="63">
        <v>6.2547786273115205E-2</v>
      </c>
      <c r="H25" s="63">
        <v>0</v>
      </c>
      <c r="I25" s="64">
        <v>1.2703252032520301E-2</v>
      </c>
    </row>
    <row r="26" spans="1:9" x14ac:dyDescent="0.25">
      <c r="A26" s="68"/>
      <c r="B26" s="4"/>
      <c r="C26" s="14"/>
      <c r="D26" s="4"/>
      <c r="E26" s="86"/>
      <c r="F26" s="15"/>
      <c r="G26" s="15"/>
      <c r="H26" s="15"/>
      <c r="I26" s="15"/>
    </row>
    <row r="27" spans="1:9" x14ac:dyDescent="0.25">
      <c r="A27" s="68"/>
      <c r="B27" s="4"/>
      <c r="C27" s="14"/>
      <c r="D27" s="4"/>
      <c r="E27" s="86"/>
      <c r="F27" s="15"/>
      <c r="G27" s="15"/>
      <c r="H27" s="15"/>
      <c r="I27" s="15"/>
    </row>
  </sheetData>
  <mergeCells count="2">
    <mergeCell ref="A14:A25"/>
    <mergeCell ref="A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DC87-3130-4961-A2CE-E148B0ADB65E}">
  <dimension ref="A1:H6"/>
  <sheetViews>
    <sheetView workbookViewId="0">
      <selection activeCell="B5" sqref="B5:H6"/>
    </sheetView>
  </sheetViews>
  <sheetFormatPr defaultRowHeight="15" x14ac:dyDescent="0.25"/>
  <cols>
    <col min="1" max="1" width="5" bestFit="1" customWidth="1"/>
    <col min="2" max="2" width="12" bestFit="1" customWidth="1"/>
    <col min="5" max="6" width="12" bestFit="1" customWidth="1"/>
  </cols>
  <sheetData>
    <row r="1" spans="1:8" x14ac:dyDescent="0.25">
      <c r="A1" t="s">
        <v>27</v>
      </c>
      <c r="B1">
        <v>1.71273841E-2</v>
      </c>
      <c r="C1">
        <v>4692434</v>
      </c>
      <c r="D1">
        <v>273.97260273972603</v>
      </c>
      <c r="E1">
        <v>1.0241820768136499E-2</v>
      </c>
      <c r="F1">
        <v>6.4882645803698402E-2</v>
      </c>
      <c r="G1">
        <v>0</v>
      </c>
      <c r="H1">
        <v>1.2703252032520301E-2</v>
      </c>
    </row>
    <row r="2" spans="1:8" x14ac:dyDescent="0.25">
      <c r="A2" t="s">
        <v>30</v>
      </c>
      <c r="B2">
        <v>2.2824081449999999E-2</v>
      </c>
      <c r="C2">
        <v>6253173</v>
      </c>
      <c r="D2">
        <v>273.97260273972603</v>
      </c>
      <c r="E2">
        <v>1.5600551209103799E-2</v>
      </c>
      <c r="F2">
        <v>9.0324946657183505E-2</v>
      </c>
      <c r="G2">
        <v>0</v>
      </c>
      <c r="H2">
        <v>1.2703252032520301E-2</v>
      </c>
    </row>
    <row r="3" spans="1:8" x14ac:dyDescent="0.25">
      <c r="A3" t="s">
        <v>28</v>
      </c>
      <c r="B3">
        <v>1.71273841E-2</v>
      </c>
      <c r="C3">
        <v>4692434</v>
      </c>
      <c r="D3">
        <v>273.97260273972603</v>
      </c>
      <c r="E3">
        <v>1.0241820768136499E-2</v>
      </c>
      <c r="F3">
        <v>6.4882645803698402E-2</v>
      </c>
      <c r="G3">
        <v>0</v>
      </c>
      <c r="H3">
        <v>1.2703252032520301E-2</v>
      </c>
    </row>
    <row r="4" spans="1:8" x14ac:dyDescent="0.25">
      <c r="A4" t="s">
        <v>31</v>
      </c>
      <c r="B4">
        <v>1.71277783E-2</v>
      </c>
      <c r="C4">
        <v>4692542</v>
      </c>
      <c r="D4">
        <v>273.97260273972603</v>
      </c>
      <c r="E4">
        <v>1.2558899359886201E-2</v>
      </c>
      <c r="F4">
        <v>7.07125711237553E-2</v>
      </c>
      <c r="G4">
        <v>0</v>
      </c>
      <c r="H4">
        <v>1.2703252032520301E-2</v>
      </c>
    </row>
    <row r="5" spans="1:8" x14ac:dyDescent="0.25">
      <c r="A5" t="s">
        <v>29</v>
      </c>
      <c r="B5">
        <v>1.3329643049999999E-2</v>
      </c>
      <c r="C5">
        <v>3651957</v>
      </c>
      <c r="D5">
        <v>273.97260273972603</v>
      </c>
      <c r="E5">
        <v>8.8476840327169192E-3</v>
      </c>
      <c r="F5">
        <v>5.3657316856329997E-2</v>
      </c>
      <c r="G5">
        <v>0</v>
      </c>
      <c r="H5">
        <v>1.2703252032520301E-2</v>
      </c>
    </row>
    <row r="6" spans="1:8" x14ac:dyDescent="0.25">
      <c r="A6" t="s">
        <v>32</v>
      </c>
      <c r="B6">
        <v>1.4279343850000001E-2</v>
      </c>
      <c r="C6">
        <v>3912149</v>
      </c>
      <c r="D6">
        <v>273.97260273972603</v>
      </c>
      <c r="E6">
        <v>1.13547964082503E-2</v>
      </c>
      <c r="F6">
        <v>6.2547786273115205E-2</v>
      </c>
      <c r="G6">
        <v>0</v>
      </c>
      <c r="H6">
        <v>1.2703252032520301E-2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Functions</vt:lpstr>
      <vt:lpstr>Whole 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2022-11-23T02:56:08Z</dcterms:modified>
</cp:coreProperties>
</file>