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5EC7B494-9345-49B0-8B9D-474082BB5F9A}" xr6:coauthVersionLast="47" xr6:coauthVersionMax="47" xr10:uidLastSave="{00000000-0000-0000-0000-000000000000}"/>
  <bookViews>
    <workbookView xWindow="-28215" yWindow="1155" windowWidth="21600" windowHeight="11295" activeTab="3" xr2:uid="{00000000-000D-0000-FFFF-FFFF00000000}"/>
  </bookViews>
  <sheets>
    <sheet name="Individual Functions" sheetId="1" r:id="rId1"/>
    <sheet name="Whole Application" sheetId="2" r:id="rId2"/>
    <sheet name="Sheet1" sheetId="3" r:id="rId3"/>
    <sheet name="AlveoResults" sheetId="4" r:id="rId4"/>
    <sheet name="ComLatency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22" i="4"/>
  <c r="C12" i="4"/>
  <c r="C17" i="4"/>
  <c r="C7" i="4"/>
  <c r="B3" i="5"/>
  <c r="B4" i="5"/>
  <c r="B5" i="5"/>
  <c r="B6" i="5"/>
  <c r="B7" i="5"/>
  <c r="B2" i="5"/>
  <c r="I11" i="2"/>
  <c r="I10" i="2"/>
  <c r="I7" i="2"/>
  <c r="I6" i="2"/>
  <c r="I3" i="2"/>
  <c r="I2" i="2"/>
  <c r="G11" i="2"/>
  <c r="G10" i="2"/>
  <c r="G7" i="2"/>
  <c r="G6" i="2"/>
  <c r="G3" i="2"/>
  <c r="G2" i="2"/>
  <c r="F11" i="2"/>
  <c r="F10" i="2"/>
  <c r="F7" i="2"/>
  <c r="F6" i="2"/>
  <c r="F3" i="2"/>
  <c r="F2" i="2"/>
</calcChain>
</file>

<file path=xl/sharedStrings.xml><?xml version="1.0" encoding="utf-8"?>
<sst xmlns="http://schemas.openxmlformats.org/spreadsheetml/2006/main" count="133" uniqueCount="52">
  <si>
    <t>rgbToGrayscale</t>
  </si>
  <si>
    <t>convolve2d</t>
  </si>
  <si>
    <t>combthreshold</t>
  </si>
  <si>
    <t>convolve2d_smooth</t>
  </si>
  <si>
    <t>convolve2d_vert</t>
  </si>
  <si>
    <t>convolve2d_horiz</t>
  </si>
  <si>
    <t>horizontal_and_vertical_filtering_task</t>
  </si>
  <si>
    <t>convolve2d_parallel</t>
  </si>
  <si>
    <t>convolve2d_vert_horiz</t>
  </si>
  <si>
    <t>Version</t>
  </si>
  <si>
    <t>Task</t>
  </si>
  <si>
    <t>Exec Time</t>
  </si>
  <si>
    <t>Latency</t>
  </si>
  <si>
    <t>Fmax</t>
  </si>
  <si>
    <t>FF</t>
  </si>
  <si>
    <t>LUT</t>
  </si>
  <si>
    <t>BRAM</t>
  </si>
  <si>
    <t>DSP</t>
  </si>
  <si>
    <t>v0</t>
  </si>
  <si>
    <t>v0c</t>
  </si>
  <si>
    <t>v1</t>
  </si>
  <si>
    <t>v1c</t>
  </si>
  <si>
    <t>v2</t>
  </si>
  <si>
    <t>v2c</t>
  </si>
  <si>
    <t>Optimizations</t>
  </si>
  <si>
    <t>None</t>
  </si>
  <si>
    <t>Basic pipelining of width loop, full unroll of filter loops</t>
  </si>
  <si>
    <t>v0ce</t>
  </si>
  <si>
    <t>v1ce</t>
  </si>
  <si>
    <t>v2ce</t>
  </si>
  <si>
    <t>v0e</t>
  </si>
  <si>
    <t>v1e</t>
  </si>
  <si>
    <t>v2e</t>
  </si>
  <si>
    <t>V0, optimized</t>
  </si>
  <si>
    <t>V0CE, optimized</t>
  </si>
  <si>
    <t>Nbytes</t>
  </si>
  <si>
    <t>ExecTime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</si>
  <si>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</si>
  <si>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</si>
  <si>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</si>
  <si>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</si>
  <si>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</si>
  <si>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</si>
  <si>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</si>
  <si>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</si>
  <si>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</si>
  <si>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</si>
  <si>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V0CE, optimized, only grayscale and combthreshold in HW</t>
  </si>
  <si>
    <t>Avg ExecTime (ms)</t>
  </si>
  <si>
    <t>ExecTimes (us)</t>
  </si>
  <si>
    <t>V0CE, optimized, dataflow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</si>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</sst>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2" borderId="0" xfId="0" applyNumberFormat="1" applyFont="1" applyFill="1"/>
    <xf numFmtId="164" fontId="0" fillId="0" borderId="0" xfId="0" applyNumberFormat="1"/>
    <xf numFmtId="10" fontId="0" fillId="0" borderId="0" xfId="0" applyNumberFormat="1"/>
    <xf numFmtId="10" fontId="0" fillId="0" borderId="7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center" vertical="center"/>
    </xf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0" xfId="0" applyFill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10" fontId="0" fillId="3" borderId="4" xfId="0" applyNumberFormat="1" applyFill="1" applyBorder="1"/>
    <xf numFmtId="10" fontId="0" fillId="3" borderId="0" xfId="0" applyNumberFormat="1" applyFill="1"/>
    <xf numFmtId="10" fontId="0" fillId="3" borderId="5" xfId="0" applyNumberFormat="1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0" fontId="0" fillId="3" borderId="6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0" borderId="0" xfId="0" applyAlignment="1">
      <alignment horizontal="center" vertical="center" wrapText="1"/>
    </xf>
    <xf numFmtId="164" fontId="0" fillId="3" borderId="1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0" fontId="1" fillId="2" borderId="1" xfId="0" applyNumberFormat="1" applyFont="1" applyFill="1" applyBorder="1"/>
    <xf numFmtId="10" fontId="1" fillId="2" borderId="2" xfId="0" applyNumberFormat="1" applyFont="1" applyFill="1" applyBorder="1"/>
    <xf numFmtId="10" fontId="1" fillId="2" borderId="3" xfId="0" applyNumberFormat="1" applyFont="1" applyFill="1" applyBorder="1"/>
    <xf numFmtId="2" fontId="1" fillId="2" borderId="0" xfId="0" applyNumberFormat="1" applyFont="1" applyFill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8" xfId="0" applyNumberFormat="1" applyFill="1" applyBorder="1"/>
    <xf numFmtId="2" fontId="0" fillId="0" borderId="0" xfId="0" applyNumberFormat="1"/>
    <xf numFmtId="10" fontId="1" fillId="2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165" fontId="1" fillId="4" borderId="0" xfId="0" applyNumberFormat="1" applyFont="1" applyFill="1"/>
    <xf numFmtId="16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7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ComLatencyModel!$B$1</c:f>
              <c:strCache>
                <c:ptCount val="1"/>
                <c:pt idx="0">
                  <c:v>ExecTime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0572920809141527E-3"/>
                  <c:y val="-5.316101791623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4E-4554-8B14-B0E96DEF275E}"/>
                </c:ext>
              </c:extLst>
            </c:dLbl>
            <c:dLbl>
              <c:idx val="2"/>
              <c:layout>
                <c:manualLayout>
                  <c:x val="-5.0572920809141284E-3"/>
                  <c:y val="-6.2998117083190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4E-4554-8B14-B0E96DEF275E}"/>
                </c:ext>
              </c:extLst>
            </c:dLbl>
            <c:dLbl>
              <c:idx val="4"/>
              <c:layout>
                <c:manualLayout>
                  <c:x val="1.2114425090802846E-2"/>
                  <c:y val="-3.0960002282323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4E-4554-8B14-B0E96DEF2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ComLatencyModel!$A$2:$A$7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</c:numCache>
            </c:numRef>
          </c:xVal>
          <c:yVal>
            <c:numRef>
              <c:f>ComLatencyModel!$B$2:$B$7</c:f>
              <c:numCache>
                <c:formatCode>General</c:formatCode>
                <c:ptCount val="6"/>
                <c:pt idx="0">
                  <c:v>792.9</c:v>
                </c:pt>
                <c:pt idx="1">
                  <c:v>573.70000000000005</c:v>
                </c:pt>
                <c:pt idx="2">
                  <c:v>937.5</c:v>
                </c:pt>
                <c:pt idx="3">
                  <c:v>1992.6</c:v>
                </c:pt>
                <c:pt idx="4">
                  <c:v>3225.6</c:v>
                </c:pt>
                <c:pt idx="5">
                  <c:v>22319.3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554-8B14-B0E96DEF27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3388111"/>
        <c:axId val="233387279"/>
      </c:scatterChart>
      <c:valAx>
        <c:axId val="233388111"/>
        <c:scaling>
          <c:logBase val="10"/>
          <c:orientation val="minMax"/>
          <c:max val="5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Communicated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7279"/>
        <c:crosses val="autoZero"/>
        <c:crossBetween val="midCat"/>
      </c:valAx>
      <c:valAx>
        <c:axId val="2333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0</xdr:rowOff>
    </xdr:from>
    <xdr:to>
      <xdr:col>15</xdr:col>
      <xdr:colOff>466725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16FD9-0DC7-3EE4-E5EB-CFD4DD5C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pane ySplit="1" topLeftCell="A17" activePane="bottomLeft" state="frozen"/>
      <selection pane="bottomLeft" activeCell="I26" sqref="I26"/>
    </sheetView>
  </sheetViews>
  <sheetFormatPr defaultRowHeight="15" x14ac:dyDescent="0.25"/>
  <cols>
    <col min="1" max="1" width="17.5703125" style="9" customWidth="1"/>
    <col min="2" max="2" width="7.85546875" style="19" bestFit="1" customWidth="1"/>
    <col min="3" max="3" width="35.42578125" style="9" bestFit="1" customWidth="1"/>
    <col min="4" max="4" width="9.140625" style="27"/>
    <col min="6" max="6" width="9.140625" style="4"/>
    <col min="7" max="7" width="9.140625" style="21"/>
    <col min="8" max="9" width="9.140625" style="13"/>
    <col min="10" max="10" width="9.140625" style="17"/>
  </cols>
  <sheetData>
    <row r="1" spans="1:10" s="1" customFormat="1" x14ac:dyDescent="0.25">
      <c r="A1" s="7" t="s">
        <v>24</v>
      </c>
      <c r="B1" s="32" t="s">
        <v>9</v>
      </c>
      <c r="C1" s="7" t="s">
        <v>10</v>
      </c>
      <c r="D1" s="29" t="s">
        <v>11</v>
      </c>
      <c r="E1" s="30" t="s">
        <v>12</v>
      </c>
      <c r="F1" s="31" t="s">
        <v>13</v>
      </c>
      <c r="G1" s="58" t="s">
        <v>14</v>
      </c>
      <c r="H1" s="59" t="s">
        <v>15</v>
      </c>
      <c r="I1" s="59" t="s">
        <v>16</v>
      </c>
      <c r="J1" s="60" t="s">
        <v>17</v>
      </c>
    </row>
    <row r="2" spans="1:10" x14ac:dyDescent="0.25">
      <c r="A2" s="75" t="s">
        <v>25</v>
      </c>
      <c r="B2" s="82" t="s">
        <v>18</v>
      </c>
      <c r="C2" s="8" t="s">
        <v>0</v>
      </c>
      <c r="D2" s="26">
        <v>2.8710717499999998E-3</v>
      </c>
      <c r="E2" s="2">
        <v>786595</v>
      </c>
      <c r="F2" s="3">
        <v>273.97260273972603</v>
      </c>
      <c r="G2" s="20">
        <v>4.91698524182076E-3</v>
      </c>
      <c r="H2" s="15">
        <v>2.19616820768136E-2</v>
      </c>
      <c r="I2" s="15">
        <v>0</v>
      </c>
      <c r="J2" s="16">
        <v>3.0487804878048699E-3</v>
      </c>
    </row>
    <row r="3" spans="1:10" x14ac:dyDescent="0.25">
      <c r="A3" s="75"/>
      <c r="B3" s="75"/>
      <c r="C3" s="9" t="s">
        <v>1</v>
      </c>
      <c r="D3" s="27">
        <v>1.7089464249999999E-2</v>
      </c>
      <c r="E3">
        <v>4682045</v>
      </c>
      <c r="F3" s="4">
        <v>273.97260273972603</v>
      </c>
      <c r="G3" s="21">
        <v>3.0094238975817899E-3</v>
      </c>
      <c r="H3" s="13">
        <v>2.3046319345661401E-2</v>
      </c>
      <c r="I3" s="13">
        <v>0</v>
      </c>
      <c r="J3" s="17">
        <v>0</v>
      </c>
    </row>
    <row r="4" spans="1:10" x14ac:dyDescent="0.25">
      <c r="A4" s="75"/>
      <c r="B4" s="76"/>
      <c r="C4" s="10" t="s">
        <v>2</v>
      </c>
      <c r="D4" s="28">
        <v>1.91418775E-3</v>
      </c>
      <c r="E4" s="5">
        <v>524435</v>
      </c>
      <c r="F4" s="6">
        <v>273.97260273972603</v>
      </c>
      <c r="G4" s="22">
        <v>2.5332281294452301E-2</v>
      </c>
      <c r="H4" s="14">
        <v>1.2074368776671399E-2</v>
      </c>
      <c r="I4" s="14">
        <v>0</v>
      </c>
      <c r="J4" s="18">
        <v>0</v>
      </c>
    </row>
    <row r="5" spans="1:10" x14ac:dyDescent="0.25">
      <c r="A5" s="75"/>
      <c r="B5" s="82" t="s">
        <v>19</v>
      </c>
      <c r="C5" s="8" t="s">
        <v>0</v>
      </c>
      <c r="D5" s="26">
        <v>2.8710717499999998E-3</v>
      </c>
      <c r="E5" s="2">
        <v>786595</v>
      </c>
      <c r="F5" s="3">
        <v>273.97260273972603</v>
      </c>
      <c r="G5" s="20">
        <v>4.91698524182076E-3</v>
      </c>
      <c r="H5" s="15">
        <v>2.19616820768136E-2</v>
      </c>
      <c r="I5" s="15">
        <v>0</v>
      </c>
      <c r="J5" s="16">
        <v>3.0487804878048699E-3</v>
      </c>
    </row>
    <row r="6" spans="1:10" x14ac:dyDescent="0.25">
      <c r="A6" s="75"/>
      <c r="B6" s="75"/>
      <c r="C6" s="9" t="s">
        <v>3</v>
      </c>
      <c r="D6" s="27">
        <v>8.5449128000000003E-3</v>
      </c>
      <c r="E6">
        <v>2341072</v>
      </c>
      <c r="F6" s="4">
        <v>273.97260273972603</v>
      </c>
      <c r="G6" s="21">
        <v>1.68807788051209E-3</v>
      </c>
      <c r="H6" s="13">
        <v>4.2085259601706898E-3</v>
      </c>
      <c r="I6" s="13">
        <v>0</v>
      </c>
      <c r="J6" s="17">
        <v>0</v>
      </c>
    </row>
    <row r="7" spans="1:10" x14ac:dyDescent="0.25">
      <c r="A7" s="75"/>
      <c r="B7" s="75"/>
      <c r="C7" s="9" t="s">
        <v>4</v>
      </c>
      <c r="D7" s="27">
        <v>8.5449091500000001E-3</v>
      </c>
      <c r="E7">
        <v>2341071</v>
      </c>
      <c r="F7" s="4">
        <v>273.97260273972603</v>
      </c>
      <c r="G7" s="21">
        <v>1.6158428165007101E-3</v>
      </c>
      <c r="H7" s="13">
        <v>4.0251600284495004E-3</v>
      </c>
      <c r="I7" s="13">
        <v>0</v>
      </c>
      <c r="J7" s="17">
        <v>0</v>
      </c>
    </row>
    <row r="8" spans="1:10" x14ac:dyDescent="0.25">
      <c r="A8" s="75"/>
      <c r="B8" s="75"/>
      <c r="C8" s="9" t="s">
        <v>5</v>
      </c>
      <c r="D8" s="27">
        <v>8.5449091500000001E-3</v>
      </c>
      <c r="E8">
        <v>2341071</v>
      </c>
      <c r="F8" s="4">
        <v>273.97260273972603</v>
      </c>
      <c r="G8" s="21">
        <v>1.5980618776671399E-3</v>
      </c>
      <c r="H8" s="13">
        <v>4.0251600284495004E-3</v>
      </c>
      <c r="I8" s="13">
        <v>0</v>
      </c>
      <c r="J8" s="17">
        <v>0</v>
      </c>
    </row>
    <row r="9" spans="1:10" x14ac:dyDescent="0.25">
      <c r="A9" s="75"/>
      <c r="B9" s="76"/>
      <c r="C9" s="10" t="s">
        <v>2</v>
      </c>
      <c r="D9" s="28">
        <v>1.91418775E-3</v>
      </c>
      <c r="E9" s="5">
        <v>524435</v>
      </c>
      <c r="F9" s="6">
        <v>273.97260273972603</v>
      </c>
      <c r="G9" s="22">
        <v>2.5332281294452301E-2</v>
      </c>
      <c r="H9" s="14">
        <v>1.2074368776671399E-2</v>
      </c>
      <c r="I9" s="14">
        <v>0</v>
      </c>
      <c r="J9" s="18">
        <v>0</v>
      </c>
    </row>
    <row r="10" spans="1:10" x14ac:dyDescent="0.25">
      <c r="A10" s="75"/>
      <c r="B10" s="82" t="s">
        <v>20</v>
      </c>
      <c r="C10" s="8" t="s">
        <v>0</v>
      </c>
      <c r="D10" s="26">
        <v>2.8710717499999998E-3</v>
      </c>
      <c r="E10" s="2">
        <v>786595</v>
      </c>
      <c r="F10" s="3">
        <v>273.97260273972603</v>
      </c>
      <c r="G10" s="20">
        <v>4.91698524182076E-3</v>
      </c>
      <c r="H10" s="15">
        <v>2.19616820768136E-2</v>
      </c>
      <c r="I10" s="15">
        <v>0</v>
      </c>
      <c r="J10" s="16">
        <v>3.0487804878048699E-3</v>
      </c>
    </row>
    <row r="11" spans="1:10" x14ac:dyDescent="0.25">
      <c r="A11" s="75"/>
      <c r="B11" s="75"/>
      <c r="C11" s="9" t="s">
        <v>1</v>
      </c>
      <c r="D11" s="27">
        <v>1.7089464249999999E-2</v>
      </c>
      <c r="E11">
        <v>4682045</v>
      </c>
      <c r="F11" s="4">
        <v>273.97260273972603</v>
      </c>
      <c r="G11" s="21">
        <v>3.0094238975817899E-3</v>
      </c>
      <c r="H11" s="13">
        <v>2.3046319345661401E-2</v>
      </c>
      <c r="I11" s="13">
        <v>0</v>
      </c>
      <c r="J11" s="17">
        <v>0</v>
      </c>
    </row>
    <row r="12" spans="1:10" x14ac:dyDescent="0.25">
      <c r="A12" s="75"/>
      <c r="B12" s="75"/>
      <c r="C12" s="9" t="s">
        <v>6</v>
      </c>
      <c r="D12" s="27">
        <v>0.3170896547</v>
      </c>
      <c r="E12">
        <v>86873878</v>
      </c>
      <c r="F12" s="4">
        <v>273.97260273972603</v>
      </c>
      <c r="G12" s="21">
        <v>1.0965282716927399E-2</v>
      </c>
      <c r="H12" s="13">
        <v>8.3440389402560405E-2</v>
      </c>
      <c r="I12" s="13">
        <v>0</v>
      </c>
      <c r="J12" s="17">
        <v>0</v>
      </c>
    </row>
    <row r="13" spans="1:10" x14ac:dyDescent="0.25">
      <c r="A13" s="75"/>
      <c r="B13" s="76"/>
      <c r="C13" s="10" t="s">
        <v>2</v>
      </c>
      <c r="D13" s="28">
        <v>1.91418775E-3</v>
      </c>
      <c r="E13" s="5">
        <v>524435</v>
      </c>
      <c r="F13" s="6">
        <v>273.97260273972603</v>
      </c>
      <c r="G13" s="22">
        <v>2.5332281294452301E-2</v>
      </c>
      <c r="H13" s="14">
        <v>1.2074368776671399E-2</v>
      </c>
      <c r="I13" s="14">
        <v>0</v>
      </c>
      <c r="J13" s="18">
        <v>0</v>
      </c>
    </row>
    <row r="14" spans="1:10" x14ac:dyDescent="0.25">
      <c r="A14" s="75"/>
      <c r="B14" s="82" t="s">
        <v>21</v>
      </c>
      <c r="C14" s="8" t="s">
        <v>0</v>
      </c>
      <c r="D14" s="26">
        <v>2.8710717499999998E-3</v>
      </c>
      <c r="E14" s="2">
        <v>786595</v>
      </c>
      <c r="F14" s="3">
        <v>273.97260273972603</v>
      </c>
      <c r="G14" s="20">
        <v>4.91698524182076E-3</v>
      </c>
      <c r="H14" s="15">
        <v>2.19616820768136E-2</v>
      </c>
      <c r="I14" s="15">
        <v>0</v>
      </c>
      <c r="J14" s="16">
        <v>3.0487804878048699E-3</v>
      </c>
    </row>
    <row r="15" spans="1:10" x14ac:dyDescent="0.25">
      <c r="A15" s="75"/>
      <c r="B15" s="75"/>
      <c r="C15" s="9" t="s">
        <v>3</v>
      </c>
      <c r="D15" s="27">
        <v>8.5449128000000003E-3</v>
      </c>
      <c r="E15">
        <v>2341072</v>
      </c>
      <c r="F15" s="4">
        <v>273.97260273972603</v>
      </c>
      <c r="G15" s="21">
        <v>1.68807788051209E-3</v>
      </c>
      <c r="H15" s="13">
        <v>4.2085259601706898E-3</v>
      </c>
      <c r="I15" s="13">
        <v>0</v>
      </c>
      <c r="J15" s="17">
        <v>0</v>
      </c>
    </row>
    <row r="16" spans="1:10" x14ac:dyDescent="0.25">
      <c r="A16" s="75"/>
      <c r="B16" s="75"/>
      <c r="C16" s="9" t="s">
        <v>6</v>
      </c>
      <c r="D16" s="27">
        <v>1.7089774499999998E-2</v>
      </c>
      <c r="E16">
        <v>4682130</v>
      </c>
      <c r="F16" s="4">
        <v>273.97260273972603</v>
      </c>
      <c r="G16" s="21">
        <v>2.7293741109530498E-3</v>
      </c>
      <c r="H16" s="13">
        <v>6.90122688477951E-3</v>
      </c>
      <c r="I16" s="13">
        <v>0</v>
      </c>
      <c r="J16" s="17">
        <v>0</v>
      </c>
    </row>
    <row r="17" spans="1:10" x14ac:dyDescent="0.25">
      <c r="A17" s="75"/>
      <c r="B17" s="76"/>
      <c r="C17" s="10" t="s">
        <v>2</v>
      </c>
      <c r="D17" s="28">
        <v>1.91418775E-3</v>
      </c>
      <c r="E17" s="5">
        <v>524435</v>
      </c>
      <c r="F17" s="6">
        <v>273.97260273972603</v>
      </c>
      <c r="G17" s="22">
        <v>2.5332281294452301E-2</v>
      </c>
      <c r="H17" s="14">
        <v>1.2074368776671399E-2</v>
      </c>
      <c r="I17" s="14">
        <v>0</v>
      </c>
      <c r="J17" s="18">
        <v>0</v>
      </c>
    </row>
    <row r="18" spans="1:10" x14ac:dyDescent="0.25">
      <c r="A18" s="75"/>
      <c r="B18" s="82" t="s">
        <v>22</v>
      </c>
      <c r="C18" s="8" t="s">
        <v>0</v>
      </c>
      <c r="D18" s="26">
        <v>2.8710717499999998E-3</v>
      </c>
      <c r="E18" s="2">
        <v>786595</v>
      </c>
      <c r="F18" s="3">
        <v>273.97260273972603</v>
      </c>
      <c r="G18" s="20">
        <v>4.91698524182076E-3</v>
      </c>
      <c r="H18" s="15">
        <v>2.19616820768136E-2</v>
      </c>
      <c r="I18" s="15">
        <v>0</v>
      </c>
      <c r="J18" s="16">
        <v>3.0487804878048699E-3</v>
      </c>
    </row>
    <row r="19" spans="1:10" x14ac:dyDescent="0.25">
      <c r="A19" s="75"/>
      <c r="B19" s="75"/>
      <c r="C19" s="9" t="s">
        <v>3</v>
      </c>
      <c r="D19" s="27">
        <v>8.5449128000000003E-3</v>
      </c>
      <c r="E19">
        <v>2341072</v>
      </c>
      <c r="F19" s="4">
        <v>273.97260273972603</v>
      </c>
      <c r="G19" s="21">
        <v>1.68807788051209E-3</v>
      </c>
      <c r="H19" s="13">
        <v>4.2085259601706898E-3</v>
      </c>
      <c r="I19" s="13">
        <v>0</v>
      </c>
      <c r="J19" s="17">
        <v>0</v>
      </c>
    </row>
    <row r="20" spans="1:10" x14ac:dyDescent="0.25">
      <c r="A20" s="75"/>
      <c r="B20" s="75"/>
      <c r="C20" s="9" t="s">
        <v>7</v>
      </c>
      <c r="D20" s="27">
        <v>8.5455332999999998E-3</v>
      </c>
      <c r="E20">
        <v>2341242</v>
      </c>
      <c r="F20" s="4">
        <v>273.97260273972603</v>
      </c>
      <c r="G20" s="21">
        <v>4.4524582147937404E-3</v>
      </c>
      <c r="H20" s="13">
        <v>4.3349928876244601E-2</v>
      </c>
      <c r="I20" s="13">
        <v>0</v>
      </c>
      <c r="J20" s="17">
        <v>0</v>
      </c>
    </row>
    <row r="21" spans="1:10" x14ac:dyDescent="0.25">
      <c r="A21" s="75"/>
      <c r="B21" s="76"/>
      <c r="C21" s="10" t="s">
        <v>2</v>
      </c>
      <c r="D21" s="28">
        <v>1.91418775E-3</v>
      </c>
      <c r="E21" s="5">
        <v>524435</v>
      </c>
      <c r="F21" s="6">
        <v>273.97260273972603</v>
      </c>
      <c r="G21" s="22">
        <v>2.5332281294452301E-2</v>
      </c>
      <c r="H21" s="14">
        <v>1.2074368776671399E-2</v>
      </c>
      <c r="I21" s="14">
        <v>0</v>
      </c>
      <c r="J21" s="18">
        <v>0</v>
      </c>
    </row>
    <row r="22" spans="1:10" x14ac:dyDescent="0.25">
      <c r="A22" s="75"/>
      <c r="B22" s="75" t="s">
        <v>23</v>
      </c>
      <c r="C22" s="9" t="s">
        <v>0</v>
      </c>
      <c r="D22" s="27">
        <v>2.8710717499999998E-3</v>
      </c>
      <c r="E22">
        <v>786595</v>
      </c>
      <c r="F22" s="4">
        <v>273.97260273972603</v>
      </c>
      <c r="G22" s="21">
        <v>4.91698524182076E-3</v>
      </c>
      <c r="H22" s="13">
        <v>2.19616820768136E-2</v>
      </c>
      <c r="I22" s="13">
        <v>0</v>
      </c>
      <c r="J22" s="17">
        <v>3.0487804878048699E-3</v>
      </c>
    </row>
    <row r="23" spans="1:10" x14ac:dyDescent="0.25">
      <c r="A23" s="75"/>
      <c r="B23" s="75"/>
      <c r="C23" s="9" t="s">
        <v>3</v>
      </c>
      <c r="D23" s="27">
        <v>8.5449128000000003E-3</v>
      </c>
      <c r="E23">
        <v>2341072</v>
      </c>
      <c r="F23" s="4">
        <v>273.97260273972603</v>
      </c>
      <c r="G23" s="21">
        <v>1.68807788051209E-3</v>
      </c>
      <c r="H23" s="13">
        <v>4.2085259601706898E-3</v>
      </c>
      <c r="I23" s="13">
        <v>0</v>
      </c>
      <c r="J23" s="17">
        <v>0</v>
      </c>
    </row>
    <row r="24" spans="1:10" x14ac:dyDescent="0.25">
      <c r="A24" s="75"/>
      <c r="B24" s="75"/>
      <c r="C24" s="9" t="s">
        <v>8</v>
      </c>
      <c r="D24" s="27">
        <v>8.5449128000000003E-3</v>
      </c>
      <c r="E24">
        <v>2341072</v>
      </c>
      <c r="F24" s="4">
        <v>273.97260273972603</v>
      </c>
      <c r="G24" s="21">
        <v>2.52656027738264E-3</v>
      </c>
      <c r="H24" s="13">
        <v>6.1477596017069699E-3</v>
      </c>
      <c r="I24" s="13">
        <v>0</v>
      </c>
      <c r="J24" s="17">
        <v>0</v>
      </c>
    </row>
    <row r="25" spans="1:10" x14ac:dyDescent="0.25">
      <c r="A25" s="76"/>
      <c r="B25" s="76"/>
      <c r="C25" s="10" t="s">
        <v>2</v>
      </c>
      <c r="D25" s="28">
        <v>1.91418775E-3</v>
      </c>
      <c r="E25" s="5">
        <v>524435</v>
      </c>
      <c r="F25" s="6">
        <v>273.97260273972603</v>
      </c>
      <c r="G25" s="22">
        <v>2.5332281294452301E-2</v>
      </c>
      <c r="H25" s="14">
        <v>1.2074368776671399E-2</v>
      </c>
      <c r="I25" s="14">
        <v>0</v>
      </c>
      <c r="J25" s="18">
        <v>0</v>
      </c>
    </row>
    <row r="26" spans="1:10" s="40" customFormat="1" x14ac:dyDescent="0.25">
      <c r="A26" s="77" t="s">
        <v>26</v>
      </c>
      <c r="B26" s="79" t="s">
        <v>18</v>
      </c>
      <c r="C26" s="33" t="s">
        <v>0</v>
      </c>
      <c r="D26" s="34">
        <v>2.8710717499999998E-3</v>
      </c>
      <c r="E26" s="35">
        <v>786595</v>
      </c>
      <c r="F26" s="36">
        <v>273.97260273972603</v>
      </c>
      <c r="G26" s="37">
        <v>4.91698524182076E-3</v>
      </c>
      <c r="H26" s="38">
        <v>2.19616820768136E-2</v>
      </c>
      <c r="I26" s="38">
        <v>0</v>
      </c>
      <c r="J26" s="39">
        <v>3.0487804878048699E-3</v>
      </c>
    </row>
    <row r="27" spans="1:10" s="40" customFormat="1" x14ac:dyDescent="0.25">
      <c r="A27" s="77"/>
      <c r="B27" s="80"/>
      <c r="C27" s="41" t="s">
        <v>1</v>
      </c>
      <c r="D27" s="42">
        <v>8.5459968499999994E-3</v>
      </c>
      <c r="E27" s="40">
        <v>2341369</v>
      </c>
      <c r="F27" s="43">
        <v>273.97260273972603</v>
      </c>
      <c r="G27" s="44">
        <v>8.7687811166429503E-3</v>
      </c>
      <c r="H27" s="45">
        <v>6.4569256756756704E-2</v>
      </c>
      <c r="I27" s="45">
        <v>0</v>
      </c>
      <c r="J27" s="46">
        <v>0</v>
      </c>
    </row>
    <row r="28" spans="1:10" s="40" customFormat="1" x14ac:dyDescent="0.25">
      <c r="A28" s="77"/>
      <c r="B28" s="81"/>
      <c r="C28" s="47" t="s">
        <v>2</v>
      </c>
      <c r="D28" s="42">
        <v>1.91418775E-3</v>
      </c>
      <c r="E28" s="40">
        <v>524435</v>
      </c>
      <c r="F28" s="43">
        <v>273.97260273972603</v>
      </c>
      <c r="G28" s="44">
        <v>2.5332281294452301E-2</v>
      </c>
      <c r="H28" s="45">
        <v>1.2074368776671399E-2</v>
      </c>
      <c r="I28" s="45">
        <v>0</v>
      </c>
      <c r="J28" s="46">
        <v>0</v>
      </c>
    </row>
    <row r="29" spans="1:10" s="40" customFormat="1" x14ac:dyDescent="0.25">
      <c r="A29" s="77"/>
      <c r="B29" s="79" t="s">
        <v>19</v>
      </c>
      <c r="C29" s="33" t="s">
        <v>0</v>
      </c>
      <c r="D29" s="42">
        <v>2.8710717499999998E-3</v>
      </c>
      <c r="E29" s="40">
        <v>786595</v>
      </c>
      <c r="F29" s="43">
        <v>273.97260273972603</v>
      </c>
      <c r="G29" s="44">
        <v>4.91698524182076E-3</v>
      </c>
      <c r="H29" s="45">
        <v>2.19616820768136E-2</v>
      </c>
      <c r="I29" s="45">
        <v>0</v>
      </c>
      <c r="J29" s="46">
        <v>3.0487804878048699E-3</v>
      </c>
    </row>
    <row r="30" spans="1:10" s="40" customFormat="1" x14ac:dyDescent="0.25">
      <c r="A30" s="77"/>
      <c r="B30" s="80"/>
      <c r="C30" s="41" t="s">
        <v>3</v>
      </c>
      <c r="D30" s="42">
        <v>8.5448069500000008E-3</v>
      </c>
      <c r="E30" s="40">
        <v>2341043</v>
      </c>
      <c r="F30" s="43">
        <v>273.97260273972603</v>
      </c>
      <c r="G30" s="44">
        <v>9.61837660028449E-4</v>
      </c>
      <c r="H30" s="45">
        <v>2.9483019203413899E-3</v>
      </c>
      <c r="I30" s="45">
        <v>0</v>
      </c>
      <c r="J30" s="46">
        <v>0</v>
      </c>
    </row>
    <row r="31" spans="1:10" s="40" customFormat="1" x14ac:dyDescent="0.25">
      <c r="A31" s="77"/>
      <c r="B31" s="80"/>
      <c r="C31" s="41" t="s">
        <v>4</v>
      </c>
      <c r="D31" s="42">
        <v>8.5448033000000007E-3</v>
      </c>
      <c r="E31" s="40">
        <v>2341042</v>
      </c>
      <c r="F31" s="43">
        <v>273.97260273972603</v>
      </c>
      <c r="G31" s="44">
        <v>8.9571479374110901E-4</v>
      </c>
      <c r="H31" s="45">
        <v>2.7049253200568898E-3</v>
      </c>
      <c r="I31" s="45">
        <v>0</v>
      </c>
      <c r="J31" s="46">
        <v>0</v>
      </c>
    </row>
    <row r="32" spans="1:10" s="40" customFormat="1" x14ac:dyDescent="0.25">
      <c r="A32" s="77"/>
      <c r="B32" s="80"/>
      <c r="C32" s="41" t="s">
        <v>5</v>
      </c>
      <c r="D32" s="42">
        <v>8.5448033000000007E-3</v>
      </c>
      <c r="E32" s="40">
        <v>2341042</v>
      </c>
      <c r="F32" s="43">
        <v>273.97260273972603</v>
      </c>
      <c r="G32" s="44">
        <v>8.7793385490753898E-4</v>
      </c>
      <c r="H32" s="45">
        <v>2.7782716927453699E-3</v>
      </c>
      <c r="I32" s="45">
        <v>0</v>
      </c>
      <c r="J32" s="46">
        <v>0</v>
      </c>
    </row>
    <row r="33" spans="1:10" s="40" customFormat="1" x14ac:dyDescent="0.25">
      <c r="A33" s="77"/>
      <c r="B33" s="81"/>
      <c r="C33" s="47" t="s">
        <v>2</v>
      </c>
      <c r="D33" s="42">
        <v>1.91418775E-3</v>
      </c>
      <c r="E33" s="40">
        <v>524435</v>
      </c>
      <c r="F33" s="43">
        <v>273.97260273972603</v>
      </c>
      <c r="G33" s="44">
        <v>2.5332281294452301E-2</v>
      </c>
      <c r="H33" s="45">
        <v>1.2074368776671399E-2</v>
      </c>
      <c r="I33" s="45">
        <v>0</v>
      </c>
      <c r="J33" s="46">
        <v>0</v>
      </c>
    </row>
    <row r="34" spans="1:10" s="40" customFormat="1" x14ac:dyDescent="0.25">
      <c r="A34" s="77"/>
      <c r="B34" s="79" t="s">
        <v>20</v>
      </c>
      <c r="C34" s="33" t="s">
        <v>0</v>
      </c>
      <c r="D34" s="42">
        <v>2.8710717499999998E-3</v>
      </c>
      <c r="E34" s="40">
        <v>786595</v>
      </c>
      <c r="F34" s="43">
        <v>273.97260273972603</v>
      </c>
      <c r="G34" s="44">
        <v>4.91698524182076E-3</v>
      </c>
      <c r="H34" s="45">
        <v>2.19616820768136E-2</v>
      </c>
      <c r="I34" s="45">
        <v>0</v>
      </c>
      <c r="J34" s="46">
        <v>3.0487804878048699E-3</v>
      </c>
    </row>
    <row r="35" spans="1:10" s="40" customFormat="1" x14ac:dyDescent="0.25">
      <c r="A35" s="77"/>
      <c r="B35" s="80"/>
      <c r="C35" s="41" t="s">
        <v>1</v>
      </c>
      <c r="D35" s="42">
        <v>8.5459968499999994E-3</v>
      </c>
      <c r="E35" s="40">
        <v>2341369</v>
      </c>
      <c r="F35" s="43">
        <v>273.97260273972603</v>
      </c>
      <c r="G35" s="44">
        <v>8.7687811166429503E-3</v>
      </c>
      <c r="H35" s="45">
        <v>6.4569256756756704E-2</v>
      </c>
      <c r="I35" s="45">
        <v>0</v>
      </c>
      <c r="J35" s="46">
        <v>0</v>
      </c>
    </row>
    <row r="36" spans="1:10" s="40" customFormat="1" x14ac:dyDescent="0.25">
      <c r="A36" s="77"/>
      <c r="B36" s="80"/>
      <c r="C36" s="41" t="s">
        <v>6</v>
      </c>
      <c r="D36" s="42">
        <v>0.31709070589999999</v>
      </c>
      <c r="E36" s="40">
        <v>86874166</v>
      </c>
      <c r="F36" s="43">
        <v>273.97260273972603</v>
      </c>
      <c r="G36" s="44">
        <v>9.0182699146514906E-3</v>
      </c>
      <c r="H36" s="45">
        <v>6.5546097083926003E-2</v>
      </c>
      <c r="I36" s="45">
        <v>0</v>
      </c>
      <c r="J36" s="46">
        <v>0</v>
      </c>
    </row>
    <row r="37" spans="1:10" s="40" customFormat="1" x14ac:dyDescent="0.25">
      <c r="A37" s="77"/>
      <c r="B37" s="81"/>
      <c r="C37" s="47" t="s">
        <v>2</v>
      </c>
      <c r="D37" s="42">
        <v>1.91418775E-3</v>
      </c>
      <c r="E37" s="40">
        <v>524435</v>
      </c>
      <c r="F37" s="43">
        <v>273.97260273972603</v>
      </c>
      <c r="G37" s="44">
        <v>2.5332281294452301E-2</v>
      </c>
      <c r="H37" s="45">
        <v>1.2074368776671399E-2</v>
      </c>
      <c r="I37" s="45">
        <v>0</v>
      </c>
      <c r="J37" s="46">
        <v>0</v>
      </c>
    </row>
    <row r="38" spans="1:10" s="40" customFormat="1" x14ac:dyDescent="0.25">
      <c r="A38" s="77"/>
      <c r="B38" s="79" t="s">
        <v>21</v>
      </c>
      <c r="C38" s="33" t="s">
        <v>0</v>
      </c>
      <c r="D38" s="42">
        <v>2.8710717499999998E-3</v>
      </c>
      <c r="E38" s="40">
        <v>786595</v>
      </c>
      <c r="F38" s="43">
        <v>273.97260273972603</v>
      </c>
      <c r="G38" s="44">
        <v>4.91698524182076E-3</v>
      </c>
      <c r="H38" s="45">
        <v>2.19616820768136E-2</v>
      </c>
      <c r="I38" s="45">
        <v>0</v>
      </c>
      <c r="J38" s="46">
        <v>3.0487804878048699E-3</v>
      </c>
    </row>
    <row r="39" spans="1:10" s="40" customFormat="1" x14ac:dyDescent="0.25">
      <c r="A39" s="77"/>
      <c r="B39" s="80"/>
      <c r="C39" s="41" t="s">
        <v>3</v>
      </c>
      <c r="D39" s="42">
        <v>8.5448069500000008E-3</v>
      </c>
      <c r="E39" s="40">
        <v>2341043</v>
      </c>
      <c r="F39" s="43">
        <v>273.97260273972603</v>
      </c>
      <c r="G39" s="44">
        <v>9.61837660028449E-4</v>
      </c>
      <c r="H39" s="45">
        <v>2.9483019203413899E-3</v>
      </c>
      <c r="I39" s="45">
        <v>0</v>
      </c>
      <c r="J39" s="46">
        <v>0</v>
      </c>
    </row>
    <row r="40" spans="1:10" s="40" customFormat="1" x14ac:dyDescent="0.25">
      <c r="A40" s="77"/>
      <c r="B40" s="80"/>
      <c r="C40" s="41" t="s">
        <v>6</v>
      </c>
      <c r="D40" s="42">
        <v>1.7089617549999998E-2</v>
      </c>
      <c r="E40" s="40">
        <v>4682087</v>
      </c>
      <c r="F40" s="43">
        <v>273.97260273972603</v>
      </c>
      <c r="G40" s="44">
        <v>1.29578591749644E-3</v>
      </c>
      <c r="H40" s="45">
        <v>4.2785384068278797E-3</v>
      </c>
      <c r="I40" s="45">
        <v>0</v>
      </c>
      <c r="J40" s="46">
        <v>0</v>
      </c>
    </row>
    <row r="41" spans="1:10" s="40" customFormat="1" x14ac:dyDescent="0.25">
      <c r="A41" s="77"/>
      <c r="B41" s="81"/>
      <c r="C41" s="47" t="s">
        <v>2</v>
      </c>
      <c r="D41" s="42">
        <v>1.91418775E-3</v>
      </c>
      <c r="E41" s="40">
        <v>524435</v>
      </c>
      <c r="F41" s="43">
        <v>273.97260273972603</v>
      </c>
      <c r="G41" s="44">
        <v>2.5332281294452301E-2</v>
      </c>
      <c r="H41" s="45">
        <v>1.2074368776671399E-2</v>
      </c>
      <c r="I41" s="45">
        <v>0</v>
      </c>
      <c r="J41" s="46">
        <v>0</v>
      </c>
    </row>
    <row r="42" spans="1:10" s="40" customFormat="1" x14ac:dyDescent="0.25">
      <c r="A42" s="77"/>
      <c r="B42" s="79" t="s">
        <v>22</v>
      </c>
      <c r="C42" s="33" t="s">
        <v>0</v>
      </c>
      <c r="D42" s="42">
        <v>2.8710717499999998E-3</v>
      </c>
      <c r="E42" s="40">
        <v>786595</v>
      </c>
      <c r="F42" s="43">
        <v>273.97260273972603</v>
      </c>
      <c r="G42" s="44">
        <v>4.91698524182076E-3</v>
      </c>
      <c r="H42" s="45">
        <v>2.19616820768136E-2</v>
      </c>
      <c r="I42" s="45">
        <v>0</v>
      </c>
      <c r="J42" s="46">
        <v>3.0487804878048699E-3</v>
      </c>
    </row>
    <row r="43" spans="1:10" s="40" customFormat="1" x14ac:dyDescent="0.25">
      <c r="A43" s="77"/>
      <c r="B43" s="80"/>
      <c r="C43" s="41" t="s">
        <v>3</v>
      </c>
      <c r="D43" s="42">
        <v>8.5448069500000008E-3</v>
      </c>
      <c r="E43" s="40">
        <v>2341043</v>
      </c>
      <c r="F43" s="43">
        <v>273.97260273972603</v>
      </c>
      <c r="G43" s="44">
        <v>9.61837660028449E-4</v>
      </c>
      <c r="H43" s="45">
        <v>2.9483019203413899E-3</v>
      </c>
      <c r="I43" s="45">
        <v>0</v>
      </c>
      <c r="J43" s="46">
        <v>0</v>
      </c>
    </row>
    <row r="44" spans="1:10" s="40" customFormat="1" x14ac:dyDescent="0.25">
      <c r="A44" s="77"/>
      <c r="B44" s="80"/>
      <c r="C44" s="41" t="s">
        <v>7</v>
      </c>
      <c r="D44" s="42">
        <v>8.5460442999999997E-3</v>
      </c>
      <c r="E44" s="40">
        <v>2341382</v>
      </c>
      <c r="F44" s="43">
        <v>273.97260273972603</v>
      </c>
      <c r="G44" s="44">
        <v>1.13064544807965E-2</v>
      </c>
      <c r="H44" s="45">
        <v>9.5563655761024102E-2</v>
      </c>
      <c r="I44" s="45">
        <v>0</v>
      </c>
      <c r="J44" s="46">
        <v>0</v>
      </c>
    </row>
    <row r="45" spans="1:10" s="40" customFormat="1" x14ac:dyDescent="0.25">
      <c r="A45" s="77"/>
      <c r="B45" s="81"/>
      <c r="C45" s="47" t="s">
        <v>2</v>
      </c>
      <c r="D45" s="42">
        <v>1.91418775E-3</v>
      </c>
      <c r="E45" s="40">
        <v>524435</v>
      </c>
      <c r="F45" s="43">
        <v>273.97260273972603</v>
      </c>
      <c r="G45" s="44">
        <v>2.5332281294452301E-2</v>
      </c>
      <c r="H45" s="45">
        <v>1.2074368776671399E-2</v>
      </c>
      <c r="I45" s="45">
        <v>0</v>
      </c>
      <c r="J45" s="46">
        <v>0</v>
      </c>
    </row>
    <row r="46" spans="1:10" s="40" customFormat="1" x14ac:dyDescent="0.25">
      <c r="A46" s="77"/>
      <c r="B46" s="80" t="s">
        <v>23</v>
      </c>
      <c r="C46" s="41" t="s">
        <v>0</v>
      </c>
      <c r="D46" s="42">
        <v>2.8710717499999998E-3</v>
      </c>
      <c r="E46" s="40">
        <v>786595</v>
      </c>
      <c r="F46" s="43">
        <v>273.97260273972603</v>
      </c>
      <c r="G46" s="44">
        <v>4.91698524182076E-3</v>
      </c>
      <c r="H46" s="45">
        <v>2.19616820768136E-2</v>
      </c>
      <c r="I46" s="45">
        <v>0</v>
      </c>
      <c r="J46" s="46">
        <v>3.0487804878048699E-3</v>
      </c>
    </row>
    <row r="47" spans="1:10" s="40" customFormat="1" x14ac:dyDescent="0.25">
      <c r="A47" s="77"/>
      <c r="B47" s="80"/>
      <c r="C47" s="41" t="s">
        <v>3</v>
      </c>
      <c r="D47" s="42">
        <v>8.5448069500000008E-3</v>
      </c>
      <c r="E47" s="40">
        <v>2341043</v>
      </c>
      <c r="F47" s="43">
        <v>273.97260273972603</v>
      </c>
      <c r="G47" s="44">
        <v>9.61837660028449E-4</v>
      </c>
      <c r="H47" s="45">
        <v>2.9483019203413899E-3</v>
      </c>
      <c r="I47" s="45">
        <v>0</v>
      </c>
      <c r="J47" s="46">
        <v>0</v>
      </c>
    </row>
    <row r="48" spans="1:10" s="40" customFormat="1" x14ac:dyDescent="0.25">
      <c r="A48" s="77"/>
      <c r="B48" s="80"/>
      <c r="C48" s="41" t="s">
        <v>8</v>
      </c>
      <c r="D48" s="42">
        <v>8.5448069500000008E-3</v>
      </c>
      <c r="E48" s="40">
        <v>2341043</v>
      </c>
      <c r="F48" s="43">
        <v>273.97260273972603</v>
      </c>
      <c r="G48" s="44">
        <v>1.11742087482219E-3</v>
      </c>
      <c r="H48" s="45">
        <v>3.7173275248933101E-3</v>
      </c>
      <c r="I48" s="45">
        <v>0</v>
      </c>
      <c r="J48" s="46">
        <v>0</v>
      </c>
    </row>
    <row r="49" spans="1:10" s="40" customFormat="1" x14ac:dyDescent="0.25">
      <c r="A49" s="78"/>
      <c r="B49" s="81"/>
      <c r="C49" s="47" t="s">
        <v>2</v>
      </c>
      <c r="D49" s="48">
        <v>1.91418775E-3</v>
      </c>
      <c r="E49" s="49">
        <v>524435</v>
      </c>
      <c r="F49" s="50">
        <v>273.97260273972603</v>
      </c>
      <c r="G49" s="51">
        <v>2.5332281294452301E-2</v>
      </c>
      <c r="H49" s="52">
        <v>1.2074368776671399E-2</v>
      </c>
      <c r="I49" s="52">
        <v>0</v>
      </c>
      <c r="J49" s="53">
        <v>0</v>
      </c>
    </row>
  </sheetData>
  <mergeCells count="14">
    <mergeCell ref="A2:A25"/>
    <mergeCell ref="A26:A49"/>
    <mergeCell ref="B26:B28"/>
    <mergeCell ref="B29:B33"/>
    <mergeCell ref="B34:B37"/>
    <mergeCell ref="B38:B41"/>
    <mergeCell ref="B42:B45"/>
    <mergeCell ref="B46:B49"/>
    <mergeCell ref="B2:B4"/>
    <mergeCell ref="B5:B9"/>
    <mergeCell ref="B10:B13"/>
    <mergeCell ref="B14:B17"/>
    <mergeCell ref="B18:B21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9EE5-4AEE-4A50-BF2A-93B4D8BA5EBA}">
  <dimension ref="A1:I27"/>
  <sheetViews>
    <sheetView workbookViewId="0">
      <pane ySplit="1" topLeftCell="A2" activePane="bottomLeft" state="frozen"/>
      <selection pane="bottomLeft" activeCell="O26" sqref="O26"/>
    </sheetView>
  </sheetViews>
  <sheetFormatPr defaultRowHeight="15" x14ac:dyDescent="0.25"/>
  <cols>
    <col min="1" max="1" width="13.5703125" bestFit="1" customWidth="1"/>
    <col min="2" max="2" width="7.85546875" bestFit="1" customWidth="1"/>
    <col min="3" max="3" width="9.140625" style="12"/>
    <col min="5" max="5" width="9.140625" style="68"/>
    <col min="6" max="9" width="9.140625" style="13"/>
  </cols>
  <sheetData>
    <row r="1" spans="1:9" s="1" customFormat="1" x14ac:dyDescent="0.25">
      <c r="A1" s="1" t="s">
        <v>24</v>
      </c>
      <c r="B1" s="1" t="s">
        <v>9</v>
      </c>
      <c r="C1" s="11" t="s">
        <v>11</v>
      </c>
      <c r="D1" s="1" t="s">
        <v>12</v>
      </c>
      <c r="E1" s="61" t="s">
        <v>13</v>
      </c>
      <c r="F1" s="69" t="s">
        <v>14</v>
      </c>
      <c r="G1" s="69" t="s">
        <v>15</v>
      </c>
      <c r="H1" s="69" t="s">
        <v>16</v>
      </c>
      <c r="I1" s="69" t="s">
        <v>17</v>
      </c>
    </row>
    <row r="2" spans="1:9" x14ac:dyDescent="0.25">
      <c r="A2" s="85" t="s">
        <v>25</v>
      </c>
      <c r="B2" s="8" t="s">
        <v>18</v>
      </c>
      <c r="C2" s="23">
        <v>0.48041972695000001</v>
      </c>
      <c r="D2" s="2">
        <v>131621843</v>
      </c>
      <c r="E2" s="62">
        <v>273.97260273972603</v>
      </c>
      <c r="F2" s="20">
        <f>3.59936210881934 / 100</f>
        <v>3.59936210881934E-2</v>
      </c>
      <c r="G2" s="15">
        <f>9.96288229018492 / 100</f>
        <v>9.9628822901849198E-2</v>
      </c>
      <c r="H2" s="15">
        <v>0</v>
      </c>
      <c r="I2" s="16">
        <f t="shared" ref="I2:I11" si="0">0.304878048780487 / 100</f>
        <v>3.0487804878048703E-3</v>
      </c>
    </row>
    <row r="3" spans="1:9" x14ac:dyDescent="0.25">
      <c r="A3" s="86"/>
      <c r="B3" s="9" t="s">
        <v>19</v>
      </c>
      <c r="C3" s="24">
        <v>2.472368015E-2</v>
      </c>
      <c r="D3">
        <v>6773611</v>
      </c>
      <c r="E3" s="63">
        <v>273.97260273972603</v>
      </c>
      <c r="F3" s="21">
        <f>3.84912873399715 / 100</f>
        <v>3.8491287339971501E-2</v>
      </c>
      <c r="G3" s="13">
        <f>9.78340593883357 / 100</f>
        <v>9.7834059388335698E-2</v>
      </c>
      <c r="H3" s="13">
        <v>0</v>
      </c>
      <c r="I3" s="17">
        <f t="shared" si="0"/>
        <v>3.0487804878048703E-3</v>
      </c>
    </row>
    <row r="4" spans="1:9" x14ac:dyDescent="0.25">
      <c r="A4" s="86"/>
      <c r="B4" s="9" t="s">
        <v>27</v>
      </c>
      <c r="C4" s="24">
        <v>1.7127482650000001E-2</v>
      </c>
      <c r="D4">
        <v>4692461</v>
      </c>
      <c r="E4" s="63">
        <v>273.97260273972603</v>
      </c>
      <c r="F4" s="21">
        <v>1.1694301209103799E-2</v>
      </c>
      <c r="G4" s="13">
        <v>6.4383668207681294E-2</v>
      </c>
      <c r="H4" s="13">
        <v>0</v>
      </c>
      <c r="I4" s="17">
        <v>3.0487804878048699E-3</v>
      </c>
    </row>
    <row r="5" spans="1:9" x14ac:dyDescent="0.25">
      <c r="A5" s="86"/>
      <c r="B5" s="9" t="s">
        <v>30</v>
      </c>
      <c r="C5" s="24">
        <v>2.6621329749999999E-2</v>
      </c>
      <c r="D5">
        <v>7293515</v>
      </c>
      <c r="E5" s="63">
        <v>273.97260273972603</v>
      </c>
      <c r="F5" s="21">
        <v>1.02390424964438E-2</v>
      </c>
      <c r="G5" s="13">
        <v>5.6396692745376897E-2</v>
      </c>
      <c r="H5" s="13">
        <v>0</v>
      </c>
      <c r="I5" s="17">
        <v>3.0487804878048699E-3</v>
      </c>
    </row>
    <row r="6" spans="1:9" x14ac:dyDescent="0.25">
      <c r="A6" s="86"/>
      <c r="B6" s="9" t="s">
        <v>20</v>
      </c>
      <c r="C6" s="24">
        <v>0.33896439304999998</v>
      </c>
      <c r="D6">
        <v>92866957</v>
      </c>
      <c r="E6" s="63">
        <v>273.97260273972603</v>
      </c>
      <c r="F6" s="21">
        <f>4.42717594238975 / 100</f>
        <v>4.4271759423897501E-2</v>
      </c>
      <c r="G6" s="13">
        <f>17.2768492176386 / 100</f>
        <v>0.17276849217638598</v>
      </c>
      <c r="H6" s="13">
        <v>0</v>
      </c>
      <c r="I6" s="17">
        <f t="shared" si="0"/>
        <v>3.0487804878048703E-3</v>
      </c>
    </row>
    <row r="7" spans="1:9" x14ac:dyDescent="0.25">
      <c r="A7" s="86"/>
      <c r="B7" s="9" t="s">
        <v>21</v>
      </c>
      <c r="C7" s="24">
        <v>2.4723731249999999E-2</v>
      </c>
      <c r="D7">
        <v>6773625</v>
      </c>
      <c r="E7" s="63">
        <v>273.97260273972603</v>
      </c>
      <c r="F7" s="21">
        <f>3.85007334637268 / 100</f>
        <v>3.8500733463726802E-2</v>
      </c>
      <c r="G7" s="13">
        <f>9.83452613798008 / 100</f>
        <v>9.8345261379800791E-2</v>
      </c>
      <c r="H7" s="13">
        <v>0</v>
      </c>
      <c r="I7" s="17">
        <f t="shared" si="0"/>
        <v>3.0487804878048703E-3</v>
      </c>
    </row>
    <row r="8" spans="1:9" x14ac:dyDescent="0.25">
      <c r="A8" s="86"/>
      <c r="B8" s="9" t="s">
        <v>28</v>
      </c>
      <c r="C8" s="24">
        <v>1.712753375E-2</v>
      </c>
      <c r="D8">
        <v>4692475</v>
      </c>
      <c r="E8" s="63">
        <v>273.97260273972603</v>
      </c>
      <c r="F8" s="21">
        <v>1.17004134068278E-2</v>
      </c>
      <c r="G8" s="13">
        <v>6.4532583570412499E-2</v>
      </c>
      <c r="H8" s="13">
        <v>0</v>
      </c>
      <c r="I8" s="17">
        <v>3.0487804878048699E-3</v>
      </c>
    </row>
    <row r="9" spans="1:9" x14ac:dyDescent="0.25">
      <c r="A9" s="86"/>
      <c r="B9" s="9" t="s">
        <v>31</v>
      </c>
      <c r="C9" s="24">
        <v>2.6621322449999998E-2</v>
      </c>
      <c r="D9">
        <v>7293513</v>
      </c>
      <c r="E9" s="63">
        <v>273.97260273972603</v>
      </c>
      <c r="F9" s="21">
        <v>1.0234041607396801E-2</v>
      </c>
      <c r="G9" s="13">
        <v>5.6368910028449501E-2</v>
      </c>
      <c r="H9" s="13">
        <v>0</v>
      </c>
      <c r="I9" s="17">
        <v>3.0487804878048699E-3</v>
      </c>
    </row>
    <row r="10" spans="1:9" x14ac:dyDescent="0.25">
      <c r="A10" s="86"/>
      <c r="B10" s="9" t="s">
        <v>22</v>
      </c>
      <c r="C10" s="24">
        <v>4.7508786900000002E-2</v>
      </c>
      <c r="D10">
        <v>13016106</v>
      </c>
      <c r="E10" s="63">
        <v>273.97260273972603</v>
      </c>
      <c r="F10" s="21">
        <f>4.92481996799431 / 100</f>
        <v>4.9248199679943101E-2</v>
      </c>
      <c r="G10" s="13">
        <f>22.0329169630156 / 100</f>
        <v>0.22032916963015603</v>
      </c>
      <c r="H10" s="13">
        <v>0</v>
      </c>
      <c r="I10" s="17">
        <f t="shared" si="0"/>
        <v>3.0487804878048703E-3</v>
      </c>
    </row>
    <row r="11" spans="1:9" x14ac:dyDescent="0.25">
      <c r="A11" s="86"/>
      <c r="B11" s="9" t="s">
        <v>23</v>
      </c>
      <c r="C11" s="24">
        <v>2.0925698199999999E-2</v>
      </c>
      <c r="D11">
        <v>5733068</v>
      </c>
      <c r="E11" s="63">
        <v>273.97260273972603</v>
      </c>
      <c r="F11" s="21">
        <f>3.70999288762446 / 100</f>
        <v>3.7099928876244602E-2</v>
      </c>
      <c r="G11" s="13">
        <f>8.70510312944523 / 100</f>
        <v>8.7051031294452311E-2</v>
      </c>
      <c r="H11" s="13">
        <v>0</v>
      </c>
      <c r="I11" s="17">
        <f t="shared" si="0"/>
        <v>3.0487804878048703E-3</v>
      </c>
    </row>
    <row r="12" spans="1:9" x14ac:dyDescent="0.25">
      <c r="A12" s="86"/>
      <c r="B12" s="9" t="s">
        <v>29</v>
      </c>
      <c r="C12" s="24">
        <v>1.332974525E-2</v>
      </c>
      <c r="D12">
        <v>3651985</v>
      </c>
      <c r="E12" s="63">
        <v>273.97260273972603</v>
      </c>
      <c r="F12" s="21">
        <v>1.02907183499288E-2</v>
      </c>
      <c r="G12" s="13">
        <v>5.3437277738264503E-2</v>
      </c>
      <c r="H12" s="13">
        <v>0</v>
      </c>
      <c r="I12" s="17">
        <v>3.0487804878048699E-3</v>
      </c>
    </row>
    <row r="13" spans="1:9" x14ac:dyDescent="0.25">
      <c r="A13" s="87"/>
      <c r="B13" s="10" t="s">
        <v>32</v>
      </c>
      <c r="C13" s="25">
        <v>1.3329748900000001E-2</v>
      </c>
      <c r="D13" s="5">
        <v>3651986</v>
      </c>
      <c r="E13" s="64">
        <v>273.97260273972603</v>
      </c>
      <c r="F13" s="22">
        <v>1.0299053165007101E-2</v>
      </c>
      <c r="G13" s="14">
        <v>5.3542852062588901E-2</v>
      </c>
      <c r="H13" s="14">
        <v>0</v>
      </c>
      <c r="I13" s="18">
        <v>3.0487804878048699E-3</v>
      </c>
    </row>
    <row r="14" spans="1:9" s="40" customFormat="1" x14ac:dyDescent="0.25">
      <c r="A14" s="83" t="s">
        <v>26</v>
      </c>
      <c r="B14" s="33" t="s">
        <v>18</v>
      </c>
      <c r="C14" s="55">
        <v>0.48042130374999997</v>
      </c>
      <c r="D14" s="35">
        <v>131622275</v>
      </c>
      <c r="E14" s="65">
        <v>273.97260273972603</v>
      </c>
      <c r="F14" s="37">
        <v>3.4046608285917497E-2</v>
      </c>
      <c r="G14" s="38">
        <v>8.1734530583214796E-2</v>
      </c>
      <c r="H14" s="38">
        <v>0</v>
      </c>
      <c r="I14" s="39">
        <v>3.0487804878048699E-3</v>
      </c>
    </row>
    <row r="15" spans="1:9" s="40" customFormat="1" x14ac:dyDescent="0.25">
      <c r="A15" s="77"/>
      <c r="B15" s="41" t="s">
        <v>19</v>
      </c>
      <c r="C15" s="56">
        <v>2.47235305E-2</v>
      </c>
      <c r="D15" s="40">
        <v>6773570</v>
      </c>
      <c r="E15" s="66">
        <v>273.97260273972603</v>
      </c>
      <c r="F15" s="44">
        <v>3.6346461593172098E-2</v>
      </c>
      <c r="G15" s="45">
        <v>9.4451235775248901E-2</v>
      </c>
      <c r="H15" s="45">
        <v>0</v>
      </c>
      <c r="I15" s="46">
        <v>3.0487804878048699E-3</v>
      </c>
    </row>
    <row r="16" spans="1:9" s="40" customFormat="1" x14ac:dyDescent="0.25">
      <c r="A16" s="77"/>
      <c r="B16" s="41" t="s">
        <v>27</v>
      </c>
      <c r="C16" s="56">
        <v>1.71273841E-2</v>
      </c>
      <c r="D16" s="40">
        <v>4692434</v>
      </c>
      <c r="E16" s="66">
        <v>273.97260273972603</v>
      </c>
      <c r="F16" s="44">
        <v>1.0241820768136499E-2</v>
      </c>
      <c r="G16" s="45">
        <v>6.4882645803698402E-2</v>
      </c>
      <c r="H16" s="45">
        <v>0</v>
      </c>
      <c r="I16" s="46">
        <v>1.2703252032520301E-2</v>
      </c>
    </row>
    <row r="17" spans="1:9" s="40" customFormat="1" x14ac:dyDescent="0.25">
      <c r="A17" s="77"/>
      <c r="B17" s="41" t="s">
        <v>30</v>
      </c>
      <c r="C17" s="56">
        <v>2.2824081449999999E-2</v>
      </c>
      <c r="D17" s="40">
        <v>6253173</v>
      </c>
      <c r="E17" s="66">
        <v>273.97260273972603</v>
      </c>
      <c r="F17" s="44">
        <v>1.5600551209103799E-2</v>
      </c>
      <c r="G17" s="45">
        <v>9.0324946657183505E-2</v>
      </c>
      <c r="H17" s="45">
        <v>0</v>
      </c>
      <c r="I17" s="46">
        <v>1.2703252032520301E-2</v>
      </c>
    </row>
    <row r="18" spans="1:9" s="40" customFormat="1" x14ac:dyDescent="0.25">
      <c r="A18" s="77"/>
      <c r="B18" s="41" t="s">
        <v>20</v>
      </c>
      <c r="C18" s="56">
        <v>0.33042221044999998</v>
      </c>
      <c r="D18" s="40">
        <v>90526633</v>
      </c>
      <c r="E18" s="66">
        <v>273.97260273972603</v>
      </c>
      <c r="F18" s="44">
        <v>4.0140469416785202E-2</v>
      </c>
      <c r="G18" s="45">
        <v>0.13708548186344199</v>
      </c>
      <c r="H18" s="45">
        <v>0</v>
      </c>
      <c r="I18" s="46">
        <v>3.0487804878048699E-3</v>
      </c>
    </row>
    <row r="19" spans="1:9" s="40" customFormat="1" x14ac:dyDescent="0.25">
      <c r="A19" s="77"/>
      <c r="B19" s="41" t="s">
        <v>21</v>
      </c>
      <c r="C19" s="56">
        <v>2.47235305E-2</v>
      </c>
      <c r="D19" s="40">
        <v>6773570</v>
      </c>
      <c r="E19" s="66">
        <v>273.97260273972603</v>
      </c>
      <c r="F19" s="44">
        <v>3.6346461593172098E-2</v>
      </c>
      <c r="G19" s="45">
        <v>9.4451235775248901E-2</v>
      </c>
      <c r="H19" s="45">
        <v>0</v>
      </c>
      <c r="I19" s="46">
        <v>3.0487804878048699E-3</v>
      </c>
    </row>
    <row r="20" spans="1:9" s="40" customFormat="1" x14ac:dyDescent="0.25">
      <c r="A20" s="77"/>
      <c r="B20" s="41" t="s">
        <v>28</v>
      </c>
      <c r="C20" s="56">
        <v>1.71273841E-2</v>
      </c>
      <c r="D20" s="40">
        <v>4692434</v>
      </c>
      <c r="E20" s="66">
        <v>273.97260273972603</v>
      </c>
      <c r="F20" s="44">
        <v>1.0241820768136499E-2</v>
      </c>
      <c r="G20" s="45">
        <v>6.4882645803698402E-2</v>
      </c>
      <c r="H20" s="45">
        <v>0</v>
      </c>
      <c r="I20" s="46">
        <v>1.2703252032520301E-2</v>
      </c>
    </row>
    <row r="21" spans="1:9" s="40" customFormat="1" x14ac:dyDescent="0.25">
      <c r="A21" s="77"/>
      <c r="B21" s="41" t="s">
        <v>31</v>
      </c>
      <c r="C21" s="56">
        <v>1.71277783E-2</v>
      </c>
      <c r="D21" s="40">
        <v>4692542</v>
      </c>
      <c r="E21" s="66">
        <v>273.97260273972603</v>
      </c>
      <c r="F21" s="44">
        <v>1.2558899359886201E-2</v>
      </c>
      <c r="G21" s="45">
        <v>7.07125711237553E-2</v>
      </c>
      <c r="H21" s="45">
        <v>0</v>
      </c>
      <c r="I21" s="46">
        <v>1.2703252032520301E-2</v>
      </c>
    </row>
    <row r="22" spans="1:9" s="40" customFormat="1" x14ac:dyDescent="0.25">
      <c r="A22" s="77"/>
      <c r="B22" s="41" t="s">
        <v>22</v>
      </c>
      <c r="C22" s="56">
        <v>2.1877815299999999E-2</v>
      </c>
      <c r="D22" s="40">
        <v>5993922</v>
      </c>
      <c r="E22" s="66">
        <v>273.97260273972603</v>
      </c>
      <c r="F22" s="44">
        <v>4.2570345839260303E-2</v>
      </c>
      <c r="G22" s="45">
        <v>0.167673141891891</v>
      </c>
      <c r="H22" s="45">
        <v>0</v>
      </c>
      <c r="I22" s="46">
        <v>3.0487804878048699E-3</v>
      </c>
    </row>
    <row r="23" spans="1:9" s="40" customFormat="1" x14ac:dyDescent="0.25">
      <c r="A23" s="77"/>
      <c r="B23" s="41" t="s">
        <v>23</v>
      </c>
      <c r="C23" s="56">
        <v>2.0925537599999999E-2</v>
      </c>
      <c r="D23" s="40">
        <v>5733024</v>
      </c>
      <c r="E23" s="66">
        <v>273.97260273972603</v>
      </c>
      <c r="F23" s="44">
        <v>3.4917318634423898E-2</v>
      </c>
      <c r="G23" s="45">
        <v>8.3440389402560405E-2</v>
      </c>
      <c r="H23" s="45">
        <v>0</v>
      </c>
      <c r="I23" s="46">
        <v>3.0487804878048699E-3</v>
      </c>
    </row>
    <row r="24" spans="1:9" s="40" customFormat="1" x14ac:dyDescent="0.25">
      <c r="A24" s="84"/>
      <c r="B24" s="41" t="s">
        <v>29</v>
      </c>
      <c r="C24" s="56">
        <v>1.3329643049999999E-2</v>
      </c>
      <c r="D24" s="40">
        <v>3651957</v>
      </c>
      <c r="E24" s="66">
        <v>273.97260273972603</v>
      </c>
      <c r="F24" s="44">
        <v>8.8476840327169192E-3</v>
      </c>
      <c r="G24" s="45">
        <v>5.3657316856329997E-2</v>
      </c>
      <c r="H24" s="45">
        <v>0</v>
      </c>
      <c r="I24" s="46">
        <v>1.2703252032520301E-2</v>
      </c>
    </row>
    <row r="25" spans="1:9" s="40" customFormat="1" x14ac:dyDescent="0.25">
      <c r="A25" s="78"/>
      <c r="B25" s="47" t="s">
        <v>32</v>
      </c>
      <c r="C25" s="57">
        <v>1.4279343850000001E-2</v>
      </c>
      <c r="D25" s="49">
        <v>3912149</v>
      </c>
      <c r="E25" s="67">
        <v>273.97260273972603</v>
      </c>
      <c r="F25" s="51">
        <v>1.13547964082503E-2</v>
      </c>
      <c r="G25" s="52">
        <v>6.2547786273115205E-2</v>
      </c>
      <c r="H25" s="52">
        <v>0</v>
      </c>
      <c r="I25" s="53">
        <v>1.2703252032520301E-2</v>
      </c>
    </row>
    <row r="26" spans="1:9" x14ac:dyDescent="0.25">
      <c r="A26" s="54"/>
    </row>
    <row r="27" spans="1:9" x14ac:dyDescent="0.25">
      <c r="A27" s="54"/>
    </row>
  </sheetData>
  <mergeCells count="2">
    <mergeCell ref="A14:A25"/>
    <mergeCell ref="A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DC87-3130-4961-A2CE-E148B0ADB65E}">
  <dimension ref="A1:H6"/>
  <sheetViews>
    <sheetView workbookViewId="0">
      <selection activeCell="F28" sqref="F28"/>
    </sheetView>
  </sheetViews>
  <sheetFormatPr defaultRowHeight="15" x14ac:dyDescent="0.25"/>
  <cols>
    <col min="1" max="1" width="5" bestFit="1" customWidth="1"/>
    <col min="2" max="2" width="12" bestFit="1" customWidth="1"/>
    <col min="5" max="6" width="12" bestFit="1" customWidth="1"/>
  </cols>
  <sheetData>
    <row r="1" spans="1:8" x14ac:dyDescent="0.25">
      <c r="A1" t="s">
        <v>27</v>
      </c>
      <c r="B1">
        <v>1.71273841E-2</v>
      </c>
      <c r="C1">
        <v>4692434</v>
      </c>
      <c r="D1">
        <v>273.97260273972603</v>
      </c>
      <c r="E1">
        <v>1.0241820768136499E-2</v>
      </c>
      <c r="F1">
        <v>6.4882645803698402E-2</v>
      </c>
      <c r="G1">
        <v>0</v>
      </c>
      <c r="H1">
        <v>1.2703252032520301E-2</v>
      </c>
    </row>
    <row r="2" spans="1:8" x14ac:dyDescent="0.25">
      <c r="A2" t="s">
        <v>30</v>
      </c>
      <c r="B2">
        <v>2.2824081449999999E-2</v>
      </c>
      <c r="C2">
        <v>6253173</v>
      </c>
      <c r="D2">
        <v>273.97260273972603</v>
      </c>
      <c r="E2">
        <v>1.5600551209103799E-2</v>
      </c>
      <c r="F2">
        <v>9.0324946657183505E-2</v>
      </c>
      <c r="G2">
        <v>0</v>
      </c>
      <c r="H2">
        <v>1.2703252032520301E-2</v>
      </c>
    </row>
    <row r="3" spans="1:8" x14ac:dyDescent="0.25">
      <c r="A3" t="s">
        <v>28</v>
      </c>
      <c r="B3">
        <v>1.71273841E-2</v>
      </c>
      <c r="C3">
        <v>4692434</v>
      </c>
      <c r="D3">
        <v>273.97260273972603</v>
      </c>
      <c r="E3">
        <v>1.0241820768136499E-2</v>
      </c>
      <c r="F3">
        <v>6.4882645803698402E-2</v>
      </c>
      <c r="G3">
        <v>0</v>
      </c>
      <c r="H3">
        <v>1.2703252032520301E-2</v>
      </c>
    </row>
    <row r="4" spans="1:8" x14ac:dyDescent="0.25">
      <c r="A4" t="s">
        <v>31</v>
      </c>
      <c r="B4">
        <v>1.71277783E-2</v>
      </c>
      <c r="C4">
        <v>4692542</v>
      </c>
      <c r="D4">
        <v>273.97260273972603</v>
      </c>
      <c r="E4">
        <v>1.2558899359886201E-2</v>
      </c>
      <c r="F4">
        <v>7.07125711237553E-2</v>
      </c>
      <c r="G4">
        <v>0</v>
      </c>
      <c r="H4">
        <v>1.2703252032520301E-2</v>
      </c>
    </row>
    <row r="5" spans="1:8" x14ac:dyDescent="0.25">
      <c r="A5" t="s">
        <v>29</v>
      </c>
      <c r="B5">
        <v>1.3329643049999999E-2</v>
      </c>
      <c r="C5">
        <v>3651957</v>
      </c>
      <c r="D5">
        <v>273.97260273972603</v>
      </c>
      <c r="E5">
        <v>8.8476840327169192E-3</v>
      </c>
      <c r="F5">
        <v>5.3657316856329997E-2</v>
      </c>
      <c r="G5">
        <v>0</v>
      </c>
      <c r="H5">
        <v>1.2703252032520301E-2</v>
      </c>
    </row>
    <row r="6" spans="1:8" x14ac:dyDescent="0.25">
      <c r="A6" t="s">
        <v>32</v>
      </c>
      <c r="B6">
        <v>1.4279343850000001E-2</v>
      </c>
      <c r="C6">
        <v>3912149</v>
      </c>
      <c r="D6">
        <v>273.97260273972603</v>
      </c>
      <c r="E6">
        <v>1.13547964082503E-2</v>
      </c>
      <c r="F6">
        <v>6.2547786273115205E-2</v>
      </c>
      <c r="G6">
        <v>0</v>
      </c>
      <c r="H6">
        <v>1.2703252032520301E-2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E1D9-9F40-461D-84E9-36F857BBEF1B}">
  <dimension ref="A1:F26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5.5703125" style="72" bestFit="1" customWidth="1"/>
    <col min="2" max="2" width="14.28515625" bestFit="1" customWidth="1"/>
    <col min="3" max="3" width="17" style="74" bestFit="1" customWidth="1"/>
  </cols>
  <sheetData>
    <row r="1" spans="1:3" s="70" customFormat="1" x14ac:dyDescent="0.25">
      <c r="A1" s="71" t="s">
        <v>9</v>
      </c>
      <c r="B1" s="70" t="s">
        <v>49</v>
      </c>
      <c r="C1" s="73" t="s">
        <v>48</v>
      </c>
    </row>
    <row r="2" spans="1:3" s="95" customFormat="1" x14ac:dyDescent="0.25">
      <c r="A2" s="98" t="s">
        <v>51</v>
      </c>
      <c r="B2" s="94">
        <v>27097</v>
      </c>
      <c r="C2" s="91">
        <f>AVERAGE(B2:B6) / 1000</f>
        <v>27.248000000000001</v>
      </c>
    </row>
    <row r="3" spans="1:3" s="95" customFormat="1" x14ac:dyDescent="0.25">
      <c r="A3" s="99"/>
      <c r="B3" s="96">
        <v>26809</v>
      </c>
      <c r="C3" s="92"/>
    </row>
    <row r="4" spans="1:3" s="95" customFormat="1" x14ac:dyDescent="0.25">
      <c r="A4" s="99"/>
      <c r="B4" s="96">
        <v>27958</v>
      </c>
      <c r="C4" s="92"/>
    </row>
    <row r="5" spans="1:3" s="95" customFormat="1" x14ac:dyDescent="0.25">
      <c r="A5" s="99"/>
      <c r="B5" s="96">
        <v>26719</v>
      </c>
      <c r="C5" s="92"/>
    </row>
    <row r="6" spans="1:3" s="95" customFormat="1" x14ac:dyDescent="0.25">
      <c r="A6" s="100"/>
      <c r="B6" s="97">
        <v>27657</v>
      </c>
      <c r="C6" s="93"/>
    </row>
    <row r="7" spans="1:3" x14ac:dyDescent="0.25">
      <c r="A7" s="88" t="s">
        <v>33</v>
      </c>
      <c r="B7" s="2">
        <v>393408</v>
      </c>
      <c r="C7" s="91">
        <f>AVERAGE(B7:B11) / 1000</f>
        <v>393.73579999999998</v>
      </c>
    </row>
    <row r="8" spans="1:3" x14ac:dyDescent="0.25">
      <c r="A8" s="89"/>
      <c r="B8">
        <v>393693</v>
      </c>
      <c r="C8" s="92"/>
    </row>
    <row r="9" spans="1:3" x14ac:dyDescent="0.25">
      <c r="A9" s="89"/>
      <c r="B9">
        <v>393577</v>
      </c>
      <c r="C9" s="92"/>
    </row>
    <row r="10" spans="1:3" x14ac:dyDescent="0.25">
      <c r="A10" s="89"/>
      <c r="B10">
        <v>393681</v>
      </c>
      <c r="C10" s="92"/>
    </row>
    <row r="11" spans="1:3" x14ac:dyDescent="0.25">
      <c r="A11" s="90"/>
      <c r="B11" s="5">
        <v>394320</v>
      </c>
      <c r="C11" s="93"/>
    </row>
    <row r="12" spans="1:3" x14ac:dyDescent="0.25">
      <c r="A12" s="88" t="s">
        <v>34</v>
      </c>
      <c r="B12" s="2">
        <v>154045</v>
      </c>
      <c r="C12" s="91">
        <f t="shared" ref="C12" si="0">AVERAGE(B12:B16) / 1000</f>
        <v>153.73740000000001</v>
      </c>
    </row>
    <row r="13" spans="1:3" x14ac:dyDescent="0.25">
      <c r="A13" s="89"/>
      <c r="B13">
        <v>153470</v>
      </c>
      <c r="C13" s="92"/>
    </row>
    <row r="14" spans="1:3" x14ac:dyDescent="0.25">
      <c r="A14" s="89"/>
      <c r="B14">
        <v>154048</v>
      </c>
      <c r="C14" s="92"/>
    </row>
    <row r="15" spans="1:3" x14ac:dyDescent="0.25">
      <c r="A15" s="89"/>
      <c r="B15">
        <v>153539</v>
      </c>
      <c r="C15" s="92"/>
    </row>
    <row r="16" spans="1:3" x14ac:dyDescent="0.25">
      <c r="A16" s="90"/>
      <c r="B16" s="5">
        <v>153585</v>
      </c>
      <c r="C16" s="93"/>
    </row>
    <row r="17" spans="1:6" x14ac:dyDescent="0.25">
      <c r="A17" s="88" t="s">
        <v>47</v>
      </c>
      <c r="B17" s="2">
        <v>38734</v>
      </c>
      <c r="C17" s="91">
        <f t="shared" ref="C17" si="1">AVERAGE(B17:B21) / 1000</f>
        <v>38.290800000000004</v>
      </c>
    </row>
    <row r="18" spans="1:6" x14ac:dyDescent="0.25">
      <c r="A18" s="89"/>
      <c r="B18">
        <v>38106</v>
      </c>
      <c r="C18" s="92"/>
      <c r="F18" s="72"/>
    </row>
    <row r="19" spans="1:6" x14ac:dyDescent="0.25">
      <c r="A19" s="89"/>
      <c r="B19">
        <v>38425</v>
      </c>
      <c r="C19" s="92"/>
    </row>
    <row r="20" spans="1:6" x14ac:dyDescent="0.25">
      <c r="A20" s="89"/>
      <c r="B20">
        <v>38395</v>
      </c>
      <c r="C20" s="92"/>
    </row>
    <row r="21" spans="1:6" x14ac:dyDescent="0.25">
      <c r="A21" s="90"/>
      <c r="B21" s="5">
        <v>37794</v>
      </c>
      <c r="C21" s="93"/>
    </row>
    <row r="22" spans="1:6" x14ac:dyDescent="0.25">
      <c r="A22" s="88" t="s">
        <v>50</v>
      </c>
      <c r="B22" s="2">
        <v>155680</v>
      </c>
      <c r="C22" s="91">
        <f>AVERAGE(B22:B26) / 1000</f>
        <v>154.821</v>
      </c>
    </row>
    <row r="23" spans="1:6" x14ac:dyDescent="0.25">
      <c r="A23" s="89"/>
      <c r="B23">
        <v>154584</v>
      </c>
      <c r="C23" s="92"/>
    </row>
    <row r="24" spans="1:6" x14ac:dyDescent="0.25">
      <c r="A24" s="89"/>
      <c r="B24">
        <v>154733</v>
      </c>
      <c r="C24" s="92"/>
    </row>
    <row r="25" spans="1:6" x14ac:dyDescent="0.25">
      <c r="A25" s="89"/>
      <c r="B25">
        <v>154570</v>
      </c>
      <c r="C25" s="92"/>
    </row>
    <row r="26" spans="1:6" x14ac:dyDescent="0.25">
      <c r="A26" s="90"/>
      <c r="B26" s="5">
        <v>154538</v>
      </c>
      <c r="C26" s="93"/>
    </row>
  </sheetData>
  <mergeCells count="10">
    <mergeCell ref="A7:A11"/>
    <mergeCell ref="C7:C11"/>
    <mergeCell ref="A2:A6"/>
    <mergeCell ref="C2:C6"/>
    <mergeCell ref="A22:A26"/>
    <mergeCell ref="C22:C26"/>
    <mergeCell ref="A12:A16"/>
    <mergeCell ref="C12:C16"/>
    <mergeCell ref="A17:A21"/>
    <mergeCell ref="C17:C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221B-3F5C-41E8-9FA1-536CAD3FD473}">
  <dimension ref="A1:L7"/>
  <sheetViews>
    <sheetView zoomScale="130" zoomScaleNormal="130" workbookViewId="0">
      <selection activeCell="A2" sqref="A2"/>
    </sheetView>
  </sheetViews>
  <sheetFormatPr defaultRowHeight="15" x14ac:dyDescent="0.25"/>
  <sheetData>
    <row r="1" spans="1:12" s="70" customFormat="1" x14ac:dyDescent="0.25">
      <c r="A1" s="70" t="s">
        <v>35</v>
      </c>
      <c r="B1" s="70" t="s">
        <v>36</v>
      </c>
      <c r="C1" s="70" t="s">
        <v>37</v>
      </c>
      <c r="D1" s="70" t="s">
        <v>38</v>
      </c>
      <c r="E1" s="70" t="s">
        <v>39</v>
      </c>
      <c r="F1" s="70" t="s">
        <v>40</v>
      </c>
      <c r="G1" s="70" t="s">
        <v>41</v>
      </c>
      <c r="H1" s="70" t="s">
        <v>42</v>
      </c>
      <c r="I1" s="70" t="s">
        <v>43</v>
      </c>
      <c r="J1" s="70" t="s">
        <v>44</v>
      </c>
      <c r="K1" s="70" t="s">
        <v>45</v>
      </c>
      <c r="L1" s="70" t="s">
        <v>46</v>
      </c>
    </row>
    <row r="2" spans="1:12" x14ac:dyDescent="0.25">
      <c r="A2">
        <v>0</v>
      </c>
      <c r="B2">
        <f>AVERAGE(C2:L2)</f>
        <v>792.9</v>
      </c>
      <c r="C2">
        <v>897</v>
      </c>
      <c r="D2">
        <v>725</v>
      </c>
      <c r="E2">
        <v>551</v>
      </c>
      <c r="F2">
        <v>756</v>
      </c>
      <c r="G2">
        <v>950</v>
      </c>
      <c r="H2">
        <v>765</v>
      </c>
      <c r="I2">
        <v>775</v>
      </c>
      <c r="J2">
        <v>950</v>
      </c>
      <c r="K2">
        <v>753</v>
      </c>
      <c r="L2">
        <v>807</v>
      </c>
    </row>
    <row r="3" spans="1:12" x14ac:dyDescent="0.25">
      <c r="A3">
        <v>1000</v>
      </c>
      <c r="B3">
        <f t="shared" ref="B3:B7" si="0">AVERAGE(C3:L3)</f>
        <v>573.70000000000005</v>
      </c>
      <c r="C3">
        <v>483</v>
      </c>
      <c r="D3">
        <v>522</v>
      </c>
      <c r="E3">
        <v>964</v>
      </c>
      <c r="F3">
        <v>511</v>
      </c>
      <c r="G3">
        <v>466</v>
      </c>
      <c r="H3">
        <v>574</v>
      </c>
      <c r="I3">
        <v>526</v>
      </c>
      <c r="J3">
        <v>604</v>
      </c>
      <c r="K3">
        <v>565</v>
      </c>
      <c r="L3">
        <v>522</v>
      </c>
    </row>
    <row r="4" spans="1:12" x14ac:dyDescent="0.25">
      <c r="A4">
        <v>100000</v>
      </c>
      <c r="B4">
        <f t="shared" si="0"/>
        <v>937.5</v>
      </c>
      <c r="C4">
        <v>809</v>
      </c>
      <c r="D4">
        <v>738</v>
      </c>
      <c r="E4">
        <v>1784</v>
      </c>
      <c r="F4">
        <v>825</v>
      </c>
      <c r="G4">
        <v>866</v>
      </c>
      <c r="H4">
        <v>949</v>
      </c>
      <c r="I4">
        <v>787</v>
      </c>
      <c r="J4">
        <v>1000</v>
      </c>
      <c r="K4">
        <v>868</v>
      </c>
      <c r="L4">
        <v>749</v>
      </c>
    </row>
    <row r="5" spans="1:12" x14ac:dyDescent="0.25">
      <c r="A5">
        <v>500000</v>
      </c>
      <c r="B5">
        <f t="shared" si="0"/>
        <v>1992.6</v>
      </c>
      <c r="C5">
        <v>1768</v>
      </c>
      <c r="D5">
        <v>1750</v>
      </c>
      <c r="E5">
        <v>3161</v>
      </c>
      <c r="F5">
        <v>1718</v>
      </c>
      <c r="G5">
        <v>2177</v>
      </c>
      <c r="H5">
        <v>2093</v>
      </c>
      <c r="I5">
        <v>1765</v>
      </c>
      <c r="J5">
        <v>1924</v>
      </c>
      <c r="K5">
        <v>1861</v>
      </c>
      <c r="L5">
        <v>1709</v>
      </c>
    </row>
    <row r="6" spans="1:12" x14ac:dyDescent="0.25">
      <c r="A6">
        <v>1000000</v>
      </c>
      <c r="B6">
        <f t="shared" si="0"/>
        <v>3225.6</v>
      </c>
      <c r="C6">
        <v>3097</v>
      </c>
      <c r="D6">
        <v>3217</v>
      </c>
      <c r="E6">
        <v>3161</v>
      </c>
      <c r="F6">
        <v>2992</v>
      </c>
      <c r="G6">
        <v>3090</v>
      </c>
      <c r="H6">
        <v>3673</v>
      </c>
      <c r="I6">
        <v>3191</v>
      </c>
      <c r="J6">
        <v>3297</v>
      </c>
      <c r="K6">
        <v>3160</v>
      </c>
      <c r="L6">
        <v>3378</v>
      </c>
    </row>
    <row r="7" spans="1:12" x14ac:dyDescent="0.25">
      <c r="A7">
        <v>5000000</v>
      </c>
      <c r="B7">
        <f t="shared" si="0"/>
        <v>22319.3</v>
      </c>
      <c r="C7">
        <v>20733</v>
      </c>
      <c r="D7">
        <v>24310</v>
      </c>
      <c r="E7">
        <v>22310</v>
      </c>
      <c r="F7">
        <v>21731</v>
      </c>
      <c r="G7">
        <v>23326</v>
      </c>
      <c r="H7">
        <v>23970</v>
      </c>
      <c r="I7">
        <v>21316</v>
      </c>
      <c r="J7">
        <v>21794</v>
      </c>
      <c r="K7">
        <v>24259</v>
      </c>
      <c r="L7">
        <v>19444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Functions</vt:lpstr>
      <vt:lpstr>Whole Application</vt:lpstr>
      <vt:lpstr>Sheet1</vt:lpstr>
      <vt:lpstr>AlveoResults</vt:lpstr>
      <vt:lpstr>ComLatencyModel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2023-01-03T01:38:19Z</dcterms:modified>
</cp:coreProperties>
</file>