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hidden" name="EVOLUÇÃO CUSTO" sheetId="2" r:id="rId5"/>
    <sheet state="hidden" name="Planilha1" sheetId="3" r:id="rId6"/>
    <sheet state="hidden" name="Base Outros" sheetId="4" r:id="rId7"/>
  </sheets>
  <externalReferences>
    <externalReference r:id="rId8"/>
  </externalReferences>
  <definedNames>
    <definedName hidden="1" localSheetId="3" name="_xlnm._FilterDatabase">'Base Outros'!$A$2:$AR$395</definedName>
  </definedNames>
  <calcPr/>
  <pivotCaches>
    <pivotCache cacheId="0" r:id="rId9"/>
  </pivotCaches>
  <extLst>
    <ext uri="GoogleSheetsCustomDataVersion1">
      <go:sheetsCustomData xmlns:go="http://customooxmlschemas.google.com/" r:id="rId10" roundtripDataSignature="AMtx7mi6D203dkMgIy00IFAD1MkL0DSo/g=="/>
    </ext>
  </extLst>
</workbook>
</file>

<file path=xl/sharedStrings.xml><?xml version="1.0" encoding="utf-8"?>
<sst xmlns="http://schemas.openxmlformats.org/spreadsheetml/2006/main" count="4622" uniqueCount="1590">
  <si>
    <t>EVOLUÇÃO DOS CUSTOS DA SES POR FONTE</t>
  </si>
  <si>
    <t>Contratos de Gestão</t>
  </si>
  <si>
    <t>Descrição</t>
  </si>
  <si>
    <t>Fonte</t>
  </si>
  <si>
    <t>Origem Recurso</t>
  </si>
  <si>
    <t>Faturado Gestão</t>
  </si>
  <si>
    <t>Tesouro Estadual</t>
  </si>
  <si>
    <t>Fonte Federal</t>
  </si>
  <si>
    <t>Outras Despesas</t>
  </si>
  <si>
    <t>Faturado Outros</t>
  </si>
  <si>
    <t>EVOLUÇÃO DOS PAGAMENTOS DA SES POR FONTE</t>
  </si>
  <si>
    <t>Pago Gestão</t>
  </si>
  <si>
    <t>Pago Outros</t>
  </si>
  <si>
    <t>JAN</t>
  </si>
  <si>
    <t>FEV</t>
  </si>
  <si>
    <t>MAR</t>
  </si>
  <si>
    <t>ABR</t>
  </si>
  <si>
    <t>Faturado GND 1</t>
  </si>
  <si>
    <t>Pago GND 1</t>
  </si>
  <si>
    <t>Faturado a Pagar</t>
  </si>
  <si>
    <t>Contratado a Faturar Outros</t>
  </si>
  <si>
    <t>Total</t>
  </si>
  <si>
    <t>Custo Pessoal</t>
  </si>
  <si>
    <t>Custo Total</t>
  </si>
  <si>
    <t>Pago Pessoal</t>
  </si>
  <si>
    <t>Total Pago</t>
  </si>
  <si>
    <t>Dívida Acumulada</t>
  </si>
  <si>
    <t>Custo</t>
  </si>
  <si>
    <t>Valor Pago</t>
  </si>
  <si>
    <t>Custo Contratos de Gestão</t>
  </si>
  <si>
    <t xml:space="preserve">Custo Outros </t>
  </si>
  <si>
    <t>Contratos de Gestão de Unidades</t>
  </si>
  <si>
    <t>Outros Contratos</t>
  </si>
  <si>
    <t>FONTE DE RECURSOS - SIMPLIFICADA</t>
  </si>
  <si>
    <t>Soma de JANEIRO</t>
  </si>
  <si>
    <t>Soma de FEVEREIRO</t>
  </si>
  <si>
    <t>Soma de MARÇO</t>
  </si>
  <si>
    <t>Soma de ABRIL</t>
  </si>
  <si>
    <t>Total geral</t>
  </si>
  <si>
    <t>Rótulos de Linha</t>
  </si>
  <si>
    <t>(vazio)</t>
  </si>
  <si>
    <t>Total Geral</t>
  </si>
  <si>
    <t>Recurso Federal</t>
  </si>
  <si>
    <t>CATEGORIA DA 
DESPESA</t>
  </si>
  <si>
    <t>SUBCATEGORIA DA 
DESPESA</t>
  </si>
  <si>
    <t>ÁREA RESPONSÁVEL</t>
  </si>
  <si>
    <t>NUM. DO
CONTRATO</t>
  </si>
  <si>
    <t>CREDOR</t>
  </si>
  <si>
    <t>CNPJ-CPF</t>
  </si>
  <si>
    <t>OBJETO</t>
  </si>
  <si>
    <t>NUM. DO
ADITIVO</t>
  </si>
  <si>
    <t>PROCESSO</t>
  </si>
  <si>
    <t>INÍCIO DA
VIGÊNCIA</t>
  </si>
  <si>
    <t>FIM DA
VIGÊNCIA</t>
  </si>
  <si>
    <t>SITUAÇÃO</t>
  </si>
  <si>
    <t>VALOR DO CONTRATO</t>
  </si>
  <si>
    <t>VALOR DA
PARCELA
(ESTIMATIVA)</t>
  </si>
  <si>
    <t>SUBAÇÃO</t>
  </si>
  <si>
    <t>FONTE DE 
RECURSOS</t>
  </si>
  <si>
    <t>ORÇAMENTO</t>
  </si>
  <si>
    <t>VALOR A EMPENHAR
(ORÇAMENTO)</t>
  </si>
  <si>
    <t>VALOR A ORÇAR</t>
  </si>
  <si>
    <t>NUM. DE
EMPENHO</t>
  </si>
  <si>
    <t>GND</t>
  </si>
  <si>
    <t>EMPENHADO</t>
  </si>
  <si>
    <t>VALOR A EMPENHAR</t>
  </si>
  <si>
    <t>SALDO DE
EMPENHO/
PAGAMENTOS</t>
  </si>
  <si>
    <t>TOTAL PAGO EM 2020</t>
  </si>
  <si>
    <t>ALERTA
TOTAL DE PGTOS SUPERIOR AO CONTRATADO</t>
  </si>
  <si>
    <t>ESTIMATIVA ANO</t>
  </si>
  <si>
    <t>CHECK</t>
  </si>
  <si>
    <t>VALOR
EXERCÍCIO 2021</t>
  </si>
  <si>
    <t>A PAGAR</t>
  </si>
  <si>
    <t>PAGO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</si>
  <si>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</si>
  <si>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</si>
  <si>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</si>
  <si>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</si>
  <si>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</si>
  <si>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</si>
  <si>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</si>
  <si>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</si>
  <si>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</si>
  <si>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</si>
  <si>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</si>
  <si>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</si>
  <si>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REDE</t>
  </si>
  <si>
    <t>APAE</t>
  </si>
  <si>
    <t>SAAS</t>
  </si>
  <si>
    <t>106/2017</t>
  </si>
  <si>
    <t>APAE - ANAPURUS</t>
  </si>
  <si>
    <t>ATEND. AMBUL. A PESSOA COM DEFICIÊNCIA INTELEC. MÚLTIPLA E/OU AUTISMO</t>
  </si>
  <si>
    <t>3º</t>
  </si>
  <si>
    <t>54518/2020</t>
  </si>
  <si>
    <t>ENCERRADO</t>
  </si>
  <si>
    <t>2021NE000313</t>
  </si>
  <si>
    <t>OK</t>
  </si>
  <si>
    <t>OK - 2 TAs</t>
  </si>
  <si>
    <t>4º</t>
  </si>
  <si>
    <t>54079/2021</t>
  </si>
  <si>
    <t>VIGENTE</t>
  </si>
  <si>
    <t>2021NE003021</t>
  </si>
  <si>
    <t>32/2017</t>
  </si>
  <si>
    <t>APAE - ARAIOSES</t>
  </si>
  <si>
    <t>38951/2020</t>
  </si>
  <si>
    <t>2021NE000322</t>
  </si>
  <si>
    <t>31972/2021</t>
  </si>
  <si>
    <t>2021NE001582</t>
  </si>
  <si>
    <t>29/2017</t>
  </si>
  <si>
    <t>APAE - BALSAS</t>
  </si>
  <si>
    <t>36527/2020</t>
  </si>
  <si>
    <t>2021NE000321</t>
  </si>
  <si>
    <t>22570/2021</t>
  </si>
  <si>
    <t>2021NE001512</t>
  </si>
  <si>
    <t>33/2017</t>
  </si>
  <si>
    <t>APAE - BREJO</t>
  </si>
  <si>
    <t>35145/2020</t>
  </si>
  <si>
    <t>2021NE000314</t>
  </si>
  <si>
    <t>OK - 1 TA</t>
  </si>
  <si>
    <t>44/2017</t>
  </si>
  <si>
    <t>APAE - CHAPADINHA</t>
  </si>
  <si>
    <t>32936/2020</t>
  </si>
  <si>
    <t>2021NE000318</t>
  </si>
  <si>
    <t>31954/2021</t>
  </si>
  <si>
    <t>2021NE001889</t>
  </si>
  <si>
    <t>176/2017</t>
  </si>
  <si>
    <t>APAE - COROATÁ</t>
  </si>
  <si>
    <t>79466/2020</t>
  </si>
  <si>
    <t>2021NE000315</t>
  </si>
  <si>
    <t>296/2017</t>
  </si>
  <si>
    <t>APAE - HUMBERTO DE CAMPOS</t>
  </si>
  <si>
    <t>140412/2020</t>
  </si>
  <si>
    <t>2021NE000320</t>
  </si>
  <si>
    <t>164/2017</t>
  </si>
  <si>
    <t>APAE - IMPERATRIZ</t>
  </si>
  <si>
    <t>71302/2020</t>
  </si>
  <si>
    <t>2021NE000316</t>
  </si>
  <si>
    <t>36/2017</t>
  </si>
  <si>
    <t>APAE - JOÃO LISBOA</t>
  </si>
  <si>
    <t>38954/2020</t>
  </si>
  <si>
    <t>2021NE000324</t>
  </si>
  <si>
    <t>22563/2021</t>
  </si>
  <si>
    <t>2021NE001417</t>
  </si>
  <si>
    <t>37/2017</t>
  </si>
  <si>
    <t>APAE - MAGALHÃES DE ALMEIDA</t>
  </si>
  <si>
    <t>36544/2020</t>
  </si>
  <si>
    <t>2021NE000223</t>
  </si>
  <si>
    <t>26562/2021</t>
  </si>
  <si>
    <t>2021NE001516</t>
  </si>
  <si>
    <t>218/2017</t>
  </si>
  <si>
    <t>APAE - MIRANDA DO NORTE</t>
  </si>
  <si>
    <t>97689/2020</t>
  </si>
  <si>
    <t>2021NE000312</t>
  </si>
  <si>
    <t>39/2017</t>
  </si>
  <si>
    <t>APAE - MONÇÃO</t>
  </si>
  <si>
    <t>37744/2020</t>
  </si>
  <si>
    <t>2021NE000323</t>
  </si>
  <si>
    <t>31896/2021</t>
  </si>
  <si>
    <t>2021NE001581</t>
  </si>
  <si>
    <t>204/2017</t>
  </si>
  <si>
    <t>APAE - SANTA INÊS</t>
  </si>
  <si>
    <t>97687/2020</t>
  </si>
  <si>
    <t>2021NE000226</t>
  </si>
  <si>
    <t>28/2017</t>
  </si>
  <si>
    <t>APAE - SÃO BERNARDO</t>
  </si>
  <si>
    <t>40062/2020</t>
  </si>
  <si>
    <t>2021NE000325</t>
  </si>
  <si>
    <t>33046/2021</t>
  </si>
  <si>
    <t>2021NE002018</t>
  </si>
  <si>
    <t>53/2018</t>
  </si>
  <si>
    <t>APAE - SÃO LUÍS-MA</t>
  </si>
  <si>
    <t>2º</t>
  </si>
  <si>
    <t>33209/2020</t>
  </si>
  <si>
    <t>2021NE000228</t>
  </si>
  <si>
    <t>26557/2021</t>
  </si>
  <si>
    <t>2021NE001884</t>
  </si>
  <si>
    <t>38/2017</t>
  </si>
  <si>
    <t>APAE - SÃO MATEUS</t>
  </si>
  <si>
    <t>37752/2020</t>
  </si>
  <si>
    <t>2021NE000319</t>
  </si>
  <si>
    <t>26548/2021</t>
  </si>
  <si>
    <t>2021NE001580</t>
  </si>
  <si>
    <t>31/2017</t>
  </si>
  <si>
    <t>APAE - TUTÓIA</t>
  </si>
  <si>
    <t>43908/2020</t>
  </si>
  <si>
    <t>2021NE000225</t>
  </si>
  <si>
    <t>31962/2021</t>
  </si>
  <si>
    <t>2021NE001641</t>
  </si>
  <si>
    <t>30/2017</t>
  </si>
  <si>
    <t>APAE - VARGEM GRANDE</t>
  </si>
  <si>
    <t>37762/2020</t>
  </si>
  <si>
    <t>2021NE000317</t>
  </si>
  <si>
    <t>27339/2021</t>
  </si>
  <si>
    <t>2021NE001887</t>
  </si>
  <si>
    <t>88/2018</t>
  </si>
  <si>
    <t>APAE - ZÉ DOCA</t>
  </si>
  <si>
    <t>57898/2020</t>
  </si>
  <si>
    <t>2021NE000224</t>
  </si>
  <si>
    <t>54724/2021</t>
  </si>
  <si>
    <t>2021NE003249</t>
  </si>
  <si>
    <t xml:space="preserve">AQUISIÇÃO </t>
  </si>
  <si>
    <t>MATERIAIS</t>
  </si>
  <si>
    <t>SAPAPVS</t>
  </si>
  <si>
    <t>349/2020</t>
  </si>
  <si>
    <t>BUNKER COMERCIAL LTDA</t>
  </si>
  <si>
    <t>AQUISIÇÃO DE CÂMARAS FRIAS</t>
  </si>
  <si>
    <t>106005/2020</t>
  </si>
  <si>
    <t>2021NE003417</t>
  </si>
  <si>
    <t>385/2020</t>
  </si>
  <si>
    <t>INTERMED EQUIPAMENTOS MÉDICO HOSPITALAR LTDA</t>
  </si>
  <si>
    <t>1ª aquisição de Materiais Permanentes Hospitalar, para suprir as necessidades das Unidades de Saúde da Secretaria de Estado da Saúde do Maranhão / SES</t>
  </si>
  <si>
    <t>43178/2021</t>
  </si>
  <si>
    <t>2021NE003035</t>
  </si>
  <si>
    <t>OK - AQ</t>
  </si>
  <si>
    <t>EQUIPAMENTOS</t>
  </si>
  <si>
    <t>126/2021</t>
  </si>
  <si>
    <t>INDÚSTRIA E COMÉRCIO DE MÓVEIS LACHI EIRELI</t>
  </si>
  <si>
    <t>3ª aquisição de materiais permanentes e consumo, para atender as necessidades das Unidades de Saúde da Secretaria de Estado da Saúde do Maranhão/SES</t>
  </si>
  <si>
    <t>41425/2021</t>
  </si>
  <si>
    <t>2021NE003195</t>
  </si>
  <si>
    <t>ENGENHARIA</t>
  </si>
  <si>
    <t>65/2021</t>
  </si>
  <si>
    <t>PHARMAGAS COMERCIO, SERVIÇOS, IMPORTAÇÃO E EXPORTAÇÃO LTDA</t>
  </si>
  <si>
    <t>2ª aquisição de centrais de vácuo medicinais duplex e bombas de vácuo, para atender as necessidades das unidades de saúde gerenciadas pelo Estado, através desta Secretaria de Estado da Saúde do Maranhão/SES-MA.</t>
  </si>
  <si>
    <t>21605/2021</t>
  </si>
  <si>
    <t>2021NE001689</t>
  </si>
  <si>
    <t>67/2021</t>
  </si>
  <si>
    <t>SIOLMAR GABRIELA PASCUALINI PIERRIN &amp; CIA. LTDA</t>
  </si>
  <si>
    <t>2ª aquisição de materiais permanentes e consumo, constantes na ARP nº 117/2020-SES, para atender as necessidades das Unidades de Saúde da Secretaria de Estado da Saúde do Maranhão/SES</t>
  </si>
  <si>
    <t>31006/2021</t>
  </si>
  <si>
    <t>2021NE001690</t>
  </si>
  <si>
    <t>86/2021</t>
  </si>
  <si>
    <t>3ª aquisição de Materiais Permanentes Hospitalar, para suprir as necessidades das Unidades de Saúde da Secretaria de Estado da Saúde do Maranhão / SES.</t>
  </si>
  <si>
    <t>37839/2021</t>
  </si>
  <si>
    <t>2021NE002158</t>
  </si>
  <si>
    <t>59/2021</t>
  </si>
  <si>
    <t>G. P. VEZONO EIRELI</t>
  </si>
  <si>
    <t>2ª aquisição de equipamentos médico hospitalar, para suprir as necessidades das Unidades de Saúde da Secretaria de Estado da Saúde do Maranhão.</t>
  </si>
  <si>
    <t>24753/2021</t>
  </si>
  <si>
    <t>2021NE001624</t>
  </si>
  <si>
    <t>77/2021</t>
  </si>
  <si>
    <t>MCN COMÉRCIO E IMPORTAÇÃO DE PRODUTOS CIRÚRGICOS LTDA</t>
  </si>
  <si>
    <t>2ª aquisição de Materiais Permanente Hospitalar, para atender as necessidades das Unidades de Saúde da Secretaria de Estado da Saúde do Maranhão / SES</t>
  </si>
  <si>
    <t>25341/2021</t>
  </si>
  <si>
    <t>2021NE001883</t>
  </si>
  <si>
    <t>66/2021</t>
  </si>
  <si>
    <t>ALFA MED SISTEMAS MÉDICOS LTDA</t>
  </si>
  <si>
    <t>3ª aquisição de Materiais Permanentes Hospitalar, para suprir as necessidades das Unidades de Saúde da Secretaria de Estado da Saúde do Maranhão / SES</t>
  </si>
  <si>
    <t>24519/2021</t>
  </si>
  <si>
    <t>2021NE001698</t>
  </si>
  <si>
    <t>64/2021</t>
  </si>
  <si>
    <t>SEPARAR PRODUTOS E SERVIÇOS LTDA</t>
  </si>
  <si>
    <t>2ª aquisição de centrais de vácuo medicinais duplex e bombas de vácuo, para atender as necessidades das unidades de saúde gerenciadas pelo Estado, através desta Secretaria de Estado da Saúde do Maranhão/SES-MA</t>
  </si>
  <si>
    <t>21600/2021</t>
  </si>
  <si>
    <t>2021NE001764</t>
  </si>
  <si>
    <t>69/2021</t>
  </si>
  <si>
    <t>2ª aquisição de equipamentos médico hospitalar, para suprir as necessidades das Unidades de Saúde da Secretaria de Estado da Saúde do Maranhão / SES</t>
  </si>
  <si>
    <t>24752/2021</t>
  </si>
  <si>
    <t>2021NE001694</t>
  </si>
  <si>
    <t>73/2021</t>
  </si>
  <si>
    <t>E. DANTAS BRANDÃO</t>
  </si>
  <si>
    <t>2ª aquisição de materiais permanentes e consumo, constantes na ARP nº 118/2020-SES, para atender as necessidades das Unidades de Saúde da Secretaria de Estado da Saúde do Maranhão/SES.</t>
  </si>
  <si>
    <t>25338/2021</t>
  </si>
  <si>
    <t>2021NE001823</t>
  </si>
  <si>
    <t>46/2021</t>
  </si>
  <si>
    <t>POSTERARI ASSESSORIA TÉCNICA EIRELI</t>
  </si>
  <si>
    <t>AQUISIÇÃO DE MATERIAIS DE CONSUMO HOSPITALAR, PRA ATENDER AS NECESSIDADES DAS UNIDADES DE SAÚDE DA SECRETARIA DE ESTADO DA SAÚDE DO MARANHÃO - SES/MA.</t>
  </si>
  <si>
    <t>13759/2021</t>
  </si>
  <si>
    <t>2021NE001311</t>
  </si>
  <si>
    <t>40/2021</t>
  </si>
  <si>
    <t>TECNOVENT COMÉRCIO DE EQUIPAMENTOS MÉDICOS LTDA - EPP</t>
  </si>
  <si>
    <t>1ª aquisição de Materiais de Consumo Hospitalar, para atender as necessidades das Unidades de Saúde da Secretaria de Estado da Saúde do Maranhão / SES</t>
  </si>
  <si>
    <t>13736/2021</t>
  </si>
  <si>
    <t>2021NE000843</t>
  </si>
  <si>
    <t>06/2021</t>
  </si>
  <si>
    <t>FRIOLAR COMÉRCIO E SERVIÇOS DE ELETROÊLETRONICOS LTDA</t>
  </si>
  <si>
    <t>1ª aquisição de aparelhos de ar condicionados, tipo Split, para atender as demandas das unidades ligadas à Secretaria de Estado da Saúde do Maranhão – SES/MA.</t>
  </si>
  <si>
    <t>2918/2021</t>
  </si>
  <si>
    <t>2021NE000216</t>
  </si>
  <si>
    <t>2021NE000217</t>
  </si>
  <si>
    <t>10/2021</t>
  </si>
  <si>
    <t xml:space="preserve">H.B. HOSPITALAR INDÚSTRIA E COMÉRCIO LTDA </t>
  </si>
  <si>
    <t>58.344.359/0001-66</t>
  </si>
  <si>
    <t>153345/2020</t>
  </si>
  <si>
    <t>2021NE000277</t>
  </si>
  <si>
    <t>16/2021</t>
  </si>
  <si>
    <t xml:space="preserve">G.P. VEZONO EIRELI </t>
  </si>
  <si>
    <t>30.778.749/0001-25</t>
  </si>
  <si>
    <t>1º AQUISIÇÃO DE EQUIPAMENTOS MÉDICO HOSPITALAR, PARA ATENDER AS DEMANDAS DA SES</t>
  </si>
  <si>
    <t>7830/2021</t>
  </si>
  <si>
    <t>2021NE000295</t>
  </si>
  <si>
    <t>26/2021</t>
  </si>
  <si>
    <t xml:space="preserve">IMPÉRIO DO PAPEL COMÉRCIO DE  PAPÉIS LTDA - ME </t>
  </si>
  <si>
    <t>20.081.724/0001-14</t>
  </si>
  <si>
    <t>1º AQUISIÇÃO DE MATERIAIS PERMANENTES MÉDICO HOSPITALAR, PARA ATENDER AS DEMANDAS DA SES</t>
  </si>
  <si>
    <t>153309/2020</t>
  </si>
  <si>
    <t>2021NE000279</t>
  </si>
  <si>
    <t>57/2021</t>
  </si>
  <si>
    <t>J. R. D. BRANDÃO</t>
  </si>
  <si>
    <t>23.511.454/0001-22</t>
  </si>
  <si>
    <t>2ª AQUISIÇÃO DE MATERIAIS PERMANENTES, PARA ATENDER AS DEMANDAS DA SES</t>
  </si>
  <si>
    <t>25330/2021</t>
  </si>
  <si>
    <t>2021NE001626</t>
  </si>
  <si>
    <t>20/2021</t>
  </si>
  <si>
    <t xml:space="preserve">ALFA MED SISTEMAS MÉDICOS LTDA </t>
  </si>
  <si>
    <t>11.405.384/0001-49</t>
  </si>
  <si>
    <t>153316/2020</t>
  </si>
  <si>
    <t>2021NE000293</t>
  </si>
  <si>
    <t>30/2021</t>
  </si>
  <si>
    <t>2ª aquisição de Materiais Permanentes Hospitalar, para suprir as necessidades das Unidades de Saúde da Secretaria de Estado da Saúde do Maranhão / SES, conforme os quantitativos, as especificações mínimas e demais condições gerais dispostas no Termo de Referência e Edital</t>
  </si>
  <si>
    <t>11683/2021</t>
  </si>
  <si>
    <t>2021NE000292</t>
  </si>
  <si>
    <t>1º</t>
  </si>
  <si>
    <t>43169/2021</t>
  </si>
  <si>
    <t>2021NE002845</t>
  </si>
  <si>
    <t>23/2021</t>
  </si>
  <si>
    <t>SQUADRA DO BRASIL DISTRIBUIDORA DE EQUIPAMENTOS LTDA</t>
  </si>
  <si>
    <t>1ª aquisição de equipamentos médico hospitalar, para suprir as necessidades das Unidades de Saúde da Secretaria de Estado da Saúde do Maranhão / SES, conforme os quantitativos, as especificações mínimas e demais condições gerais dispostas no Termo de Referência e Edital</t>
  </si>
  <si>
    <t>8734/2021</t>
  </si>
  <si>
    <t>2021NE000274</t>
  </si>
  <si>
    <t>25/2021</t>
  </si>
  <si>
    <t>CIRÚRGICA SÃO FELIPE PRODUTOS PARA SAÚDE EIRELI</t>
  </si>
  <si>
    <t>1ª aquisição de Material Permanente Hospitalar, para atender as necessidades das Unidades de Saúde da Secretaria de Estado da Saúde do Maranhão / SES, conforme os quantitativos, as especificações mínimas e demais condições gerais dispostas no Termo de Referência e Edital</t>
  </si>
  <si>
    <t>162365/2020</t>
  </si>
  <si>
    <t>2021NE000281</t>
  </si>
  <si>
    <t>12/2021</t>
  </si>
  <si>
    <t xml:space="preserve">JRD BRANDÃO EIRELI </t>
  </si>
  <si>
    <t>162350/2020</t>
  </si>
  <si>
    <t>2021NE000303</t>
  </si>
  <si>
    <t>22/2021</t>
  </si>
  <si>
    <t>TARCAL COMERCIO DE MAQUINAS, APARELHOS E EQUIPAMENTOS EIRELI - ME</t>
  </si>
  <si>
    <t>24.237.168/0001-83</t>
  </si>
  <si>
    <t>7692/2021</t>
  </si>
  <si>
    <t>2021NE002620</t>
  </si>
  <si>
    <t>09/2021</t>
  </si>
  <si>
    <t>CONKAST EQUIPAMENTOS TECNOLÓGICOS LTDA - ME</t>
  </si>
  <si>
    <t>06.127.890/0001-83</t>
  </si>
  <si>
    <t>162358/2020</t>
  </si>
  <si>
    <t>2021NE000302</t>
  </si>
  <si>
    <t>11/2021</t>
  </si>
  <si>
    <t xml:space="preserve">HOSPI BIO INDÚSTRIA E COMÉRCIO DE MÓVEIS HOSPITALARES LTDA  </t>
  </si>
  <si>
    <t>11.192.559/0001-87</t>
  </si>
  <si>
    <t>162357/2020</t>
  </si>
  <si>
    <t>2021NE000301</t>
  </si>
  <si>
    <t>13/2021</t>
  </si>
  <si>
    <t>Aquisição de Material Permanente Hospitalar, para atender as necessidades das Unidades de Saúde da Secretaria de Estado da Saúde do Maranhão / SES, conforme os quantitativos, as especificações mínimas e demais condições gerais dispostas no Termo de Referência e Edital</t>
  </si>
  <si>
    <t>9519/2021</t>
  </si>
  <si>
    <t>2021NE000306</t>
  </si>
  <si>
    <t>33/2021</t>
  </si>
  <si>
    <t>CELERA TECNOLOGIA EQUIPAMENTOS MÉDICOS LTDA</t>
  </si>
  <si>
    <t>08.477.694/0001-64</t>
  </si>
  <si>
    <t>7810/2021</t>
  </si>
  <si>
    <t>2021NE000296</t>
  </si>
  <si>
    <t>18/2021</t>
  </si>
  <si>
    <t>K.C.R.S COMÉRCIO DE EQUIPAMENTOS EIRELI - EPP</t>
  </si>
  <si>
    <t>21.971.041/0001-03</t>
  </si>
  <si>
    <t>7813/2021</t>
  </si>
  <si>
    <t>2021NE000300</t>
  </si>
  <si>
    <t>24/2021</t>
  </si>
  <si>
    <t xml:space="preserve">PORTAL DISTRIBUIDORA HOSPITALAR LTDA </t>
  </si>
  <si>
    <t>26.570.361/0001-67</t>
  </si>
  <si>
    <t>162352/2020</t>
  </si>
  <si>
    <t>2021NE000290</t>
  </si>
  <si>
    <t>15/2021</t>
  </si>
  <si>
    <t xml:space="preserve">PROSPERAR PRODUTOS EIRELI </t>
  </si>
  <si>
    <t>30.802.043/0001-51</t>
  </si>
  <si>
    <t>158781/2020</t>
  </si>
  <si>
    <t>2021NE000280</t>
  </si>
  <si>
    <t>21/2021</t>
  </si>
  <si>
    <t>7689/2021</t>
  </si>
  <si>
    <t>2021NE000275</t>
  </si>
  <si>
    <t>19/2021</t>
  </si>
  <si>
    <t xml:space="preserve">NIHON KOHDEN BRASIL IMPORTAÇÃO, EXPORTAÇÃO E COMÉRCIO DE EQUIPAMENTOS MÉDICOS LTDA </t>
  </si>
  <si>
    <t>14.365.637/0001-96</t>
  </si>
  <si>
    <t>7801/2021</t>
  </si>
  <si>
    <t>2021NE000282</t>
  </si>
  <si>
    <t>41586/2021</t>
  </si>
  <si>
    <t>2021NE002878</t>
  </si>
  <si>
    <t>29/2021</t>
  </si>
  <si>
    <t>CMK AUTOMAÇÃO COMERCIAL EIRELI</t>
  </si>
  <si>
    <t>LEITOR DE CODIGO DE BARRAS CONFECCIONADO EM MATERIAL ABS</t>
  </si>
  <si>
    <t>153296/2020</t>
  </si>
  <si>
    <t>2021NE000276</t>
  </si>
  <si>
    <t>17/2021</t>
  </si>
  <si>
    <t>LOTUS INDUSTRIA E COMERCIO LTDA</t>
  </si>
  <si>
    <t>1ª AQUISIÇÃO DE EQUIPAMENTOS MÉDICO HOSPITALAR (PROCESSADORA AUTOMATICA DE FILMES RADIOGRAFICOS)</t>
  </si>
  <si>
    <t>7681/2021</t>
  </si>
  <si>
    <t>2021NE000294</t>
  </si>
  <si>
    <t>43/2021</t>
  </si>
  <si>
    <t xml:space="preserve">ROYAL ATACADISTA E COMÉRCIO EIRELI </t>
  </si>
  <si>
    <t>24.103.721/0001-95</t>
  </si>
  <si>
    <t>1º AQUISIÇÃO DE MATERIAIS DE CONSUMO MÉDICO HOSPITALAR, PARA ATENDER AS DEMANDAS DA SES</t>
  </si>
  <si>
    <t>13746/2021</t>
  </si>
  <si>
    <t>2021NE001087</t>
  </si>
  <si>
    <t>37/2021</t>
  </si>
  <si>
    <t xml:space="preserve">3º AQUISIÇÃO DE MOBILIÁRIOS E MATERIAIS DE CONSUMO HOSPITALARES </t>
  </si>
  <si>
    <t>10096/2021</t>
  </si>
  <si>
    <t>2021NE000466</t>
  </si>
  <si>
    <t>39/2021</t>
  </si>
  <si>
    <t>JORGE LUIZ DE GUSMÃO BUARQUE EIRELI</t>
  </si>
  <si>
    <t>31.157.789/0001-12</t>
  </si>
  <si>
    <t xml:space="preserve">1º AQUISIÇÃO DE MATERIAIS PERMANENTES PARA ATENDER AS UNIDADES DE SAÚDE </t>
  </si>
  <si>
    <t>9532/2021</t>
  </si>
  <si>
    <t>2021NE000830</t>
  </si>
  <si>
    <t>35/2021</t>
  </si>
  <si>
    <t xml:space="preserve">VENTISOL DA AMAZÔNIA INDÚSTRIA DE APARELHOS ELÉTRICOS LTDA </t>
  </si>
  <si>
    <t>17.417.928/0001-79</t>
  </si>
  <si>
    <t xml:space="preserve">1º AQUISIÇÃO DE APARELHOS DE AR CONDICIONADOS  PARA ATENDER AS DEMANDAS DA SES </t>
  </si>
  <si>
    <t>2923/2021</t>
  </si>
  <si>
    <t>2021NE000347</t>
  </si>
  <si>
    <t>2021NE000348</t>
  </si>
  <si>
    <t>SAAD</t>
  </si>
  <si>
    <t>34/2021</t>
  </si>
  <si>
    <t xml:space="preserve">BBW DO BRASIL COMÉRCIO DE PNEUMÁTICOS EIRELI </t>
  </si>
  <si>
    <t>17.450.564/0001-29</t>
  </si>
  <si>
    <t xml:space="preserve">FORNECIMENTO DE PNEUS PARA ATENDER AS DEMANDAS DA SES </t>
  </si>
  <si>
    <t>160587/2020</t>
  </si>
  <si>
    <t>2021NE000284</t>
  </si>
  <si>
    <t>32/2021</t>
  </si>
  <si>
    <t>OLIDEF CZ INDÚSTRIA E COMÉRCIO DE APARELHOS HOSPITALARES LTDA</t>
  </si>
  <si>
    <t>55.983.274/0001-30</t>
  </si>
  <si>
    <t>153340/2020</t>
  </si>
  <si>
    <t>2021NE000299</t>
  </si>
  <si>
    <t>55344/2021</t>
  </si>
  <si>
    <t>2021NE003251</t>
  </si>
  <si>
    <t>56/2021</t>
  </si>
  <si>
    <t xml:space="preserve">BRASIL DEVICES EQUIPAMENTOS HOSPITALARES EIRELI </t>
  </si>
  <si>
    <t>34.680.592/0001-51</t>
  </si>
  <si>
    <t>25339/2021</t>
  </si>
  <si>
    <t>2021NE001625</t>
  </si>
  <si>
    <t>48/2021</t>
  </si>
  <si>
    <t>AQUISIÇÃO DE MATERIAIS PERMANENTES HOSPITALAR, PARA SUPRIR AS NECESSIDADES DAS UNIDADES DE SAÚDE DA SECRETARIA DE ESTADO DA SAÚDE DO MARANHÃO / SES</t>
  </si>
  <si>
    <t>21556/2021</t>
  </si>
  <si>
    <t>2021NE001309</t>
  </si>
  <si>
    <t>GASES MEDICINAIS</t>
  </si>
  <si>
    <t>49/2021</t>
  </si>
  <si>
    <t>F. DE A. SOUSA BATISTA - COMÉRCIO</t>
  </si>
  <si>
    <t>41.483.645/0001-00</t>
  </si>
  <si>
    <t>Fornecimento de gases medicinais</t>
  </si>
  <si>
    <t>27021/2021</t>
  </si>
  <si>
    <t>2021NE001429</t>
  </si>
  <si>
    <t>50/2021</t>
  </si>
  <si>
    <t>2ª aquisição de Materiais Permanentes Hospitalar, para suprir as necessidades das Unidades de Saúde da SES</t>
  </si>
  <si>
    <t>24582/2021</t>
  </si>
  <si>
    <t>2021NE001471</t>
  </si>
  <si>
    <t>VEÍCULOS</t>
  </si>
  <si>
    <t>54/2021</t>
  </si>
  <si>
    <t>MABELÊ COMÉRCIO DE VEÍCULOS EIRELI</t>
  </si>
  <si>
    <t>35.457.127/0001-19</t>
  </si>
  <si>
    <t>1ª AQUISIÇÃO DE VEÍCULOS TIPO AMBULÂNCIAS DE SUPORTE BÁSICO TIPO "A" E TIPO "B"</t>
  </si>
  <si>
    <t>21550/2021</t>
  </si>
  <si>
    <t>2021NE001575</t>
  </si>
  <si>
    <t>42/2021</t>
  </si>
  <si>
    <t>MAXLAB PRODUTOS PARA DIAGNÓSTICOS E PESQUISAS LTDA</t>
  </si>
  <si>
    <t>AQUISIÇÃO DE MATERIAIS DE CONSUMO HOSPITALAR, PARA ATENDER AS NECESSIDADES DAS UNIDADES DE SAÚDE DA SECRETARIA DE ESTADO DA SAÚDE DO MARANHÃO/SES.</t>
  </si>
  <si>
    <t>13752/2021</t>
  </si>
  <si>
    <t>2021NE000839</t>
  </si>
  <si>
    <t>60/2021</t>
  </si>
  <si>
    <t>H. B. HOSPITALAR INDUSTRIA E COMÉRCIO LTDA</t>
  </si>
  <si>
    <t>AQUISIÇÃO DE MATERIAIS PERMANENTES HOSPITALAR</t>
  </si>
  <si>
    <t>24498/2021</t>
  </si>
  <si>
    <t>2021NE001645</t>
  </si>
  <si>
    <t>MEDICAMENTOS</t>
  </si>
  <si>
    <t>ATENÇÃO PRIMÁRIA</t>
  </si>
  <si>
    <t>63/2021</t>
  </si>
  <si>
    <t>M. A. SILVA EQUIPAMENTOS HOSPITALARES</t>
  </si>
  <si>
    <t>00.602.864/0001-83</t>
  </si>
  <si>
    <t>1ª aquisição de medicamentos para o Departamento de Atenção às IST/AIDS e Hepatites Virais</t>
  </si>
  <si>
    <t>31495/2021</t>
  </si>
  <si>
    <t>2021NE001667</t>
  </si>
  <si>
    <t>UGIE</t>
  </si>
  <si>
    <t>68/2021</t>
  </si>
  <si>
    <t>MERCÚRIO - COMÉRCIO DE PRODUTOS MÉDICOS HOSPITALARES LTDA</t>
  </si>
  <si>
    <t xml:space="preserve">06.670.152/0001-88 </t>
  </si>
  <si>
    <t>3ª aquisição de medicamentos do Componente Especializado da Assistência Farmacêutica – CEAF para atender as necessidades da Unidade Gestora de Insumos Estratégicos (UGIE)</t>
  </si>
  <si>
    <t>33376/2021</t>
  </si>
  <si>
    <t>2021NE001688</t>
  </si>
  <si>
    <t>72/2021</t>
  </si>
  <si>
    <t>2° aquisição de materiais permanentes e consumo, constantes na ARP n° 120/2020-SES, para atender as necessidades da SES/MA.</t>
  </si>
  <si>
    <t>25331/2021</t>
  </si>
  <si>
    <t>2021NE001822</t>
  </si>
  <si>
    <t>75/2021</t>
  </si>
  <si>
    <t>DROGAFONTE LTDA</t>
  </si>
  <si>
    <t>1ª (primeira) aquisição de medicamentos para o Departamento de Atenção às IST/AIDS e Hepatites Virais para viabilizar a assistência aos portadores de Doenças Sexualmente Transmissíveis e Infecções Oportunistas.</t>
  </si>
  <si>
    <t>31498/2021</t>
  </si>
  <si>
    <t>2021NE001886</t>
  </si>
  <si>
    <t>76/2021</t>
  </si>
  <si>
    <t>WERBRAN DISTRIBUIDORA DE MEDICAMENTOS LDTA.</t>
  </si>
  <si>
    <t>31509/2021</t>
  </si>
  <si>
    <t>2021NE001885</t>
  </si>
  <si>
    <t>78/2021</t>
  </si>
  <si>
    <t>ESPECIFARMA COMÉRCIO DE MEDICAMENTOS E PRODUTOS HOSPITALARES LTDA</t>
  </si>
  <si>
    <t>00.085.822/0001-12</t>
  </si>
  <si>
    <t>1ª aquisição de medicamentos do Componente Especializado da Assistência Farmacêutica – CEAF para atender as necessidades da Unidade Gestora de Insumos Estratégicos (UGIE)</t>
  </si>
  <si>
    <t>32262/2021</t>
  </si>
  <si>
    <t>2021NE001965</t>
  </si>
  <si>
    <t>79/2021</t>
  </si>
  <si>
    <t>BRISTOL-MYERS SQUIBB FARMACÊUTICA LTDA</t>
  </si>
  <si>
    <t>56.998.982/0031-22</t>
  </si>
  <si>
    <t>2ª aquisição de medicamento para atender demanda judicial ajuizadas contra o Estado do Maranhão</t>
  </si>
  <si>
    <t>36405/2021</t>
  </si>
  <si>
    <t>2021NE001966</t>
  </si>
  <si>
    <t>81/2021</t>
  </si>
  <si>
    <t>3ª contratação de empresa especializada na locação de sistema de ar medicinal</t>
  </si>
  <si>
    <t>40724/2021</t>
  </si>
  <si>
    <t>2021NE002017</t>
  </si>
  <si>
    <t>85/2021</t>
  </si>
  <si>
    <t>ESPÍRITO SANTO DISTRIBUIDORA DE PRODUTOS EIRELI</t>
  </si>
  <si>
    <t>28.911.309/0001-52</t>
  </si>
  <si>
    <t>31396/2021</t>
  </si>
  <si>
    <t>2021NE002160</t>
  </si>
  <si>
    <t>87/2021</t>
  </si>
  <si>
    <t>EXEMPLARMED COMÉRCIO DE PRODUTOS HOSPITALARES LTDA</t>
  </si>
  <si>
    <t>23.312.871/0001-46</t>
  </si>
  <si>
    <t>1ª aquisição de medicamento para atender demanda judicial ajuizada contra o Estado do Maranhão</t>
  </si>
  <si>
    <t>41170/2021</t>
  </si>
  <si>
    <t>2021NE002231</t>
  </si>
  <si>
    <t>88/2021</t>
  </si>
  <si>
    <t>INOVAMED COMÉRCIO DE MEDICAMENTOS LTDA</t>
  </si>
  <si>
    <t>1ª aquisição de medicamentos para o Departamento de Atenção às IST/AIDS e Hepatites Virais para viabilizar a assistência aos portadores de Doenças Sexualmente Transmissíveis e Infecções Oportunistas.</t>
  </si>
  <si>
    <t>31479/2021</t>
  </si>
  <si>
    <t>2021NE002269</t>
  </si>
  <si>
    <t>95/2021</t>
  </si>
  <si>
    <t>37831/2021</t>
  </si>
  <si>
    <t>2021NE002536</t>
  </si>
  <si>
    <t>90/2021</t>
  </si>
  <si>
    <t>CAZI QUIMICA FARMACÊUTICA INDUSTRIA E COMÉRCIO LTDA</t>
  </si>
  <si>
    <t>44.010.437/0001-81</t>
  </si>
  <si>
    <t>1ª aquisição de medicamentos do Componente Especializados da Assistência Farmacêutica -CEAF para atender as necessidades da Unidade Gestora de Insumos Estratégicos (UGIE)</t>
  </si>
  <si>
    <t>43099/2021</t>
  </si>
  <si>
    <t>2021NE002285</t>
  </si>
  <si>
    <t>99/2021</t>
  </si>
  <si>
    <t>ELFA MEDICAMENTOS LTDA</t>
  </si>
  <si>
    <t>09.053.134/0002-26</t>
  </si>
  <si>
    <t>2ª aquisição de medicamentos do Componente Especializados da Assistência Farmacêutica - CEAF para atender as necessidades da Unidade Gestora de Insumos Estratégicos (UGIE)</t>
  </si>
  <si>
    <t>42811/2021</t>
  </si>
  <si>
    <t>2021NE002624</t>
  </si>
  <si>
    <t>100/2021</t>
  </si>
  <si>
    <t>2ª aquisição de medicamentos do Componente Especializados da Assistência Farmacêutica -CEAF para atender as necessidades da Unidade Gestora de Insumos Estratégicos (UGIE)</t>
  </si>
  <si>
    <t>42462/2021</t>
  </si>
  <si>
    <t>2021NE002621</t>
  </si>
  <si>
    <t>101/2021</t>
  </si>
  <si>
    <t>UNI HOSPITALAR LTDA</t>
  </si>
  <si>
    <t>07.484.373/0001-24</t>
  </si>
  <si>
    <t>2ª aquisição de medicamentos do Componente Especializado da Assistência Farmacêutica – CEAF para atender as necessidades da Unidade Gestora de Insumos Estratégicos (UGIE)</t>
  </si>
  <si>
    <t>43186/2021</t>
  </si>
  <si>
    <t>2021NE002646</t>
  </si>
  <si>
    <t>102/2021</t>
  </si>
  <si>
    <t>COMÉRCIO E REPRESENTAÇÕES PRADO LTDA</t>
  </si>
  <si>
    <t>05.049.432/0001-00</t>
  </si>
  <si>
    <t>43106/2021</t>
  </si>
  <si>
    <t>2021NE002645</t>
  </si>
  <si>
    <t>103/2021</t>
  </si>
  <si>
    <t>BRASIL DEVICES EQUIPAMENTOS HOSPITALARES EIRELI</t>
  </si>
  <si>
    <t>2ª aquisição de Material Permanente Hospitalar, para atender as necessidades das Unidades de Saúde da Secretaria de Estado da Saúde do Maranhão / SES</t>
  </si>
  <si>
    <t>41439/2021</t>
  </si>
  <si>
    <t>2021NE002731</t>
  </si>
  <si>
    <t>105/2021</t>
  </si>
  <si>
    <t>JANSSEN CILAG FARMACÊUTICA LTDA</t>
  </si>
  <si>
    <t>51.780.468/0002-68</t>
  </si>
  <si>
    <t>1ª aquisição de medicamento para atender demanda judicial ajuizadas contra o Estado do Maranhão</t>
  </si>
  <si>
    <t>13413/2021</t>
  </si>
  <si>
    <t>2021NE002842</t>
  </si>
  <si>
    <t>108/2021</t>
  </si>
  <si>
    <t>QUEST COMÉRCIO E SERVIÇOS PARA SANEAMENTO E PRODUTOS QUIMICOS LTDA</t>
  </si>
  <si>
    <t>1ª aquisição para contratação de empresa especializada no fornecimento de material de consumo (insumos), para suprir as atividades realizadas na vigilância em Saúde ambiental</t>
  </si>
  <si>
    <t>39266/2021</t>
  </si>
  <si>
    <t>2021NE002848</t>
  </si>
  <si>
    <t>106/2021</t>
  </si>
  <si>
    <t>RMG TECNOLOGIA INTEGRADO EIRELI</t>
  </si>
  <si>
    <t>1ª aquisição de equipamentos de informática</t>
  </si>
  <si>
    <t>28804/2021</t>
  </si>
  <si>
    <t>2021NE002861</t>
  </si>
  <si>
    <t>2021NE002862</t>
  </si>
  <si>
    <t>109/2021</t>
  </si>
  <si>
    <t>1ª aquisição de medicamentos do Componente Especializados da Assistência Farmacêutica - CEAF para atender as necessidades da Unidade Gestora de Insumos Estratégicos (UGIE)</t>
  </si>
  <si>
    <t>42169/2021</t>
  </si>
  <si>
    <t>2021NE002849</t>
  </si>
  <si>
    <t>110/2021</t>
  </si>
  <si>
    <t>41541/2021</t>
  </si>
  <si>
    <t>2021NE002864</t>
  </si>
  <si>
    <t>111/2021</t>
  </si>
  <si>
    <t>3ª aquisição de materiais permanentes e consumo, constantes na ARP nº 118/2020-SES, para atender as necessidades das Unidades de Saúde da Secretaria de Estado da Saúde do Maranhão/SES</t>
  </si>
  <si>
    <t>41430/2021</t>
  </si>
  <si>
    <t>2021NE002855</t>
  </si>
  <si>
    <t>112/2021</t>
  </si>
  <si>
    <t>PORTAL DISTRIBUIDORA HOSPITALAR LTDA</t>
  </si>
  <si>
    <t>41423/2021</t>
  </si>
  <si>
    <t>2021NE002881</t>
  </si>
  <si>
    <t>113/2021</t>
  </si>
  <si>
    <t>EMBRAMÉDICA PRODUTOS DE LABORATÓRIOS LTDA</t>
  </si>
  <si>
    <t>39274/2021</t>
  </si>
  <si>
    <t>2021NE002863</t>
  </si>
  <si>
    <t>114/2021</t>
  </si>
  <si>
    <t>ASTRAZENECA DO BRASIL LTDA</t>
  </si>
  <si>
    <t>60.318.797/0001-00</t>
  </si>
  <si>
    <t>42450/2021</t>
  </si>
  <si>
    <t>2021NE002906</t>
  </si>
  <si>
    <t>115/2021</t>
  </si>
  <si>
    <t>S A PINHEIRO SILVA COMERCIO &amp; SERVIÇOS EIRELI - EPP</t>
  </si>
  <si>
    <t>1ª aquisição de gêneros alimentícios, em conformidade com as especificações técnicas e quantitativos do Termo de Referência</t>
  </si>
  <si>
    <t>30549/2021</t>
  </si>
  <si>
    <t>2021NE002892</t>
  </si>
  <si>
    <t>116/2021</t>
  </si>
  <si>
    <t>AQUISIÇÃO EMERGENCIAL de medicamentos para atender demanda judicial</t>
  </si>
  <si>
    <t>35210/2021</t>
  </si>
  <si>
    <t>2021NE002970</t>
  </si>
  <si>
    <t>117/2021</t>
  </si>
  <si>
    <t>GRUPO NORDESTE REFRIGERAÇÃO LTDA</t>
  </si>
  <si>
    <t>08.374.804/0001-62</t>
  </si>
  <si>
    <t>1ª aquisição de aparelhos de ar condicionado, em conformidade com as especificações técnicas e quantitativos do Termo de Referência (Anexo I) do Edital do Pregão Presencial nº 047/2020-SARP/MA (SISTEMA DE REGISTRO DE PREÇOS) e da proposta apresentada</t>
  </si>
  <si>
    <t>40718/2021</t>
  </si>
  <si>
    <t>2021NE002961</t>
  </si>
  <si>
    <t>118/2021</t>
  </si>
  <si>
    <t>VENTISOL DA AMAZÔNIA INDÚSTRIA DE APARELHOS ELÉTRICOS LTDA</t>
  </si>
  <si>
    <t>1ª aquisição de aparelhos de ar condicionado</t>
  </si>
  <si>
    <t>41253/2021</t>
  </si>
  <si>
    <t>2021NE002962</t>
  </si>
  <si>
    <t>LOCAÇÃO DE IMÓVEIS</t>
  </si>
  <si>
    <t>119/2021</t>
  </si>
  <si>
    <t>RAIMUNDA MARIA PESSOA MENESES</t>
  </si>
  <si>
    <t>Locação de imóvel situado na Rua dos Acapus, nº 24, quadra 77, São Francisco, São Luís/MA, com estrutura residencial apta a acolher até 15 (quinze) pessoas com necessidades decorrentes do uso de Crack, Álcool e outras drogas, para funcionar como Serviço de Unidade de Acolhimento Adulto, no componente de atenção residencial de caráter transitório da Rede de Atenção Psicossocial.</t>
  </si>
  <si>
    <t>9305/2021</t>
  </si>
  <si>
    <t>2021NE002968</t>
  </si>
  <si>
    <t>CUSTOS ADMINISTRATIVOS</t>
  </si>
  <si>
    <t>SUPORTE</t>
  </si>
  <si>
    <t>120/2021</t>
  </si>
  <si>
    <t>SERVIÇO AUTÔNOMO DE ÁGUA E ESGOTO - SAAE BALSAS</t>
  </si>
  <si>
    <t>Contratação de empresa especializada nos serviços de fornecimento de água e esgoto na cidade de Balsas, prestado pela empresa SAAE – Serviço Autônomo de Águas e Esgoto, de forma direta e contínua, para atender as necessidades da Unidade Regional de Balsas, conforme especificações transcritas no Projeto Básico e seus anexos.</t>
  </si>
  <si>
    <t>170272/2020</t>
  </si>
  <si>
    <t>2021NE002969</t>
  </si>
  <si>
    <t>121/2021</t>
  </si>
  <si>
    <t>VIPH IT COMÉRCIO E SERVIÇOS DE EQUIPAMENTOS DE INFORMÁTICA EIRELI</t>
  </si>
  <si>
    <t>1ª aquisição de materiais permanentes e consumo, para atender as necessidades das Unidades de Saúde da Secretaria de Estado da Saúde do Maranhão/SES.</t>
  </si>
  <si>
    <t>10130/2021</t>
  </si>
  <si>
    <t>2021NE002996</t>
  </si>
  <si>
    <t>122/2021</t>
  </si>
  <si>
    <t>O objeto do presente Termo de Contrato é a Aquisição de medicamentos para o Departamento de Atenção às IST/AIDS e Hepatites Virais para viabilizar a assistência aos portadores de Doenças Sexualmente Transmissíveis e Infecções Oportunistas, conforme condições e quantidades definidas no termo de referência, de acordo com os quantitativos e especificações transcritas no Termo de Referência e Edital.</t>
  </si>
  <si>
    <t>31482/2021</t>
  </si>
  <si>
    <t>2021NE003068</t>
  </si>
  <si>
    <t>123/2021</t>
  </si>
  <si>
    <t>08.778.201/0001-26</t>
  </si>
  <si>
    <t>1ª aquisição de medicamentos para o Departamento de Atenção às IST/AIDS e Hepatites Virais para viabilizar a assistência aos portadores de Doenças Sexualmente Transmissíveis e Infecções Oportunistas</t>
  </si>
  <si>
    <t>31510/2021</t>
  </si>
  <si>
    <t>2021NE003067</t>
  </si>
  <si>
    <t>124/2021</t>
  </si>
  <si>
    <t>FISIOMEDICA PRODUTOS E EQUIPAMENTOS LTDA</t>
  </si>
  <si>
    <t>05.118.766/0001-99</t>
  </si>
  <si>
    <t>24757/2021</t>
  </si>
  <si>
    <t>2021NE003165</t>
  </si>
  <si>
    <t>127/2021</t>
  </si>
  <si>
    <t>R B DOS SANTOS COMERCIAL EIRELI</t>
  </si>
  <si>
    <t>2ª aquisição de materiais permanentes e consumo, para atender as necessidades das Unidades de Saúde da Secretaria de Estado da Saúde do Maranhão/SES.</t>
  </si>
  <si>
    <t>41433/2021</t>
  </si>
  <si>
    <t>2021NE003193</t>
  </si>
  <si>
    <t>128/2021</t>
  </si>
  <si>
    <t>NAZARIA DISTRIBUIDORA DE PRODUTOS FARMACÊUTICOS LTDA</t>
  </si>
  <si>
    <t>3ª (terceira) aquisição de medicamentos do Componente Especializado da Assistência Farmacêutica – CEAF para atender as necessidades da Unidade Gestora de Insumos Estratégicos (UGIE)</t>
  </si>
  <si>
    <t>43498/2021</t>
  </si>
  <si>
    <t>2021NE003226</t>
  </si>
  <si>
    <t>129/2021</t>
  </si>
  <si>
    <t>75.395.665/0001-40</t>
  </si>
  <si>
    <t>46492/2021</t>
  </si>
  <si>
    <t>2021NE003213</t>
  </si>
  <si>
    <t>130/2021</t>
  </si>
  <si>
    <t>L. H. DURANS PINHEIRO - EPP</t>
  </si>
  <si>
    <t>ÁGUA MINERAL NATURAL E POTÁVEL PARA A SES-ACONDICIONADA EM COPOS DE 200ML, CAIXA COM 48 UNIDADES"</t>
  </si>
  <si>
    <t>38720/2020</t>
  </si>
  <si>
    <t>2021NE003228</t>
  </si>
  <si>
    <t>SERVIÇOS DE SAÚDE</t>
  </si>
  <si>
    <t>355/2020</t>
  </si>
  <si>
    <t>EMSERH - FESMA</t>
  </si>
  <si>
    <t>FORÇA ESTADUAL DE SAÚDE</t>
  </si>
  <si>
    <t>137099/2020</t>
  </si>
  <si>
    <t>2021NE001402</t>
  </si>
  <si>
    <t>001/2018</t>
  </si>
  <si>
    <t>FUNDAÇÃO JOSUÉ MONTELLO - TERMO DE COLABORAÇÃO</t>
  </si>
  <si>
    <t>EXECUÇÃO DAS AÇÕES DO PROJETO DE QUALIFICAÇÃO E APERFEIÇOAMENTO TÉCNICO DA ATENÇÃO PRIMÁRIA EM SAÚDE DE INTERESSE DA SECRETARIA DE ESTADO DA SAÚDE – SES/MA</t>
  </si>
  <si>
    <t>5º</t>
  </si>
  <si>
    <t>61817/2021</t>
  </si>
  <si>
    <t>2021NE003259</t>
  </si>
  <si>
    <t>2021NE003261</t>
  </si>
  <si>
    <t>ALERTA</t>
  </si>
  <si>
    <t>2021NE003262</t>
  </si>
  <si>
    <t>2021NE003264</t>
  </si>
  <si>
    <t>2021NE003265</t>
  </si>
  <si>
    <t>14826/2021</t>
  </si>
  <si>
    <t>158643/2020</t>
  </si>
  <si>
    <t>2021NE002641</t>
  </si>
  <si>
    <t>2021NE002642</t>
  </si>
  <si>
    <t>3/2018</t>
  </si>
  <si>
    <t>IADVH - TERMO DE COLABORAÇÃO</t>
  </si>
  <si>
    <t>TERMO DE COLABORAÇÃO -  EXECUÇÃO DO PROJETO DE AÇÕES DE SAÚDE MENTAL NO SISTEMA PRISIONAL</t>
  </si>
  <si>
    <t>101812/2017</t>
  </si>
  <si>
    <t>2021NE002984</t>
  </si>
  <si>
    <t>CHEQUE GESTANTE</t>
  </si>
  <si>
    <t>OUTROS</t>
  </si>
  <si>
    <t>-</t>
  </si>
  <si>
    <t>15547/2021</t>
  </si>
  <si>
    <t>2021NE000221</t>
  </si>
  <si>
    <t>OK - Estimativa</t>
  </si>
  <si>
    <t>TFD</t>
  </si>
  <si>
    <t>CONTRATOS TFD</t>
  </si>
  <si>
    <t>196/2016</t>
  </si>
  <si>
    <t>AIRES TURISMO LTDA</t>
  </si>
  <si>
    <t>SERVIÇOS DE AGENCIAMENTOS DE VIAGENS PARA TFD</t>
  </si>
  <si>
    <t>110345/2020</t>
  </si>
  <si>
    <t>2021NE000489</t>
  </si>
  <si>
    <t>2021NE000490</t>
  </si>
  <si>
    <t>208/2017</t>
  </si>
  <si>
    <t>W B LIMA COMERCIO E SERVIÇOS</t>
  </si>
  <si>
    <t>SERVIÇO FUNERÁRIO PARA FALECIDOS CADASTRADOS NO PROGRAMA TFD</t>
  </si>
  <si>
    <t>111528/2020</t>
  </si>
  <si>
    <t>2021NE000679</t>
  </si>
  <si>
    <t>2021NE000680</t>
  </si>
  <si>
    <t>CONVÊNIOS</t>
  </si>
  <si>
    <t>02/2020</t>
  </si>
  <si>
    <t>OBRA SOCIAL NOSSA SENHORA DA GLÓRIA - FAZENDA ESPERANÇA - CONVÊNIO - TERMO DE FOMENTO (ATENÇÃO PRIMÁRIA)</t>
  </si>
  <si>
    <t>TERMO DE FOMENTO - RECUPERAÇÃO DE DEPENDENTES DE ÁLCOOL E DROGAS</t>
  </si>
  <si>
    <t>44570/2020</t>
  </si>
  <si>
    <t>SANTA CASA DE MISERICÓRDIA - CURURUPU (UGRCASS)</t>
  </si>
  <si>
    <t>INTEGRAR O HOSPITAL NO SUS E INSERÇÃO NA REDE REGIONALIZADA</t>
  </si>
  <si>
    <t>71880/2018</t>
  </si>
  <si>
    <t>2021NE000304</t>
  </si>
  <si>
    <t>001/2019</t>
  </si>
  <si>
    <t>SANTA CASA DE MISERICÓRDIA DO MARANHÃO (UGRCASS)</t>
  </si>
  <si>
    <t>APOIO FINANCEIRO AO SERVIÇO DE SAÚDE, AMBULATORIAL COM ESPC. MÉDICAS</t>
  </si>
  <si>
    <t>88882/2019</t>
  </si>
  <si>
    <t>2021NE001341</t>
  </si>
  <si>
    <t>DIÁRIAS</t>
  </si>
  <si>
    <t>DIVERSOS</t>
  </si>
  <si>
    <t>DIÁRIAS - VIGILÂNCIA EPIDEMIOLÓGICA</t>
  </si>
  <si>
    <t>DIÁRIAS - PLANEJAMENTO</t>
  </si>
  <si>
    <t>DIÁRIAS - AUDITORIA - SUS</t>
  </si>
  <si>
    <t>OUVIDORIA - SUS</t>
  </si>
  <si>
    <t>DIÁRIAS - MONITORAMENTO NOS MUNICÍPIOS</t>
  </si>
  <si>
    <t>DIÁRIAS - VIGILÂNCIA SANITÁRIA</t>
  </si>
  <si>
    <t>DIÁRIAS - ATENÇÃO PRIMÁRIA</t>
  </si>
  <si>
    <t>DIÁRIAS - LACEN</t>
  </si>
  <si>
    <t>DIÁRIAS - SAÚDE MENTAL, ÁLCOOL E OUTRAS DROGAS</t>
  </si>
  <si>
    <t>CONSELHOS - CONSELHO ESTADUAL DE DROGAS</t>
  </si>
  <si>
    <t>DIÁRIAS - HEMOMAR</t>
  </si>
  <si>
    <t>DIÁRIAS - UNIDADES GESTORAS REGIONAIS DE SAÚDE</t>
  </si>
  <si>
    <t>MANUTENÇÃO</t>
  </si>
  <si>
    <t>171/2020</t>
  </si>
  <si>
    <t>ATRIOS LTDA</t>
  </si>
  <si>
    <t>ASSIST. TÉCNICA EM APARELHOS DE AR CONDICIONADOS (CENTRAIS, JANELA, SPLIT E SHILLER)</t>
  </si>
  <si>
    <t>61530/2020</t>
  </si>
  <si>
    <t xml:space="preserve">2021NE003609 </t>
  </si>
  <si>
    <t>133/2020</t>
  </si>
  <si>
    <t>SERVIÇO DE MANUTENÇÃO EM EQUIPAMENTOS DE REFRIGERAÇÃO DIVERSOS</t>
  </si>
  <si>
    <t>41867/2020</t>
  </si>
  <si>
    <t>2021NE003307</t>
  </si>
  <si>
    <t>71/2020</t>
  </si>
  <si>
    <t>ASSIST. TÉCNICA EM GERADORES (CARRETA MAMOGRAFIA E HOSP DE CAMPANHA)</t>
  </si>
  <si>
    <t>34683/2020</t>
  </si>
  <si>
    <t>2021NE003615</t>
  </si>
  <si>
    <t>27460/2021</t>
  </si>
  <si>
    <t>2021NE002585</t>
  </si>
  <si>
    <t>2021NE002586</t>
  </si>
  <si>
    <t>03/2021</t>
  </si>
  <si>
    <t>2760/2021</t>
  </si>
  <si>
    <t>2021NE000821</t>
  </si>
  <si>
    <t>171/2017</t>
  </si>
  <si>
    <t>MÓDULO ENGENHARIA LTDA</t>
  </si>
  <si>
    <t>SERV. DE ENGENHARIA CIVIL SOB DEMANDA PARA SES E DEMAIS UNIDADES</t>
  </si>
  <si>
    <t>73658/2020</t>
  </si>
  <si>
    <t>2021NE000345</t>
  </si>
  <si>
    <t>224/2016</t>
  </si>
  <si>
    <t>LOCAÇÃO DE SISTEMAS DE GASES MEDICINAIS, MANUT. E FORNEC. DE GASES</t>
  </si>
  <si>
    <t>7º</t>
  </si>
  <si>
    <t>142570/2020</t>
  </si>
  <si>
    <t>2021NE002048</t>
  </si>
  <si>
    <t xml:space="preserve">140/2020 </t>
  </si>
  <si>
    <t>SALDANHA COMUNICAÇÃO MARKETING LTDA</t>
  </si>
  <si>
    <t>FABRICAÇÃO E INSTALAÇÃO DE PLACAS DIVERSAS</t>
  </si>
  <si>
    <t>42904/2020</t>
  </si>
  <si>
    <t>2021NE001340</t>
  </si>
  <si>
    <t>321/2020</t>
  </si>
  <si>
    <t>J R D BRANDAO  EIRELI</t>
  </si>
  <si>
    <t>4ª aquisição de mobiliários e materiais de consumo hospitalares- APOSTILAMENTO</t>
  </si>
  <si>
    <t>127215/2020</t>
  </si>
  <si>
    <t>2021NE002647</t>
  </si>
  <si>
    <t>192/2016</t>
  </si>
  <si>
    <t>WHITE MARTINS</t>
  </si>
  <si>
    <t>LOCAÇÃO E MANUT. DE SISTEMAS DE GASES MEDICINAISE FORNECEIMENTO DE GASES</t>
  </si>
  <si>
    <t>6º</t>
  </si>
  <si>
    <t>130997/2020</t>
  </si>
  <si>
    <t>2021NE002104</t>
  </si>
  <si>
    <t>52758/2021</t>
  </si>
  <si>
    <t>2021NE003163</t>
  </si>
  <si>
    <t>310/2020</t>
  </si>
  <si>
    <t>WHITE MARTINS GASES INDÚSTRIAIS DO NORTE LTDA</t>
  </si>
  <si>
    <t>FORNECIMENTO DE GASES MEDICINAIS PARA REDE HIERARQUIZADA DE SAÚDE</t>
  </si>
  <si>
    <t>117609/2020</t>
  </si>
  <si>
    <t>2021NE000608</t>
  </si>
  <si>
    <t>24632/2021</t>
  </si>
  <si>
    <t>2021NE001888</t>
  </si>
  <si>
    <t>345/2020</t>
  </si>
  <si>
    <t>151252/2020</t>
  </si>
  <si>
    <t>2021NE002052</t>
  </si>
  <si>
    <t>402/2020</t>
  </si>
  <si>
    <t>164119/2020</t>
  </si>
  <si>
    <t>2021NE002059</t>
  </si>
  <si>
    <t>308/2020</t>
  </si>
  <si>
    <t>WHITE MARTINS GASES INDUSTRIAIS DO NORDESTE LTDA</t>
  </si>
  <si>
    <t>FORNECIMENTO DE GASES MEDICINAIS</t>
  </si>
  <si>
    <t>127015/2020</t>
  </si>
  <si>
    <t>2021NE002055</t>
  </si>
  <si>
    <t>46625/2021</t>
  </si>
  <si>
    <t>2021NE003071</t>
  </si>
  <si>
    <t>02/2021</t>
  </si>
  <si>
    <t>184247/2020</t>
  </si>
  <si>
    <t>2021NE001670</t>
  </si>
  <si>
    <t>46621/2021</t>
  </si>
  <si>
    <t>2021NE002177</t>
  </si>
  <si>
    <t>365/2020</t>
  </si>
  <si>
    <t>LOCAÇÃO DE SISTEMA DE AR MEDICINAL</t>
  </si>
  <si>
    <t>151612/2020</t>
  </si>
  <si>
    <t>2021NE002058</t>
  </si>
  <si>
    <t>381/2020</t>
  </si>
  <si>
    <t>AIR LIQUIDE BRASIL LTDA</t>
  </si>
  <si>
    <t>00.331.788/0063-11</t>
  </si>
  <si>
    <t>FORNECIMENTO DE GASES MEDICINAIS, CONF. PREGÃO ELETRONICO N. 06/2020</t>
  </si>
  <si>
    <t>151882/2020</t>
  </si>
  <si>
    <t>2021NE002056</t>
  </si>
  <si>
    <t>36/2021</t>
  </si>
  <si>
    <t>03.184.220/0001-00</t>
  </si>
  <si>
    <t xml:space="preserve">2º CONTRATAÇÃO DE EMPRESA ESPECIALIZADA EM LOCAÇÃO DE SISTEMA DE AR MEDICINAL </t>
  </si>
  <si>
    <t>10869/2021</t>
  </si>
  <si>
    <t>2021NE000530</t>
  </si>
  <si>
    <t>70/2021</t>
  </si>
  <si>
    <t xml:space="preserve">CONTRATAÇÃO DE EMPRESA ESPECIALIZADA EM LOCAÇÃO DE SISTEMA DE AR MEDICINAL </t>
  </si>
  <si>
    <t>25363/2021</t>
  </si>
  <si>
    <t>2021NE001792</t>
  </si>
  <si>
    <t>80/2021</t>
  </si>
  <si>
    <t xml:space="preserve"> locação de sistema de ar medicinal produzido por compressor medicinal com fornecimento de sua respectiva central de reserva de cilindros ar medicinal sintético (backups), com instalação e montagem; locação de usinas concentradoras de oxigênio e ar medicinal com fornecimento de suas respectivas centrais de backups, com instalação e  montagem, em conformidade com a Resolução RDC nº 50 de 21.02.2002, da ANVISA, ABNT –NBR 12.188/2012, NBR 13.587/98 e demais normas para o atendimento da rede hierarquizada de saúde ligada à Secretaria de Estado da Saúde do Maranhão – SES/MA.</t>
  </si>
  <si>
    <t>41230/2021</t>
  </si>
  <si>
    <t>2021NE002015</t>
  </si>
  <si>
    <t>104/2021</t>
  </si>
  <si>
    <t>locação de sistema de ar medicinal produzido por compressor medicinal com fornecimento de sua respectiva central de reserva de cilindros ar medicinal sintético (backups), com instalação e montagem; locação de usinas concentradoras de oxigênio e ar medicinal com fornecimento de suas respectivas centrais de backups, com instalação e  montagem</t>
  </si>
  <si>
    <t>47881/2021</t>
  </si>
  <si>
    <t>2021NE002844</t>
  </si>
  <si>
    <t>VIGILÂNCIA EPIDEMIOLÓGICA</t>
  </si>
  <si>
    <t>202/2017</t>
  </si>
  <si>
    <t>DINAMIC ELEVADORES</t>
  </si>
  <si>
    <t>MANUTENÇÃO PREVENTIVA, CORRETIVA E ASSISTÊNCIA TÉCNICA PARA SAPAPVS</t>
  </si>
  <si>
    <t>100955/2020</t>
  </si>
  <si>
    <t>2021NE003392</t>
  </si>
  <si>
    <t>23/2019</t>
  </si>
  <si>
    <t>EMSERH - SVO</t>
  </si>
  <si>
    <t>GERENCIA, OPERAÇÃO E EXECUÇÃO DOS SERVIÇOS DE NECROPSIAS/AUTÓPSIAS</t>
  </si>
  <si>
    <t>182406/2020</t>
  </si>
  <si>
    <t>2021NE002983</t>
  </si>
  <si>
    <t>42486/2021</t>
  </si>
  <si>
    <t>2021NE002604</t>
  </si>
  <si>
    <t>2021NE002605</t>
  </si>
  <si>
    <t>FUNDAÇÃO SOUSÂNDRADE - TERMO DE COLABORAÇÃO</t>
  </si>
  <si>
    <t>TERMO DE COLABORAÇÃO - FORTALECIMENTO DA GESTÃO DA VIG EPIDEMIOLÓGICA</t>
  </si>
  <si>
    <t>18210/2019</t>
  </si>
  <si>
    <t>2021NE002989</t>
  </si>
  <si>
    <t>ESCOLA DE SAÚDE PÚBLICA</t>
  </si>
  <si>
    <t>188/2016</t>
  </si>
  <si>
    <t>FUNDAÇÃO SOUSÂNDRADE</t>
  </si>
  <si>
    <t>CURSO TÉCNICO PARA AGENTES COMUNITÁRIOS DE SAÚDE</t>
  </si>
  <si>
    <t>81067/2020</t>
  </si>
  <si>
    <t>02/2019</t>
  </si>
  <si>
    <t>TERMO DE COLABORAÇÃO PARA QUALIFICAÇÃO DE PROFISSIONAIS DA GESTÃO DA ASSISTÊNCIA A SAÚDE</t>
  </si>
  <si>
    <t>71575/2020</t>
  </si>
  <si>
    <t>FUNDO A FUNDO</t>
  </si>
  <si>
    <t>FMS-PREFEITURA M.DE CAXIAS</t>
  </si>
  <si>
    <t xml:space="preserve">APOIO FINANCEIRO - MUNICÍPIOS - FUNDO A FUNDO - MATERNIDADE CARMOSINA COUTINHO </t>
  </si>
  <si>
    <t>38314/2021</t>
  </si>
  <si>
    <t>2021NE001890</t>
  </si>
  <si>
    <t>FMS-PREFEITURA M.DE SAO JOSE DE RIBAMAR</t>
  </si>
  <si>
    <t>12.281.734/0001-75</t>
  </si>
  <si>
    <t>APOIO FINANCEIRO - MUNICÍPIOS - FUNDO A FUNDO</t>
  </si>
  <si>
    <t>64133/2019</t>
  </si>
  <si>
    <t>FMS-PREFEITURA M DE SANTA LUZIA DO PARUA</t>
  </si>
  <si>
    <t>08.999.023/0001-63</t>
  </si>
  <si>
    <t>133198/2019</t>
  </si>
  <si>
    <t>INFORMÁTICA</t>
  </si>
  <si>
    <t xml:space="preserve"> 11/2019</t>
  </si>
  <si>
    <t>CLARO S.A.</t>
  </si>
  <si>
    <t>SERVIÇO DE TELEFONIA MÓVEL COM CELULAR E MODEM</t>
  </si>
  <si>
    <t>259184/2019</t>
  </si>
  <si>
    <t>2021NE000742</t>
  </si>
  <si>
    <t>11202/2021</t>
  </si>
  <si>
    <t>2021NE001450</t>
  </si>
  <si>
    <t>229/2018</t>
  </si>
  <si>
    <t>CSF SERVIÇOS DIGITAIS LTDA</t>
  </si>
  <si>
    <t>LOCAÇÃO DE IMPRESSORAS MULTIFUNCIONAIS A LASER</t>
  </si>
  <si>
    <t>68859/2020</t>
  </si>
  <si>
    <t>2021NE000832</t>
  </si>
  <si>
    <t>38/2019</t>
  </si>
  <si>
    <t>FORTEL- FORTAL FORTALEA TELECOMUNICAÇÃO LTDA</t>
  </si>
  <si>
    <t>LINK DE INTERNET POR FIBRA ÓPTICA COM SOLUÇÃO DE SEGURANÇA DIGITAL</t>
  </si>
  <si>
    <t>7520/2020</t>
  </si>
  <si>
    <t>2021NE000704</t>
  </si>
  <si>
    <t>6384/2021</t>
  </si>
  <si>
    <t>2021NE000828</t>
  </si>
  <si>
    <t>313/2018</t>
  </si>
  <si>
    <t>INDRA BRASIL SOLUÇÕES E SERVIÇOS TECNOLÓGICOS</t>
  </si>
  <si>
    <t>SERVIÇOS DE TI PARA ATEDNER AS DEMANDAS DA SES</t>
  </si>
  <si>
    <t>130422/2020</t>
  </si>
  <si>
    <t>2021NE000831</t>
  </si>
  <si>
    <t>100/2017</t>
  </si>
  <si>
    <t>NANO AUTOMATION DO BRASIL LTDA</t>
  </si>
  <si>
    <t xml:space="preserve">VIDEO MONITORAMENTO E COMUNICAÇÃO COM INSTALAÇÃO E MANUTENÇÃO </t>
  </si>
  <si>
    <t>9760/2020</t>
  </si>
  <si>
    <t>2021NE000709</t>
  </si>
  <si>
    <t>232/2018</t>
  </si>
  <si>
    <t>NILTEC TELECOM SERVIÇOS EM TELECOMUNICAÇÕES</t>
  </si>
  <si>
    <t>MANUTENÇÃO CORRETIVA EM REDE TELEFÔNICA INTERNA</t>
  </si>
  <si>
    <t>84590/2020</t>
  </si>
  <si>
    <t>2021NE000672</t>
  </si>
  <si>
    <t>225/2018</t>
  </si>
  <si>
    <t>TECHNOCOPY EQUIPAMENTOS SUPRIMENTOS E SERVIÇOS</t>
  </si>
  <si>
    <t>68863/2020</t>
  </si>
  <si>
    <t>2021NE000940</t>
  </si>
  <si>
    <t>103/2017</t>
  </si>
  <si>
    <t>TELEMAR NORTE LESTE S/A.</t>
  </si>
  <si>
    <t>TELEFONIA FIXA COMUTADA</t>
  </si>
  <si>
    <t>133404/2020</t>
  </si>
  <si>
    <t>2021NE000671</t>
  </si>
  <si>
    <t>6336/2021</t>
  </si>
  <si>
    <t>2021NE001342</t>
  </si>
  <si>
    <t>342/2018</t>
  </si>
  <si>
    <t>VIACOM NEXT GENERATION COMUNICAÇÃO LTDA</t>
  </si>
  <si>
    <t>INTERNET E BACKUP POR FIBRA ÓPTICA COM SOLUÇÃO DE SEGURANÇA DIGITAL</t>
  </si>
  <si>
    <t>124097/2020</t>
  </si>
  <si>
    <t>2021NE000835</t>
  </si>
  <si>
    <t>INSUMOS ESTRATÉGICOS</t>
  </si>
  <si>
    <t>92/2021</t>
  </si>
  <si>
    <t>DISTRIBUIDORA DE MEDICAMENTOS MAXIMUS EIRELI</t>
  </si>
  <si>
    <t>2ª aquisição de medicamentos do Componente Especializados da Assistência Farmacêutica - CEAF</t>
  </si>
  <si>
    <t>42467/2021</t>
  </si>
  <si>
    <t>2021NE002541</t>
  </si>
  <si>
    <t>74/2021</t>
  </si>
  <si>
    <t>Aquisição de medicamento para atender demanda judicial ajuizada contra o Estado do Maranhão.</t>
  </si>
  <si>
    <t>33497/2021</t>
  </si>
  <si>
    <t>2021NE001766</t>
  </si>
  <si>
    <t>94/2021</t>
  </si>
  <si>
    <t>A presente licitação tem por objeto a 1ª (primeira) aquisição de medicamentos do Componente Especializado da Assistência Farmacêutica – CEAF para atender as necessidades da Unidade Gestora de Insumos Estratégicos (UGIE), de acordo com a Portaria n° 1.554 de 30 de julho de 2013 (alterado pela Portaria GM/MS n° 1.996 de 11 de setembro de 2013 referente ao Grupo 2, conforme os quantitativos e especificações transcritas no Termo de Referência e Edital.</t>
  </si>
  <si>
    <t>43506/2021</t>
  </si>
  <si>
    <t>2021NE002518</t>
  </si>
  <si>
    <t>93/2021</t>
  </si>
  <si>
    <t>1ª (primeira) aquisição de medicamentos do Componente Especializado da Assistência Farmacêutica – CEAF para atender as necessidades da Unidade Gestora de Insumos Estratégicos (UGIE), de acordo com a Portaria n° 1.554 de 30 de julho de 2013 (alterado pela Portaria GM/MS n° 1.996 de 11 de setembro de 2013 referente ao Grupo 2, conforme os quantitativos e especificações transcritas no Termo de Referência e Edital</t>
  </si>
  <si>
    <t>43090/2021</t>
  </si>
  <si>
    <t>2021NE002540</t>
  </si>
  <si>
    <t>96/2021</t>
  </si>
  <si>
    <t>MEDFARMA COMÉRCIO DE MEDICAMENTOS, MATERIAIS E EQUIPAMENTOS HOSPITALARES EIRELI</t>
  </si>
  <si>
    <t>2ª aquisição de medicamentos do Componente Especializados da Assistência Farmacêutica - CEAF para atender as necessidades da Unidade Gestora de Insumos Estratégicos (UGIE), de acordo com a Portaria nº 1.554 de 30 de julho de 2013 (Alterada pela Portaria GM/MS nº 1.996 de 11 de setembro de 2013) referente ao Grupo 1B, que foram fracassados/desertos no PREGÃO ELETRONICO Nº 010/2020 CSL/SES, para atender as necessidades da Unidade Gestora de Insumos Estratégicos (UGIE), conforme as quantidades e especificação constante no Termo de Referência</t>
  </si>
  <si>
    <t>42789/2021</t>
  </si>
  <si>
    <t>2021NE002537</t>
  </si>
  <si>
    <t>89/2021</t>
  </si>
  <si>
    <t xml:space="preserve">1ª Aquisição de medicamentos do Componente Especializados da Assistência Farmacêutica -CEAF para atender as necessidades da Unidade Gestora de Insumos Estratégicos (UGIE), de acordo com a Portaria n° 1.554 de 30 de julho de 2013 (Aletrada pela Portaria GM/MS n°1.996 de 11 de setembro de 2013) referente ao Grupo 2, para atender as necessidades da Unidade Gestora de Insumos Estratégicos (UGIE), de acordo com quantitativos e especificações transcritas no Termo de Referência e Edital </t>
  </si>
  <si>
    <t>42787/2021</t>
  </si>
  <si>
    <t>2021NE002291</t>
  </si>
  <si>
    <t>97/2021</t>
  </si>
  <si>
    <t>2ª aquisição de medicamentos do Componente Especializados da Assistência Farmacêutica - CEAF para atender as necessidades da Unidade Gestora de Insumos Estratégicos (UGIE), de acordo com a Portaria nº 1.554 de 30 de julho de 2013 (Alterada pela Portaria GM/MS nº 1.996 de 11 de setembro de 2013) referente ao Grupo 1B, conforme os quantitativos, as especificações mínimas e demais condições gerais dispostas no Termo de Referência e Edital</t>
  </si>
  <si>
    <t>42463/2021</t>
  </si>
  <si>
    <t>2021NE002535</t>
  </si>
  <si>
    <t>27/2021</t>
  </si>
  <si>
    <t>ELFA MEDICAMENTOS SA</t>
  </si>
  <si>
    <t>AQUISIÇÃO EMERGENCIAL de medicamentos do Componente Especializados da Assistência Farmacêutica – CEAF</t>
  </si>
  <si>
    <t>7733/2021</t>
  </si>
  <si>
    <t>2021NE000297</t>
  </si>
  <si>
    <t>41/2021</t>
  </si>
  <si>
    <t>HEMPMEDS MEDICAMENTOS DO BRASIL LTDA</t>
  </si>
  <si>
    <t>22.989.799/0001-23</t>
  </si>
  <si>
    <t>PRESTAÇÃO DE SERVIÇOS DE DESEMBARAÇO ALFANDEGÁRIO E IMPORTAÇÃO DE MEDICAMENTOS</t>
  </si>
  <si>
    <t>167965/2020</t>
  </si>
  <si>
    <t>2021NE000824</t>
  </si>
  <si>
    <t>04/2021</t>
  </si>
  <si>
    <t xml:space="preserve">ONCO PROD DISTRIBUIDORA DE PRODUTOS HOSPITALARES E ONCOLOGICOS LTDA </t>
  </si>
  <si>
    <t xml:space="preserve">AQUISIÇÃO DE MEDICAMENTOS PARA ATENDER A DEMANDA JUDICIAL </t>
  </si>
  <si>
    <t>167968/2020</t>
  </si>
  <si>
    <t>2021NE000046</t>
  </si>
  <si>
    <t>44/2021</t>
  </si>
  <si>
    <t xml:space="preserve">AQUISIÇÃO, EM CARÁTER EMERGENCIAL, DE SISTEMA DE INFUSÃO DE INSULINA ACCU-CHEK COMBO BEM COMO O KIT DE INSUMOS CORRESPONDENTE,
</t>
  </si>
  <si>
    <t>134162/2020</t>
  </si>
  <si>
    <t>2021NE001163</t>
  </si>
  <si>
    <t>LEITE ESPECIAL</t>
  </si>
  <si>
    <t>38/2021</t>
  </si>
  <si>
    <t xml:space="preserve">MED - SURGERY HOSPITALAR LTDA </t>
  </si>
  <si>
    <t>00.735.260/0001-05</t>
  </si>
  <si>
    <t xml:space="preserve">2º AQUISIÇÃO DE LEITE ESPECIAL </t>
  </si>
  <si>
    <t>11706/2021</t>
  </si>
  <si>
    <t>2021NE000690</t>
  </si>
  <si>
    <t>31/2021</t>
  </si>
  <si>
    <t xml:space="preserve">BRASIL PHARMA HOSPITLAR LTDA </t>
  </si>
  <si>
    <t>05.268.490/0001-25</t>
  </si>
  <si>
    <t xml:space="preserve">1º AQUISIÇÃO DE LEITE ESPECIAL </t>
  </si>
  <si>
    <t>14199/2021</t>
  </si>
  <si>
    <t>2021NE000286</t>
  </si>
  <si>
    <t>28/2021</t>
  </si>
  <si>
    <t xml:space="preserve">NOVARTIS BIOCIÊNCIAS S.A </t>
  </si>
  <si>
    <t>56.994.502/0027-79</t>
  </si>
  <si>
    <t>AQUISIÇÃO EMERGENCIAL DE MEDICAMENTOS DO COMPONENTE ESPECIALIZADO - CEAF</t>
  </si>
  <si>
    <t>2021NE000298</t>
  </si>
  <si>
    <t>45/2021</t>
  </si>
  <si>
    <t xml:space="preserve">MERCURIO COMÉRCIO DE PRODUTOS MÉDICO HOSPITALARES LTDA </t>
  </si>
  <si>
    <t>20894/2021</t>
  </si>
  <si>
    <t>2021NE001281</t>
  </si>
  <si>
    <t>53/2021</t>
  </si>
  <si>
    <t>AQUISIÇÃO DE MEDICAMENTOS DO ELENCO ESTADUAL PARA ATENDER AS NECESSIDADES DA UNIDADE GESTORA DE INSUMOS ESTRATÉGICOS (UGIE)</t>
  </si>
  <si>
    <t>31567/2021</t>
  </si>
  <si>
    <t>2021NE002776</t>
  </si>
  <si>
    <t>61/2021</t>
  </si>
  <si>
    <t>31542/2021</t>
  </si>
  <si>
    <t>2021NE001564</t>
  </si>
  <si>
    <t>58/2021</t>
  </si>
  <si>
    <t>AQUISIÇÃO DE MEDICAMENTOS DO COMPONENTE ESPECIALIZADO DA ASSISTÊNCIA FARMACÊUTICA – CEAF PARA ATENDER AS NECESSIDADES DA UNIDADE GESTORA DE INSUMOS ESTRATÉGICOS (UGIE)</t>
  </si>
  <si>
    <t>33385/2021</t>
  </si>
  <si>
    <t>2021NE001640</t>
  </si>
  <si>
    <t>51/2021</t>
  </si>
  <si>
    <t>ACCORD FARMACÊUTICA LTDA</t>
  </si>
  <si>
    <t>AQUISIÇÃO DE MEDICAMENTOS DO ELENCO ESTADUAL PARA ATENDER AS NECESSIDADES DOS PROCESSOS ADMINISTRATIVOS DA UNIDADE GESTORA DE INSUMOS ESTRATÉGICOS (UGIE)</t>
  </si>
  <si>
    <t>31525/2021</t>
  </si>
  <si>
    <t>2021NE001430</t>
  </si>
  <si>
    <t>84/2021</t>
  </si>
  <si>
    <t>CLÍNICA TEREZINHA DE JESUS LTDA</t>
  </si>
  <si>
    <t>locação do 3º andar do imóvel em Pedreiras, com estrutura hospitalar apta a comportar 34 (trinta e quatro) leitos para atendimento exclusivo da COVID-19, sendo 22 (vinte e dois) leitos clínicos e 12 (doze) leitos para Unidade de Terapia Intensiva COVID-19, conforme descrições constantes no Termo de Referência.</t>
  </si>
  <si>
    <t>41393/2021</t>
  </si>
  <si>
    <t>2021NE002175</t>
  </si>
  <si>
    <t>317/2020</t>
  </si>
  <si>
    <t>CARVALHO HOLDING PATRIMONIAL LTDA</t>
  </si>
  <si>
    <t>LOCAÇÃO DE IMÓVEL PARA IMPLANTAÇÃO DE UNIDADE DE SAÚDE EM PRESIDENTE DUTRA</t>
  </si>
  <si>
    <t>90284/2020</t>
  </si>
  <si>
    <t>2021NE000288</t>
  </si>
  <si>
    <t>36/2019</t>
  </si>
  <si>
    <t xml:space="preserve"> SANTA CASA DE MISERICÓRDIA DO MARANHÃO</t>
  </si>
  <si>
    <t>PARA SERVIÇOS DE OBSTETRÍCIA DA SANTA CASA DE MISERICÓRDIA</t>
  </si>
  <si>
    <t>56286/2019</t>
  </si>
  <si>
    <t>2021NE002165</t>
  </si>
  <si>
    <t>133/2014</t>
  </si>
  <si>
    <t>ALFA ENGENHARIA LTDA</t>
  </si>
  <si>
    <t>IMÓVEL NA ESTRADA DA VITÓRIA, N.2409, BAIRRO FÉ EM DEUS</t>
  </si>
  <si>
    <t>31829/2018</t>
  </si>
  <si>
    <t>2021NE000746</t>
  </si>
  <si>
    <t>35222/2021</t>
  </si>
  <si>
    <t>2021NE003357</t>
  </si>
  <si>
    <t>373/2012</t>
  </si>
  <si>
    <t>8º</t>
  </si>
  <si>
    <t>185081/2019</t>
  </si>
  <si>
    <t>2021NE000702</t>
  </si>
  <si>
    <t>392/2013</t>
  </si>
  <si>
    <t>185079/2019</t>
  </si>
  <si>
    <t>2021NE000756</t>
  </si>
  <si>
    <t>113/2016</t>
  </si>
  <si>
    <t>CLÍNICA MATERNO INFANTIL ELDORADO LTDA</t>
  </si>
  <si>
    <t>PARA FUNCIONAMENTO DOS SERVIÇOS DE ORTEPEDIA EM SÃO LUÍS-MA</t>
  </si>
  <si>
    <t>139976/2019</t>
  </si>
  <si>
    <t>2021NE002157</t>
  </si>
  <si>
    <t>380/2020</t>
  </si>
  <si>
    <t>CLINICA TEREZINHA DE JESUS LTDA</t>
  </si>
  <si>
    <t>23.614.845/0001-72</t>
  </si>
  <si>
    <t>IMÓVEL EM PEDREIRAS COM 40 LEITOS PARA PACIENTES</t>
  </si>
  <si>
    <t>152605/2020</t>
  </si>
  <si>
    <t>2021NE002166</t>
  </si>
  <si>
    <t>128/2017</t>
  </si>
  <si>
    <t>DUCANGES INDÚSTRIA E COMÉRCIO LTDA</t>
  </si>
  <si>
    <t>PARA UNID. ODONTOLÓGICA DO ESTADO DO MARANHÃO (UEOM) NO ANÉL VIÁRIO</t>
  </si>
  <si>
    <t>31335/2020</t>
  </si>
  <si>
    <t>2021NE002155</t>
  </si>
  <si>
    <t>173/2009</t>
  </si>
  <si>
    <t>PARA FUNCIONAMENTO DA FEME, NO ANÉL VIÁRIO</t>
  </si>
  <si>
    <t>178016/2019</t>
  </si>
  <si>
    <t>2021NE002022</t>
  </si>
  <si>
    <t>148/2016</t>
  </si>
  <si>
    <t>EDMILSON DE SOUSA LIMA</t>
  </si>
  <si>
    <t xml:space="preserve">NO MUNICÍPIO DE AÇAILÂNDIA PARA ABRIGAR O NÚCLEO DE ENTOMOLOGIA, LABORATÓRIO DE REVISÃO E GARAGEM </t>
  </si>
  <si>
    <t>96692/2019</t>
  </si>
  <si>
    <t>2021NE002153</t>
  </si>
  <si>
    <t>141/2016</t>
  </si>
  <si>
    <t>EZÍQUIO ANTÔNIO BARROS DE SOUZA</t>
  </si>
  <si>
    <t>IMÓVEL NO MONTE CASTELO PARA SERVIÇO DE RESIDÊNCIA TERAPÊUTICA DO NINA RODRIUES</t>
  </si>
  <si>
    <t>145771/2019</t>
  </si>
  <si>
    <t>2021NE002150</t>
  </si>
  <si>
    <t>01/2019</t>
  </si>
  <si>
    <t>INSTITUTO POBRES SERVOS DA DIVINA PROVIDENCIA</t>
  </si>
  <si>
    <t>IMÓVEL NA AVENIDA 203, BAIRRO CIDADE OPERÁRIA</t>
  </si>
  <si>
    <t>237317/2018</t>
  </si>
  <si>
    <t>2021NE002164</t>
  </si>
  <si>
    <t>158/2016</t>
  </si>
  <si>
    <t>IRENE SILVA TORRES</t>
  </si>
  <si>
    <t>IMÓVEL SITUADO NA ESTADA DA MAIOBA - PAÇO DO LUMIAR - MA</t>
  </si>
  <si>
    <t>145545/2019</t>
  </si>
  <si>
    <t>2021NE002161</t>
  </si>
  <si>
    <t>353/2018</t>
  </si>
  <si>
    <t xml:space="preserve">ISABEL RIBEIRO MACHADO </t>
  </si>
  <si>
    <t>PARA SERV. DE RESIDÊNCIA TERAPÊUTICA 2 DO HOSP. NINA RODRIGUES</t>
  </si>
  <si>
    <t>299999/2017</t>
  </si>
  <si>
    <t>2021NE002156</t>
  </si>
  <si>
    <t>42/2019</t>
  </si>
  <si>
    <t>JAMIL DE MIRANDA GEDEON NETO</t>
  </si>
  <si>
    <t>IMÓVEL NO OLHO D’ÁGUA CENTRO ESPECIALIZADO EM REABILITAÇÃO E TRATAMENTO ÀS PESSOAS COM TRANSTORNOS DE ESPECTRO AUTISTA (TEA</t>
  </si>
  <si>
    <t>26451/2019</t>
  </si>
  <si>
    <t>2021NE002159</t>
  </si>
  <si>
    <t>02/2017</t>
  </si>
  <si>
    <t>JOÃO LIMA SANTOS</t>
  </si>
  <si>
    <t>IMÓVEL NA VILA LUIZÃO PARA INSTALAÇÕES DO HOSP. DR. ADELSON DE SOUZA LOPES</t>
  </si>
  <si>
    <t>134199/2020</t>
  </si>
  <si>
    <t>2021NE002149</t>
  </si>
  <si>
    <t>404/2020</t>
  </si>
  <si>
    <t xml:space="preserve">RAFAELLE GOSMES DE SOUSA </t>
  </si>
  <si>
    <t>IMÓVEL EM CHAPADINHA PARA O FUNCIONAMENTO DA UNIDADE REGIONAL DE SAÚDE</t>
  </si>
  <si>
    <t>157734/2020</t>
  </si>
  <si>
    <t>2021NE000393</t>
  </si>
  <si>
    <t>170/2017</t>
  </si>
  <si>
    <t>M &amp; R BARROSO LOCAÇÕES IMOBILIÁRIAS LTDA</t>
  </si>
  <si>
    <t>IMÓVEL NA MAIOBA PARA INSTALAÇÕES DA CENTRAL DE ABASTECIMENTO FARMACÊUTICO</t>
  </si>
  <si>
    <t>161640/2017</t>
  </si>
  <si>
    <t>2021NE002021</t>
  </si>
  <si>
    <t>18/2015</t>
  </si>
  <si>
    <t>PEREIRA DE SÁ ADMINISTRAÇÃO DE ATIVOS PRÓPRIOS LTDA</t>
  </si>
  <si>
    <t>IMÓVEL NO CALHAU PARA INSTALAÇÃO DA SAPAPVS</t>
  </si>
  <si>
    <t>14585/2020</t>
  </si>
  <si>
    <t>2021NE003313</t>
  </si>
  <si>
    <t>222/2019</t>
  </si>
  <si>
    <t>SERVULO LUIZ DE SOUSA NETO</t>
  </si>
  <si>
    <t>PARA FUNCIONAMENTO DA UNIDADE REGIONAL DE SAÚDE DE TIMON</t>
  </si>
  <si>
    <t>2440/2019</t>
  </si>
  <si>
    <t>2021NE000738</t>
  </si>
  <si>
    <t>306/2017</t>
  </si>
  <si>
    <t>TAMBORIL PARTICIPACOES LTDA</t>
  </si>
  <si>
    <t>IMÓVEL NA AREINHA PARA INSTALAÇÕES DA CECOVE</t>
  </si>
  <si>
    <t>215135/2019</t>
  </si>
  <si>
    <t>2021NE003308</t>
  </si>
  <si>
    <t xml:space="preserve">50/2020 </t>
  </si>
  <si>
    <t xml:space="preserve">LEFE EMERGÊNCIAS MÉDICAS LTDA </t>
  </si>
  <si>
    <t xml:space="preserve">11.204.117/0001-03 </t>
  </si>
  <si>
    <t>LOCAÇÃO DE 06 AMBULÂNCIAS COM MOTORISTAS SOCORRISTA</t>
  </si>
  <si>
    <t>260549/2019</t>
  </si>
  <si>
    <t>2021NE000855</t>
  </si>
  <si>
    <t>188844/2020</t>
  </si>
  <si>
    <t>2021NE001431</t>
  </si>
  <si>
    <t>154/2020</t>
  </si>
  <si>
    <t>LEFE EMERGENCIAS MEDICAS LTDA (COVID)</t>
  </si>
  <si>
    <t>LOCAÇÃO DE 06 AMBULÂNCIAS COM MOTORISTAS SOCORRISTA- COVID-19</t>
  </si>
  <si>
    <t>135124/2020</t>
  </si>
  <si>
    <t>2021NE000523</t>
  </si>
  <si>
    <t xml:space="preserve">51/2020 </t>
  </si>
  <si>
    <t>LOCAMEDI LOCAÇÃO DE EQUIPAMENTOS</t>
  </si>
  <si>
    <t>09.003.066/0001-00</t>
  </si>
  <si>
    <t>LOCAÇÃO DE 24 AMBULÂNCIAS COM MOTORISTAS SOCORRISTA</t>
  </si>
  <si>
    <t>260542/2019</t>
  </si>
  <si>
    <t>2021NE002169</t>
  </si>
  <si>
    <t>188848/2020</t>
  </si>
  <si>
    <t>2021NE001508</t>
  </si>
  <si>
    <t>54/2017</t>
  </si>
  <si>
    <t>MANHATTAN LOCADORA DE VEÍCULOS LTDA</t>
  </si>
  <si>
    <t>LOCAÇÃO DE 15 VEÍCULOS TIPO PICK UP AMAROK</t>
  </si>
  <si>
    <t>41180/2020</t>
  </si>
  <si>
    <t>2021NE000566</t>
  </si>
  <si>
    <t>4959/2021</t>
  </si>
  <si>
    <t>2021NE001560</t>
  </si>
  <si>
    <t>52/2017</t>
  </si>
  <si>
    <t>PARVI LOCADORA LTDA</t>
  </si>
  <si>
    <t>LOCAÇÃO DE 45 VEÍCULOS TIPO PICK UP</t>
  </si>
  <si>
    <t>128350/2020</t>
  </si>
  <si>
    <t>2021NE000567</t>
  </si>
  <si>
    <t>4965/2021</t>
  </si>
  <si>
    <t>2021NE003309</t>
  </si>
  <si>
    <t>2021NE002176</t>
  </si>
  <si>
    <t>258/2020</t>
  </si>
  <si>
    <t>NET FAST LTDA</t>
  </si>
  <si>
    <t>LOCAÇÃO DE 15 VEÍCULOS TIPO SUV PARA SES-MA</t>
  </si>
  <si>
    <t>102083/2020</t>
  </si>
  <si>
    <t>2021NE000753</t>
  </si>
  <si>
    <t>254/2020</t>
  </si>
  <si>
    <t>NOSSA FROTA EIRELI</t>
  </si>
  <si>
    <t>LOCAÇÃO DE 30 VEÍCULOS TIPO HATCH PARA SES-MA</t>
  </si>
  <si>
    <t>98406/2020</t>
  </si>
  <si>
    <t>2021NE000736</t>
  </si>
  <si>
    <t>348/2020</t>
  </si>
  <si>
    <t>LOCAÇÃO DE 20 VEÍCULOS TIPO PICK-UP SIMPLES PARA SES</t>
  </si>
  <si>
    <t>108062/2020</t>
  </si>
  <si>
    <t>2021NE000350</t>
  </si>
  <si>
    <t>52/2021</t>
  </si>
  <si>
    <t xml:space="preserve">BRK AMBIENTAL MARANHÃO S.A. </t>
  </si>
  <si>
    <t>SERVIÇOS DE FORNECIMENTO DE ÁGUA E ESGOTO NAS CIDADES DE PAÇO DO LUMIAR E SÃO JOSÉ DE RIBAMAR (MA)</t>
  </si>
  <si>
    <t>127062/2020</t>
  </si>
  <si>
    <t>2021NE001451</t>
  </si>
  <si>
    <t>EQUATORIAL (CEMAR)</t>
  </si>
  <si>
    <t>FORNECIMENTO DE ENERGIA ELÉTRICA</t>
  </si>
  <si>
    <t>4607/2021</t>
  </si>
  <si>
    <t>2021NE000283</t>
  </si>
  <si>
    <t xml:space="preserve">CAEMA </t>
  </si>
  <si>
    <t>06.274.757/0001-50</t>
  </si>
  <si>
    <t xml:space="preserve">FORNECIMENTO DE ÁGUA E ESGOTO </t>
  </si>
  <si>
    <t>4590/2021</t>
  </si>
  <si>
    <t>2021NE000474</t>
  </si>
  <si>
    <t>312/2020</t>
  </si>
  <si>
    <t>H&amp;L PROMOÇÕES E EVENTOS EMPRESARIAIS EIRELI - EPP</t>
  </si>
  <si>
    <t>A CONTRATAÇÃO DE EMPRESA DE SERVIÇO DE PLANEJAMENTO, ORGANIZAÇÃO, COORDENAÇÃO, EXECUÇÃO E ACOMPANHAMENTO DE EVENTOS, PARA ATENDER AS NECESSIDADES DA SECRETARIA DE ESTADO DA SAÚDE, INCLUINDO A PRESTAÇÃO DOS SERVIÇOS DE ALIMENTAÇÃO, MATERIAL DE DECORAÇÃO E INFRAESTRUTURA, SERVIÇOS E RECURSOS HUMANOS E RECURSOS AUDIOVISUAIS</t>
  </si>
  <si>
    <t>111161/2020</t>
  </si>
  <si>
    <t>2021NE002019</t>
  </si>
  <si>
    <t>396/2020</t>
  </si>
  <si>
    <t>ÁGUAS DE TIMON SANEAMENTO S/A</t>
  </si>
  <si>
    <t>FORNECIMENTO DE ÁGUA E ESGOTO NA CIDADE DE TIMON</t>
  </si>
  <si>
    <t>105831/2020</t>
  </si>
  <si>
    <t>2021NE000838</t>
  </si>
  <si>
    <t>312/2016</t>
  </si>
  <si>
    <t>PASSAGENS AÉREAS PARA ATENDENDER AS DEMANDAS DA SES</t>
  </si>
  <si>
    <t>168150/2020</t>
  </si>
  <si>
    <t>2021NE000849</t>
  </si>
  <si>
    <t>131/2017</t>
  </si>
  <si>
    <t>CLASI SEGURANÇA PRIVADA EIRELI</t>
  </si>
  <si>
    <t>VIGILÂNCIA ARMADA E DESARMADA PARA ATENDER A SES E SUAS UNIDADES</t>
  </si>
  <si>
    <t>60763/2020</t>
  </si>
  <si>
    <t>2021NE000751</t>
  </si>
  <si>
    <t>CLASI SEGURANÇA PRIVADA EIRELI - REPACTUAÇÃO</t>
  </si>
  <si>
    <t>181273/2020</t>
  </si>
  <si>
    <t>2021NE001075</t>
  </si>
  <si>
    <t>6363/2021</t>
  </si>
  <si>
    <t>2021NE002024</t>
  </si>
  <si>
    <t>152/2016</t>
  </si>
  <si>
    <t>VIGILÂNCIA ARMADA E DESARMADA PARA ATENDER A SES E SUAS UNIDADES - COVID19</t>
  </si>
  <si>
    <t>9º</t>
  </si>
  <si>
    <t>116320/2020</t>
  </si>
  <si>
    <t>2021NE000492</t>
  </si>
  <si>
    <t>2021NE000493</t>
  </si>
  <si>
    <t xml:space="preserve">VIGILÂNCIA ARMADA E DESARMADA PARA ATENDER A SES E SUAS UNIDADES - APOSTILAMENTO </t>
  </si>
  <si>
    <t>181265/2020</t>
  </si>
  <si>
    <t>2021NE000836</t>
  </si>
  <si>
    <t>395/2020</t>
  </si>
  <si>
    <t>CORREIOS</t>
  </si>
  <si>
    <t>SERVIÇOS POSTAIS</t>
  </si>
  <si>
    <t>0º</t>
  </si>
  <si>
    <t>153070/2020</t>
  </si>
  <si>
    <t>2021NE000837</t>
  </si>
  <si>
    <t>54/2020</t>
  </si>
  <si>
    <t>ERICK GUIMARÃES ARAUJO-ME</t>
  </si>
  <si>
    <t>PRESTAÇÃO DE SERVIÇOS GRÁFICOS</t>
  </si>
  <si>
    <t>11914/2020</t>
  </si>
  <si>
    <t>70/2018</t>
  </si>
  <si>
    <t>ETAPA SERVIÇOS GERAIS LTDA</t>
  </si>
  <si>
    <t>SERVIÇO DE LIMPEZA E CONSERVAÇÃO</t>
  </si>
  <si>
    <t>5904/2020</t>
  </si>
  <si>
    <t>2021NE000484</t>
  </si>
  <si>
    <t>262/2016</t>
  </si>
  <si>
    <t>FUNDAÇÃO JOSUÉ MONTELLO</t>
  </si>
  <si>
    <t>PROJETO DE QUALIFICAÇÃO E APERFEIÇOAMENTO DA GESTÃO DO SUS</t>
  </si>
  <si>
    <t>133821/2020</t>
  </si>
  <si>
    <t>2021NE001175</t>
  </si>
  <si>
    <t>176/2020</t>
  </si>
  <si>
    <t>35053/2020</t>
  </si>
  <si>
    <t>20/2017</t>
  </si>
  <si>
    <t>LINK CARD ADMINISTRADORA DE BENEFÍCIOS EIRELI</t>
  </si>
  <si>
    <t>GERENCIAMENTO DE FROTA DOS VEÍCULOS, PEÇAS E MANUTENÇÃO</t>
  </si>
  <si>
    <t>185908/2020</t>
  </si>
  <si>
    <t>2021NE003306</t>
  </si>
  <si>
    <t>2021NE000990</t>
  </si>
  <si>
    <t>277691/2019</t>
  </si>
  <si>
    <t>2021NE000396</t>
  </si>
  <si>
    <t>05/2016</t>
  </si>
  <si>
    <t>MARTINS E REIS LTDA</t>
  </si>
  <si>
    <t>SERVIÇOS MANUAIS DE CARREGO E DESCARREGO DE MATERIAIS</t>
  </si>
  <si>
    <t>67481/2020</t>
  </si>
  <si>
    <t>2021NE000968</t>
  </si>
  <si>
    <t xml:space="preserve">SERVIÇOS MANUAIS DE CARREGO E DESCARREGO DE MATERIAIS - APOSTILAMENTO </t>
  </si>
  <si>
    <t>171675/2020</t>
  </si>
  <si>
    <t>2021NE000344</t>
  </si>
  <si>
    <t>3066/2021</t>
  </si>
  <si>
    <t>2021NE000970</t>
  </si>
  <si>
    <t>SERVIÇOS MANUAIS DE CARREGO E DESCARREGO DE MATERIAIS - COVID19</t>
  </si>
  <si>
    <t/>
  </si>
  <si>
    <t>125/2019</t>
  </si>
  <si>
    <t>R F DINIZ COMÉRCIO E SERVIÇOS - ME</t>
  </si>
  <si>
    <t>ENTREGA DE JORNAIS IMPRESSOS E ACESSO ON-LINE</t>
  </si>
  <si>
    <t>79211/2020</t>
  </si>
  <si>
    <t>2021NE000749</t>
  </si>
  <si>
    <t>68/2017</t>
  </si>
  <si>
    <t>TRIVALE ADMINISTRAÇÃO LTDA</t>
  </si>
  <si>
    <t>GERENCIAMENTO DE COMBUSTÍVEL POR CARTÃO ELETRÔNICO</t>
  </si>
  <si>
    <t>21172/2020</t>
  </si>
  <si>
    <t>2021NE000308</t>
  </si>
  <si>
    <t>GERENCIAMENTO DE COMBUSTÍVEL POR CARTÃO ELETRÔNICO - apostilamento</t>
  </si>
  <si>
    <t>59843/2021</t>
  </si>
  <si>
    <t>2021NE002980</t>
  </si>
  <si>
    <t>185898/2020</t>
  </si>
  <si>
    <t>2021NE003312</t>
  </si>
  <si>
    <t>2021NE000473</t>
  </si>
  <si>
    <t>301/2020</t>
  </si>
  <si>
    <t>VITÓRIA SERVIÇOS GERAIS E EMPREENDIMENTOS LTDA</t>
  </si>
  <si>
    <t>PLANEJAMENTO, ORGANIZAÇÃO, COORDENAÇÃO, EXECUÇÃO E ACOMPANHAMENTO DE EVENTOS</t>
  </si>
  <si>
    <t>111169/2020</t>
  </si>
  <si>
    <t>2021NE002041</t>
  </si>
  <si>
    <t xml:space="preserve"> 347/2020</t>
  </si>
  <si>
    <t>SLZ CAR SERVICE E CONSULTORIA EIRELI</t>
  </si>
  <si>
    <t>DESCUPINIZAÇÃO, DESINSETIZAÇÃO, DESRATIZAÇÃO E DESALOJAMENTO DE POMBOS E MORCEGOS</t>
  </si>
  <si>
    <t>66832/2020</t>
  </si>
  <si>
    <t>2021NE002163</t>
  </si>
  <si>
    <t>82/2021</t>
  </si>
  <si>
    <t>M. E.  SERVIÇOS E CONSERVAÇÃO LTDA</t>
  </si>
  <si>
    <t>prestação de serviços continuados de Serviços de Limpeza, Desinfecção, higienização e Conservação de áreas internas e externas nas instalações físicas e mobiliários, com fornecimento de mão de obra</t>
  </si>
  <si>
    <t>9792/2021</t>
  </si>
  <si>
    <t>2021NE002565</t>
  </si>
  <si>
    <t>PROJETOS EMSERH</t>
  </si>
  <si>
    <t>02/2018</t>
  </si>
  <si>
    <t>EMSERH - SOLAR DO OUTONO</t>
  </si>
  <si>
    <t>OPERACIONALIZAÇÃO DO PROJETO DE ATENDIMENTO AOS ACOLHIDOS NO SOLAR DO OUTONO</t>
  </si>
  <si>
    <t>35472/2021</t>
  </si>
  <si>
    <t>2021NE002173</t>
  </si>
  <si>
    <t>EMSERH - SOLAR DO OUTONO - REPACTUAÇÃO</t>
  </si>
  <si>
    <t>2021NE002174</t>
  </si>
  <si>
    <t>171754/2020</t>
  </si>
  <si>
    <t>2021NE001406</t>
  </si>
  <si>
    <t>255777/2019</t>
  </si>
  <si>
    <t>2021NE001404</t>
  </si>
  <si>
    <t>04/2018</t>
  </si>
  <si>
    <t>EMSERH - REGULAÇÃO DO SERV. DE SAÚDE</t>
  </si>
  <si>
    <t>REGULAÇÃO DO ACESSO AOS SERVIÇOS DE SAÚDE</t>
  </si>
  <si>
    <t>49633/2021</t>
  </si>
  <si>
    <t>167354/2020</t>
  </si>
  <si>
    <t>2021NE001491</t>
  </si>
  <si>
    <t>107207/2020</t>
  </si>
  <si>
    <t>2021NE002692</t>
  </si>
  <si>
    <t>172/2019</t>
  </si>
  <si>
    <t>EMSERH - NEFROLOGIA</t>
  </si>
  <si>
    <t>EXECUÇÃO DAS AÇÕES DE SAÚDE NO CENTRO DE TERAPIA RENAL SUBSTITUTIVA (TRS) – NEFROLOGIA</t>
  </si>
  <si>
    <t>47171/2021</t>
  </si>
  <si>
    <t>135611/2020</t>
  </si>
  <si>
    <t>2021NE001365</t>
  </si>
  <si>
    <t>ELO</t>
  </si>
  <si>
    <t>19/2018</t>
  </si>
  <si>
    <t xml:space="preserve">ELO CONTACT CENTER SERVIÇOS LTDA </t>
  </si>
  <si>
    <t>SERVIÇO DE TELEATENDIMENTO RECEPTIVO PARA MARCAÇÃO DE CONSULTAS, ETC</t>
  </si>
  <si>
    <t>34091/2020</t>
  </si>
  <si>
    <t>2021NE001800</t>
  </si>
  <si>
    <t>23818/2021</t>
  </si>
  <si>
    <t>2021NE001381</t>
  </si>
  <si>
    <t>224/2018</t>
  </si>
  <si>
    <t>SOUSA &amp; SILVESTRE ENGENHARIA E REPRESENTAÇÃO</t>
  </si>
  <si>
    <t>LOCAÇÃO DE MÁQUINAS DE HEMODIÁLISE</t>
  </si>
  <si>
    <t>99758/2020</t>
  </si>
  <si>
    <t>2021NE002057</t>
  </si>
  <si>
    <t>OK - checar</t>
  </si>
  <si>
    <t>TRANSPORTE AÉREO</t>
  </si>
  <si>
    <t>330/2020</t>
  </si>
  <si>
    <t>MANAUS AEROTAXI PARTICIPAÇÕES LTDA</t>
  </si>
  <si>
    <t>TRANSPORTE AEROMÉDICO - UTI AÉREA</t>
  </si>
  <si>
    <t>131462/2020</t>
  </si>
  <si>
    <t>A DEFINIR</t>
  </si>
  <si>
    <t>268/2018</t>
  </si>
  <si>
    <t>EMSERH - ASSISTÊNCIA FARMACÊUTICA</t>
  </si>
  <si>
    <t>OPERACIONALIZAÇÃO DO ACESSO À ASSISTÊNICA FARMACÊUTICA</t>
  </si>
  <si>
    <t xml:space="preserve">3º </t>
  </si>
  <si>
    <t>35458/2021</t>
  </si>
  <si>
    <t>137683/2020</t>
  </si>
  <si>
    <t>2021NE001407</t>
  </si>
  <si>
    <t>27/2019</t>
  </si>
  <si>
    <t>MENDELICS ANÁLISE GENOMICA S.A.</t>
  </si>
  <si>
    <t>SERVIÇO DE EXAMES LABORATORIAIS</t>
  </si>
  <si>
    <t>35105/2020</t>
  </si>
  <si>
    <t>2021NE000482</t>
  </si>
  <si>
    <t>8261/2021</t>
  </si>
  <si>
    <t>2021NE001906</t>
  </si>
  <si>
    <t>270/2018</t>
  </si>
  <si>
    <t>128767/2020</t>
  </si>
  <si>
    <t>2021NE001929</t>
  </si>
  <si>
    <t>29/2018</t>
  </si>
  <si>
    <t>EMSERH - CARRETA DE BARRETOS</t>
  </si>
  <si>
    <t>AÇÕES DE SAÚDE NA UND. MÓVEL DE PREVENÇÃO AO CÂNCER</t>
  </si>
  <si>
    <t>25375/2021</t>
  </si>
  <si>
    <t>2021NE001334</t>
  </si>
  <si>
    <t>8701/2020</t>
  </si>
  <si>
    <t>305/2017</t>
  </si>
  <si>
    <t>BRASILVIDA TAXI AÉREO LTDA</t>
  </si>
  <si>
    <t>177639/2020</t>
  </si>
  <si>
    <t>2021NE000483</t>
  </si>
  <si>
    <t>43/2019</t>
  </si>
  <si>
    <t>EMSERH  - RESIDÊNCIA MÉDICA</t>
  </si>
  <si>
    <t>GESTÃO DO PROGRAMA DE RESIDÊNCIAS MÉDICA</t>
  </si>
  <si>
    <t>69876/2020</t>
  </si>
  <si>
    <t>2021NE001531</t>
  </si>
  <si>
    <t>83804/2021</t>
  </si>
  <si>
    <t>AGUARDANDO INÍCIO</t>
  </si>
  <si>
    <t>377/2020</t>
  </si>
  <si>
    <t>FRESENIUS MEDICAL CARE LTDA</t>
  </si>
  <si>
    <t>01.440.590/0001-36</t>
  </si>
  <si>
    <t>LOCAÇÃO DE MAQUINAS DE HEMODIALISE</t>
  </si>
  <si>
    <t>151431/2020</t>
  </si>
  <si>
    <t>2021NE002051</t>
  </si>
  <si>
    <t>REDE PRIVADA</t>
  </si>
  <si>
    <t>239/2018</t>
  </si>
  <si>
    <t>BIORIM-BACABAL</t>
  </si>
  <si>
    <t>NEFROLOGIA-TERAPIA RENAL SUBSTITUTIVA EM  BACABAL, ZÉ DOCA E SANTA INÊS - APOSTILAMENTO</t>
  </si>
  <si>
    <t>86892/2020</t>
  </si>
  <si>
    <t>2021NE002229</t>
  </si>
  <si>
    <t>NEFROLOGIA-TERAPIA RENAL SUBSTITUTIVA EM  BACABAL, ZÉ DOCA E SANTA INÊS</t>
  </si>
  <si>
    <t>2021NE000349</t>
  </si>
  <si>
    <t xml:space="preserve"> 5/2017</t>
  </si>
  <si>
    <t>CASA DE SAÚDE E MATERNIDADE DE CAXIAS</t>
  </si>
  <si>
    <t>TOMOGRAFIA (DIAGNÓSTICO POR IMAGEM) PELO SUS EM DE CAXIAS-MA</t>
  </si>
  <si>
    <t>224090/2019</t>
  </si>
  <si>
    <t>2021NE000357</t>
  </si>
  <si>
    <t>169215/2020</t>
  </si>
  <si>
    <t>2021NE000852</t>
  </si>
  <si>
    <t xml:space="preserve"> 6/2017</t>
  </si>
  <si>
    <t>MAMOGRAFIA (DIAGNÓSTICO POR IMAGEM) PELO SUS EM DE CAXIAS-MA</t>
  </si>
  <si>
    <t>169200/2020</t>
  </si>
  <si>
    <t>2021NE000486</t>
  </si>
  <si>
    <t>224088/2019</t>
  </si>
  <si>
    <t>2021NE000360</t>
  </si>
  <si>
    <t>315/2017</t>
  </si>
  <si>
    <t>CASA DE SAÚDE E MATERNIDADE DE CAXIAS - APOSTILAMENTO</t>
  </si>
  <si>
    <t>NEFROLOGIA/TERAPIA RENAL SUBSTITUTIVA EM CAXIAS</t>
  </si>
  <si>
    <t>135211/2020</t>
  </si>
  <si>
    <t>2021NE002232</t>
  </si>
  <si>
    <t>2021NE000485</t>
  </si>
  <si>
    <t>253/2016</t>
  </si>
  <si>
    <t>CDML-CENTRO DIAGNÓSTICO MARIA LUCIENE</t>
  </si>
  <si>
    <t>EXAMES CITOPATOLÓGICOS TIPO I EM ROSÁRIO E SEUS CIRCUNVIZINHOS</t>
  </si>
  <si>
    <t>135207/2020</t>
  </si>
  <si>
    <t>2021NE000311</t>
  </si>
  <si>
    <t xml:space="preserve">58/2020 </t>
  </si>
  <si>
    <t>CENTRAL HEMODINÂMICA DE IMPERATRIZ</t>
  </si>
  <si>
    <t>CARDIOLOGIA P/ ATENDER AS DEMANDAS DAS UPAS E REDE ESTADUAL EM IMPERATRIZ</t>
  </si>
  <si>
    <t>113436/2020</t>
  </si>
  <si>
    <t>2021NE000491</t>
  </si>
  <si>
    <t>8431/2021</t>
  </si>
  <si>
    <t>2021NE001679</t>
  </si>
  <si>
    <t>285/2017</t>
  </si>
  <si>
    <t>CLÍNICA NOSSA SENHORA DO ROSÁRIO</t>
  </si>
  <si>
    <t>SERVIÇOS DE SAÚDE DIVERSOS E ATEND. 24H EM  ROSÁRIO/MA E MUNICÍPIOS CIRCUNVIZINHOS</t>
  </si>
  <si>
    <t>140882/2020</t>
  </si>
  <si>
    <t>2021NE000309</t>
  </si>
  <si>
    <t>15/2017</t>
  </si>
  <si>
    <t>CLÍNICA SÃO SEBASTIÃO-PASSAGEM FRANCA</t>
  </si>
  <si>
    <t>SERVIÇOS MÉDICOS INTERNAÇÃO COM ATEND. 25 HORAS C/ 51 LEITOS</t>
  </si>
  <si>
    <t>1176/2020</t>
  </si>
  <si>
    <t>2021NE000310</t>
  </si>
  <si>
    <t>180557/2020</t>
  </si>
  <si>
    <t>2021NE000367</t>
  </si>
  <si>
    <t xml:space="preserve">61/2020 </t>
  </si>
  <si>
    <t>CNA - CLÍNICA DE NEFROLOGIA DE AÇAILÂNDIA LTDA</t>
  </si>
  <si>
    <t>SERVIÇOS MÉDICOS EM NEFROLOGIA-TERAPIA RENAL SUBSTITUTIVA EM AÇAILÂNCIA</t>
  </si>
  <si>
    <t>167938/2019</t>
  </si>
  <si>
    <t>2021NE000363</t>
  </si>
  <si>
    <t>11136/2021</t>
  </si>
  <si>
    <t>2021NE001661</t>
  </si>
  <si>
    <t>SERVIÇOS MÉDICOS EM NEFROLOGIA-TERAPIA RENAL SUBSTITUTIVA EM AÇAILÂNCIA - APOSTILAMENTO</t>
  </si>
  <si>
    <t>2021NE002542</t>
  </si>
  <si>
    <t>126/2019</t>
  </si>
  <si>
    <t>FUNDAÇÃO ANTONIO JORGE DINO</t>
  </si>
  <si>
    <t>REALIZAÇÃO DO TRATAMENTO DE RADIOIODOTERAPIA NO ÂMBITO DO SUS</t>
  </si>
  <si>
    <t>90424/2020</t>
  </si>
  <si>
    <t>2021NE000676</t>
  </si>
  <si>
    <t>210/2018</t>
  </si>
  <si>
    <t>FUNDAÇÃO DE SAÚDE DE TUNTUM</t>
  </si>
  <si>
    <t>SERVIÇOS DE EXAMES DE IMAGEM EM PRESIDENTE DUTRA E BARRA DO CORDA</t>
  </si>
  <si>
    <t>80135/2020</t>
  </si>
  <si>
    <t>2021NE00362</t>
  </si>
  <si>
    <t>44/2018</t>
  </si>
  <si>
    <t>HOSPITAL IGO-DAS CLÍNICAS-IMPERATRIZ</t>
  </si>
  <si>
    <t>07 LEITOS DE UTI ADULTO E INFANTIL EM IMPERATRIZ</t>
  </si>
  <si>
    <t>9224/2020</t>
  </si>
  <si>
    <t>2021NE000488</t>
  </si>
  <si>
    <t>2021NE000487</t>
  </si>
  <si>
    <t>11151/2021</t>
  </si>
  <si>
    <t>2021NE002598</t>
  </si>
  <si>
    <t>2021NE002596</t>
  </si>
  <si>
    <t>206/2017</t>
  </si>
  <si>
    <t>HOSPITAL REGIONAL DE ARAIOSES</t>
  </si>
  <si>
    <t>SERVIÇOS DE ASSISTÊNCIA MÉDICA AMBULATORIAL EM ROSÁRIO</t>
  </si>
  <si>
    <t>95639/2020</t>
  </si>
  <si>
    <t>2021NE000356</t>
  </si>
  <si>
    <t>42/2018</t>
  </si>
  <si>
    <t>HOSPITAL SÃO RAFAEL-IMPERATRIZ</t>
  </si>
  <si>
    <t>20 LEITOS DE UTI ADULTO E INFANTIL EM IMPERATRIZ</t>
  </si>
  <si>
    <t>20670/2020</t>
  </si>
  <si>
    <t>2021NE000565</t>
  </si>
  <si>
    <t>2021NE000564</t>
  </si>
  <si>
    <t>11143/2021</t>
  </si>
  <si>
    <t>2021NE002601</t>
  </si>
  <si>
    <t>2021NE002602</t>
  </si>
  <si>
    <t>4/2017</t>
  </si>
  <si>
    <t>HOSPITAL SÃO RAFAEL-ONCOLOGIA</t>
  </si>
  <si>
    <t>SERVIÇOS MÉDICOS DE ONCOLOGIA EM IMPERATRIZ</t>
  </si>
  <si>
    <t>272151/2019</t>
  </si>
  <si>
    <t>18127</t>
  </si>
  <si>
    <t>2021NE002563</t>
  </si>
  <si>
    <t>05/2021</t>
  </si>
  <si>
    <t>HOSPITAL SÃO RAFAEL- ONCOLOGIA</t>
  </si>
  <si>
    <t>06.413.934/0001-31</t>
  </si>
  <si>
    <t xml:space="preserve">SERVIÇOS DE ONCOLOGIA PARA ATENDER AS REGIONAIS DE IMPERATRIZ </t>
  </si>
  <si>
    <t>223624/2019</t>
  </si>
  <si>
    <t>1639</t>
  </si>
  <si>
    <t>2021NE000085</t>
  </si>
  <si>
    <t>2021NE000075</t>
  </si>
  <si>
    <t>AGUARDANDO ADITIVO</t>
  </si>
  <si>
    <t>43/2018</t>
  </si>
  <si>
    <t>INCOR - HOSPITAL SANTA MÔNICA-IMPERATRIZ</t>
  </si>
  <si>
    <t>54290/2020</t>
  </si>
  <si>
    <t>2021NE000481</t>
  </si>
  <si>
    <t>2021NE000480</t>
  </si>
  <si>
    <t>INSTITUTO ANTÔNIO BRUNNO (TERMO DE FOMENTO)</t>
  </si>
  <si>
    <t>TERMO DE FOMENTO - SUPORTE A PACIENTES ONCOLÓGICOS VINDOS DO INTERIOR</t>
  </si>
  <si>
    <t>121/2018</t>
  </si>
  <si>
    <t>L &amp; E CLÍNICA LTDA</t>
  </si>
  <si>
    <t>SERVIÇOS AMBULATORIAIS  E MEDICINA DIAGNÓSTICAEM SÃO JOÃO DOS PATOS</t>
  </si>
  <si>
    <t>69130/2020</t>
  </si>
  <si>
    <t>2021NE000346</t>
  </si>
  <si>
    <t>315/2018</t>
  </si>
  <si>
    <t>MED SERVICE SERVIÇOS MÉDICOS</t>
  </si>
  <si>
    <t>NEFROLOGIA-TERAPIA RENAL SUBSTITUTIVA COM 120 MÁQUINAS</t>
  </si>
  <si>
    <t>135199/2020</t>
  </si>
  <si>
    <t>2021NE000685</t>
  </si>
  <si>
    <t>201/2017</t>
  </si>
  <si>
    <t>OFTALMO DAY CLINIC</t>
  </si>
  <si>
    <t>SERVIÇO DE OFTALMOLOGIA-GLAUCOMA EM VÁRIOS MUNICÍPIOS</t>
  </si>
  <si>
    <t>88815/2020</t>
  </si>
  <si>
    <t>2021NE000364</t>
  </si>
  <si>
    <t>21/2019</t>
  </si>
  <si>
    <t>OLIVEIRA &amp; CAVALCANTE SERVIÇOS MÉDICOS LTDA</t>
  </si>
  <si>
    <t>NEFROLOGIA – TERAPIA RENAL SUBSTITUTIVA COM LEITOS DE UTI EM IMPERATRIZ</t>
  </si>
  <si>
    <t>8281/2021</t>
  </si>
  <si>
    <t>2021NE001162</t>
  </si>
  <si>
    <t>54762/2020</t>
  </si>
  <si>
    <t>2021NE000568</t>
  </si>
  <si>
    <t>297/2017</t>
  </si>
  <si>
    <t>ONCORADIUM-CAXIAS</t>
  </si>
  <si>
    <t>ONCOLOGIA CLÍNICA/QUIMIOTERAPIA, CIRÚRGICA,  ATEND. 24H EM DIVERSOS MUNICÍPIOS</t>
  </si>
  <si>
    <t>135203/2020</t>
  </si>
  <si>
    <t>2021NE002618</t>
  </si>
  <si>
    <t>2021NE000368</t>
  </si>
  <si>
    <t>183/2015</t>
  </si>
  <si>
    <t>ONCORADIUM-IMPERATRIZ</t>
  </si>
  <si>
    <t>SERVIÇO DE RADIOTERAPIA NA REGIÃO TOCANTINA</t>
  </si>
  <si>
    <t>158070/2020</t>
  </si>
  <si>
    <t>2021NE000354</t>
  </si>
  <si>
    <t>2021NE000353</t>
  </si>
  <si>
    <t>308/2016</t>
  </si>
  <si>
    <t>PROCÁRDIO-SÃO LUÍS</t>
  </si>
  <si>
    <t>SERVIÇOS MÉDICOS DE CARDIOLOGIA PARA ATENDER A NECESSIDADE DAS UPAS</t>
  </si>
  <si>
    <t>8275/2021</t>
  </si>
  <si>
    <t>2021NE000305</t>
  </si>
  <si>
    <t>169223/2020</t>
  </si>
  <si>
    <t>2021NE000359</t>
  </si>
  <si>
    <t>22/2019</t>
  </si>
  <si>
    <t>PRONTONEFRO - IMPERATRIZ</t>
  </si>
  <si>
    <t>SERVIÇO DE NEFROLOGIA E TERAPIA RENAL COM LEITOS DE UTI EM IMPERATRIZ</t>
  </si>
  <si>
    <t>8291/2021</t>
  </si>
  <si>
    <t>2021NE000829</t>
  </si>
  <si>
    <t>54750/2020</t>
  </si>
  <si>
    <t>2021NE000845</t>
  </si>
  <si>
    <t>346/2020</t>
  </si>
  <si>
    <t>HOSPITAL SÃO DOMINGOS</t>
  </si>
  <si>
    <t>11.006.293/0001-30</t>
  </si>
  <si>
    <t>para realização dos procedimentos de radioterapia e mutirão de cirurgias especializadas</t>
  </si>
  <si>
    <t>149733/2020</t>
  </si>
  <si>
    <t>2021NE001405</t>
  </si>
  <si>
    <t>273/2020</t>
  </si>
  <si>
    <t>AEROTOP TÁXI AÉREO LTDA</t>
  </si>
  <si>
    <t>RESTAÇÃO DE SERVIÇOS DE TRANSPORTE/FRETAMENTO DE AERONAVES PARA TRANSPORTE DE PACIENTES GRAVES (TRANSPORTE AERO MÉDICO), EM UTI AÉREA (ADULTO, CRIANÇA E NEONATOS) COM EQUIPE TÉCNICA ESPECIALIZADA – INCLUINDO SERVIÇO DE TRANSPORTE – INCLUÍDO SERVIÇOS DE TRANSPORTE TERRESTRE EM AMBULÂNCIA TIPO “D”</t>
  </si>
  <si>
    <t>186390/2020</t>
  </si>
  <si>
    <t>2021NE000241</t>
  </si>
  <si>
    <t>130/2020</t>
  </si>
  <si>
    <t>14302/2021</t>
  </si>
  <si>
    <t>2021NE000826</t>
  </si>
  <si>
    <t>SEGOV</t>
  </si>
  <si>
    <t>SINFRA</t>
  </si>
  <si>
    <t>DIÁRIAS TFD</t>
  </si>
  <si>
    <t>TRATAMENTO FORA DO DOMICÍLIO</t>
  </si>
  <si>
    <t>VIGILÂNCIA SANITÁRIA</t>
  </si>
  <si>
    <t>002/2018</t>
  </si>
  <si>
    <t>FUNDAÇÃO JOSUÉ MONTELLO (TERMO DE COLABORAÇÃO)</t>
  </si>
  <si>
    <t>EXECUÇÃO DO PROJETO DE AÇÕES CONSTRUTIVAS PARA O FORTALECIMENTO DA VIGILÂNCIA SANITÁRIA E SAÚDE DO TRABALHADOR</t>
  </si>
  <si>
    <t>122762/2020</t>
  </si>
  <si>
    <t>SAMU</t>
  </si>
  <si>
    <t>SAMU 2021</t>
  </si>
  <si>
    <t>43 MUNICÍPIOS DO ESTADO DO MARANHÃO</t>
  </si>
  <si>
    <t>Serviços de Atendimento Móvel de Urgência (SAMU)</t>
  </si>
  <si>
    <t>6204/2021</t>
  </si>
  <si>
    <t>2021NE002534</t>
  </si>
  <si>
    <t>AIH</t>
  </si>
  <si>
    <t>FARMÁCIA BÁSICA</t>
  </si>
  <si>
    <t>FARMÁCIA BÁSICA 2018</t>
  </si>
  <si>
    <t>217 MUNICÍPIOS DO ESTADO DO MARANHÃO</t>
  </si>
  <si>
    <t>Componente Básico da Assistência Farmacêutica</t>
  </si>
  <si>
    <t>41095/2018</t>
  </si>
  <si>
    <t>FARMÁCIA BÁSICA 2019</t>
  </si>
  <si>
    <t>20955/2019</t>
  </si>
  <si>
    <t>FARMÁCIA BÁSICA 2021</t>
  </si>
  <si>
    <t>12657/2021</t>
  </si>
  <si>
    <t>2021NE002877</t>
  </si>
  <si>
    <t>PECAPS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</si>
</sst>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0.0%"/>
    <numFmt numFmtId="166" formatCode="&quot; &quot;00&quot;.&quot;000&quot;.&quot;000&quot;/&quot;0000\-00"/>
    <numFmt numFmtId="167" formatCode="#,##0.00_ ;[Red]\-#,##0.00\ "/>
    <numFmt numFmtId="168" formatCode="#,##0.00_ ;\-#,##0.00\ "/>
    <numFmt numFmtId="169" formatCode="000&quot;.&quot;000&quot;.&quot;000\-00"/>
  </numFmts>
  <fonts count="13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</font>
    <font>
      <color theme="1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i/>
      <sz val="10.0"/>
      <color theme="1"/>
      <name val="Calibri"/>
    </font>
    <font>
      <sz val="10.0"/>
      <color rgb="FF000000"/>
      <name val="Calibri"/>
    </font>
    <font>
      <sz val="10.0"/>
      <color rgb="FFFF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/>
      <right/>
      <top/>
      <bottom style="thin">
        <color rgb="FF9CC2E5"/>
      </bottom>
    </border>
    <border>
      <left/>
      <right/>
      <top style="thin">
        <color rgb="FF9CC2E5"/>
      </top>
      <bottom/>
    </border>
    <border>
      <left/>
      <right style="medium">
        <color theme="0"/>
      </right>
      <top/>
      <bottom/>
    </border>
    <border>
      <left style="medium">
        <color theme="0"/>
      </left>
      <right style="medium">
        <color theme="0"/>
      </right>
      <top/>
      <bottom/>
    </border>
    <border>
      <left style="medium">
        <color theme="0"/>
      </left>
      <right style="hair">
        <color rgb="FF000000"/>
      </right>
      <top/>
      <bottom/>
    </border>
    <border>
      <left/>
      <right style="medium">
        <color theme="0"/>
      </right>
      <top style="hair">
        <color rgb="FF000000"/>
      </top>
      <bottom/>
    </border>
    <border>
      <left style="medium">
        <color theme="0"/>
      </left>
      <right/>
      <top/>
      <bottom/>
    </border>
    <border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1" fillId="3" fontId="3" numFmtId="17" xfId="0" applyAlignment="1" applyBorder="1" applyFill="1" applyFont="1" applyNumberFormat="1">
      <alignment horizontal="center" vertical="center"/>
    </xf>
    <xf borderId="2" fillId="0" fontId="3" numFmtId="0" xfId="0" applyBorder="1" applyFont="1"/>
    <xf borderId="2" fillId="0" fontId="3" numFmtId="0" xfId="0" applyAlignment="1" applyBorder="1" applyFont="1">
      <alignment horizontal="center"/>
    </xf>
    <xf borderId="2" fillId="0" fontId="4" numFmtId="4" xfId="0" applyAlignment="1" applyBorder="1" applyFont="1" applyNumberFormat="1">
      <alignment readingOrder="0"/>
    </xf>
    <xf borderId="2" fillId="0" fontId="2" numFmtId="4" xfId="0" applyBorder="1" applyFont="1" applyNumberFormat="1"/>
    <xf borderId="2" fillId="0" fontId="2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2" fillId="0" fontId="4" numFmtId="4" xfId="0" applyBorder="1" applyFont="1" applyNumberFormat="1"/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4" xfId="0" applyFont="1" applyNumberFormat="1"/>
    <xf borderId="0" fillId="0" fontId="2" numFmtId="0" xfId="0" applyAlignment="1" applyFont="1">
      <alignment horizontal="center"/>
    </xf>
    <xf borderId="0" fillId="0" fontId="5" numFmtId="0" xfId="0" applyFont="1"/>
    <xf borderId="0" fillId="0" fontId="2" numFmtId="17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3" numFmtId="17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5" xfId="0" applyFont="1" applyNumberFormat="1"/>
    <xf borderId="0" fillId="0" fontId="2" numFmtId="9" xfId="0" applyFont="1" applyNumberFormat="1"/>
    <xf borderId="0" fillId="0" fontId="2" numFmtId="0" xfId="0" applyAlignment="1" applyFont="1">
      <alignment horizontal="left"/>
    </xf>
    <xf borderId="3" fillId="4" fontId="3" numFmtId="0" xfId="0" applyBorder="1" applyFill="1" applyFont="1"/>
    <xf borderId="4" fillId="4" fontId="3" numFmtId="0" xfId="0" applyAlignment="1" applyBorder="1" applyFont="1">
      <alignment horizontal="left"/>
    </xf>
    <xf borderId="4" fillId="4" fontId="3" numFmtId="4" xfId="0" applyBorder="1" applyFont="1" applyNumberFormat="1"/>
    <xf borderId="5" fillId="5" fontId="6" numFmtId="0" xfId="0" applyAlignment="1" applyBorder="1" applyFill="1" applyFont="1">
      <alignment horizontal="center" shrinkToFit="0" vertical="center" wrapText="1"/>
    </xf>
    <xf borderId="6" fillId="5" fontId="6" numFmtId="49" xfId="0" applyAlignment="1" applyBorder="1" applyFont="1" applyNumberFormat="1">
      <alignment horizontal="center" shrinkToFit="0" vertical="center" wrapText="1"/>
    </xf>
    <xf borderId="6" fillId="5" fontId="6" numFmtId="0" xfId="0" applyAlignment="1" applyBorder="1" applyFont="1">
      <alignment horizontal="center" vertical="center"/>
    </xf>
    <xf borderId="6" fillId="5" fontId="6" numFmtId="0" xfId="0" applyAlignment="1" applyBorder="1" applyFont="1">
      <alignment horizontal="center" shrinkToFit="0" vertical="center" wrapText="1"/>
    </xf>
    <xf borderId="6" fillId="5" fontId="6" numFmtId="49" xfId="0" applyAlignment="1" applyBorder="1" applyFont="1" applyNumberFormat="1">
      <alignment horizontal="center" vertical="center"/>
    </xf>
    <xf borderId="6" fillId="5" fontId="6" numFmtId="167" xfId="0" applyAlignment="1" applyBorder="1" applyFont="1" applyNumberFormat="1">
      <alignment horizontal="center" shrinkToFit="0" vertical="center" wrapText="1"/>
    </xf>
    <xf borderId="6" fillId="5" fontId="6" numFmtId="4" xfId="0" applyAlignment="1" applyBorder="1" applyFont="1" applyNumberFormat="1">
      <alignment horizontal="center" vertical="center"/>
    </xf>
    <xf borderId="6" fillId="5" fontId="7" numFmtId="0" xfId="0" applyAlignment="1" applyBorder="1" applyFont="1">
      <alignment horizontal="center" shrinkToFit="0" vertical="center" wrapText="1"/>
    </xf>
    <xf borderId="7" fillId="5" fontId="6" numFmtId="0" xfId="0" applyAlignment="1" applyBorder="1" applyFont="1">
      <alignment horizontal="center" shrinkToFit="0" vertical="center" wrapText="1"/>
    </xf>
    <xf borderId="5" fillId="5" fontId="6" numFmtId="0" xfId="0" applyAlignment="1" applyBorder="1" applyFont="1">
      <alignment horizontal="center" vertical="center"/>
    </xf>
    <xf borderId="8" fillId="5" fontId="6" numFmtId="0" xfId="0" applyAlignment="1" applyBorder="1" applyFont="1">
      <alignment horizontal="center" vertical="center"/>
    </xf>
    <xf borderId="9" fillId="5" fontId="6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0" fillId="0" fontId="8" numFmtId="49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vertical="center"/>
    </xf>
    <xf borderId="10" fillId="0" fontId="8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left" vertical="center"/>
    </xf>
    <xf borderId="10" fillId="0" fontId="8" numFmtId="14" xfId="0" applyAlignment="1" applyBorder="1" applyFont="1" applyNumberFormat="1">
      <alignment horizontal="center" vertical="center"/>
    </xf>
    <xf borderId="10" fillId="0" fontId="8" numFmtId="4" xfId="0" applyAlignment="1" applyBorder="1" applyFont="1" applyNumberFormat="1">
      <alignment horizontal="center" vertical="center"/>
    </xf>
    <xf borderId="10" fillId="0" fontId="8" numFmtId="167" xfId="0" applyAlignment="1" applyBorder="1" applyFont="1" applyNumberFormat="1">
      <alignment horizontal="center" vertical="center"/>
    </xf>
    <xf borderId="11" fillId="6" fontId="9" numFmtId="4" xfId="0" applyAlignment="1" applyBorder="1" applyFill="1" applyFont="1" applyNumberFormat="1">
      <alignment horizontal="center" shrinkToFit="0" vertical="center" wrapText="1"/>
    </xf>
    <xf borderId="11" fillId="7" fontId="8" numFmtId="4" xfId="0" applyAlignment="1" applyBorder="1" applyFill="1" applyFont="1" applyNumberFormat="1">
      <alignment horizontal="center" vertical="center"/>
    </xf>
    <xf borderId="11" fillId="3" fontId="8" numFmtId="4" xfId="0" applyAlignment="1" applyBorder="1" applyFont="1" applyNumberFormat="1">
      <alignment horizontal="center" vertical="center"/>
    </xf>
    <xf borderId="11" fillId="0" fontId="8" numFmtId="4" xfId="0" applyAlignment="1" applyBorder="1" applyFont="1" applyNumberFormat="1">
      <alignment horizontal="center" vertical="center"/>
    </xf>
    <xf borderId="12" fillId="8" fontId="8" numFmtId="4" xfId="0" applyAlignment="1" applyBorder="1" applyFill="1" applyFont="1" applyNumberFormat="1">
      <alignment horizontal="center" vertical="top"/>
    </xf>
    <xf borderId="10" fillId="0" fontId="8" numFmtId="0" xfId="0" applyAlignment="1" applyBorder="1" applyFont="1">
      <alignment horizontal="center" shrinkToFit="0" vertical="center" wrapText="1"/>
    </xf>
    <xf borderId="13" fillId="8" fontId="8" numFmtId="4" xfId="0" applyAlignment="1" applyBorder="1" applyFont="1" applyNumberFormat="1">
      <alignment horizontal="center" vertical="top"/>
    </xf>
    <xf borderId="11" fillId="9" fontId="8" numFmtId="4" xfId="0" applyAlignment="1" applyBorder="1" applyFill="1" applyFont="1" applyNumberFormat="1">
      <alignment horizontal="center" vertical="center"/>
    </xf>
    <xf borderId="11" fillId="8" fontId="8" numFmtId="4" xfId="0" applyAlignment="1" applyBorder="1" applyFont="1" applyNumberFormat="1">
      <alignment horizontal="center" vertical="center"/>
    </xf>
    <xf borderId="10" fillId="0" fontId="10" numFmtId="0" xfId="0" applyAlignment="1" applyBorder="1" applyFont="1">
      <alignment horizontal="center" vertical="center"/>
    </xf>
    <xf borderId="11" fillId="9" fontId="8" numFmtId="167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left" shrinkToFit="0" vertical="center" wrapText="1"/>
    </xf>
    <xf borderId="11" fillId="10" fontId="8" numFmtId="0" xfId="0" applyAlignment="1" applyBorder="1" applyFill="1" applyFont="1">
      <alignment horizontal="center" vertical="center"/>
    </xf>
    <xf borderId="11" fillId="10" fontId="11" numFmtId="14" xfId="0" applyAlignment="1" applyBorder="1" applyFont="1" applyNumberFormat="1">
      <alignment horizontal="center" vertical="center"/>
    </xf>
    <xf borderId="11" fillId="10" fontId="8" numFmtId="168" xfId="0" applyAlignment="1" applyBorder="1" applyFont="1" applyNumberFormat="1">
      <alignment horizontal="center" vertical="center"/>
    </xf>
    <xf borderId="11" fillId="10" fontId="11" numFmtId="168" xfId="0" applyAlignment="1" applyBorder="1" applyFont="1" applyNumberFormat="1">
      <alignment horizontal="center" vertical="center"/>
    </xf>
    <xf borderId="11" fillId="10" fontId="8" numFmtId="0" xfId="0" applyAlignment="1" applyBorder="1" applyFont="1">
      <alignment horizontal="center" shrinkToFit="0" vertical="center" wrapText="1"/>
    </xf>
    <xf borderId="11" fillId="10" fontId="11" numFmtId="0" xfId="0" applyAlignment="1" applyBorder="1" applyFont="1">
      <alignment horizontal="center" vertical="center"/>
    </xf>
    <xf borderId="11" fillId="10" fontId="11" numFmtId="4" xfId="0" applyAlignment="1" applyBorder="1" applyFont="1" applyNumberFormat="1">
      <alignment horizontal="center" vertical="center"/>
    </xf>
    <xf borderId="11" fillId="10" fontId="8" numFmtId="169" xfId="0" applyAlignment="1" applyBorder="1" applyFont="1" applyNumberFormat="1">
      <alignment horizontal="center" vertical="center"/>
    </xf>
    <xf borderId="10" fillId="0" fontId="8" numFmtId="49" xfId="0" applyAlignment="1" applyBorder="1" applyFont="1" applyNumberFormat="1">
      <alignment horizontal="center"/>
    </xf>
    <xf borderId="10" fillId="0" fontId="8" numFmtId="0" xfId="0" applyBorder="1" applyFont="1"/>
    <xf borderId="10" fillId="0" fontId="8" numFmtId="166" xfId="0" applyAlignment="1" applyBorder="1" applyFont="1" applyNumberFormat="1">
      <alignment horizontal="center"/>
    </xf>
    <xf borderId="10" fillId="0" fontId="8" numFmtId="0" xfId="0" applyAlignment="1" applyBorder="1" applyFont="1">
      <alignment horizontal="left"/>
    </xf>
    <xf borderId="10" fillId="0" fontId="8" numFmtId="4" xfId="0" applyAlignment="1" applyBorder="1" applyFont="1" applyNumberFormat="1">
      <alignment horizontal="center"/>
    </xf>
    <xf borderId="10" fillId="0" fontId="8" numFmtId="0" xfId="0" applyAlignment="1" applyBorder="1" applyFont="1">
      <alignment horizontal="center"/>
    </xf>
    <xf borderId="11" fillId="3" fontId="8" numFmtId="4" xfId="0" applyAlignment="1" applyBorder="1" applyFont="1" applyNumberFormat="1">
      <alignment horizontal="center"/>
    </xf>
    <xf borderId="10" fillId="0" fontId="8" numFmtId="49" xfId="0" applyAlignment="1" applyBorder="1" applyFont="1" applyNumberFormat="1">
      <alignment horizontal="center" vertical="top"/>
    </xf>
    <xf borderId="10" fillId="0" fontId="8" numFmtId="0" xfId="0" applyAlignment="1" applyBorder="1" applyFont="1">
      <alignment vertical="top"/>
    </xf>
    <xf borderId="10" fillId="0" fontId="8" numFmtId="166" xfId="0" applyAlignment="1" applyBorder="1" applyFont="1" applyNumberFormat="1">
      <alignment horizontal="center" vertical="top"/>
    </xf>
    <xf borderId="10" fillId="0" fontId="8" numFmtId="0" xfId="0" applyAlignment="1" applyBorder="1" applyFont="1">
      <alignment horizontal="left" vertical="top"/>
    </xf>
    <xf borderId="10" fillId="0" fontId="8" numFmtId="4" xfId="0" applyAlignment="1" applyBorder="1" applyFont="1" applyNumberFormat="1">
      <alignment horizontal="center" vertical="top"/>
    </xf>
    <xf borderId="11" fillId="10" fontId="8" numFmtId="0" xfId="0" applyAlignment="1" applyBorder="1" applyFont="1">
      <alignment horizontal="center" vertical="top"/>
    </xf>
    <xf borderId="11" fillId="3" fontId="8" numFmtId="4" xfId="0" applyAlignment="1" applyBorder="1" applyFont="1" applyNumberFormat="1">
      <alignment horizontal="center" vertical="top"/>
    </xf>
    <xf borderId="11" fillId="9" fontId="8" numFmtId="0" xfId="0" applyAlignment="1" applyBorder="1" applyFont="1">
      <alignment horizontal="center"/>
    </xf>
    <xf borderId="10" fillId="0" fontId="9" numFmtId="4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shrinkToFit="0" vertical="center" wrapText="1"/>
    </xf>
    <xf borderId="11" fillId="8" fontId="8" numFmtId="4" xfId="0" applyAlignment="1" applyBorder="1" applyFont="1" applyNumberFormat="1">
      <alignment horizontal="center" vertical="top"/>
    </xf>
    <xf borderId="10" fillId="0" fontId="8" numFmtId="168" xfId="0" applyAlignment="1" applyBorder="1" applyFont="1" applyNumberFormat="1">
      <alignment horizontal="center" vertical="center"/>
    </xf>
    <xf borderId="12" fillId="8" fontId="8" numFmtId="4" xfId="0" applyAlignment="1" applyBorder="1" applyFont="1" applyNumberFormat="1">
      <alignment horizontal="center" vertical="center"/>
    </xf>
    <xf borderId="14" fillId="8" fontId="8" numFmtId="4" xfId="0" applyAlignment="1" applyBorder="1" applyFont="1" applyNumberFormat="1">
      <alignment horizontal="center" vertical="center"/>
    </xf>
    <xf borderId="15" fillId="0" fontId="8" numFmtId="4" xfId="0" applyAlignment="1" applyBorder="1" applyFont="1" applyNumberFormat="1">
      <alignment horizontal="center" vertical="center"/>
    </xf>
    <xf quotePrefix="1" borderId="10" fillId="0" fontId="8" numFmtId="0" xfId="0" applyAlignment="1" applyBorder="1" applyFont="1">
      <alignment horizontal="center" vertical="center"/>
    </xf>
    <xf borderId="11" fillId="9" fontId="8" numFmtId="0" xfId="0" applyAlignment="1" applyBorder="1" applyFont="1">
      <alignment horizontal="center" vertical="center"/>
    </xf>
    <xf borderId="11" fillId="6" fontId="9" numFmtId="4" xfId="0" applyAlignment="1" applyBorder="1" applyFont="1" applyNumberFormat="1">
      <alignment horizontal="center" vertical="center"/>
    </xf>
    <xf borderId="10" fillId="0" fontId="8" numFmtId="1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 vertical="top"/>
    </xf>
    <xf borderId="10" fillId="0" fontId="8" numFmtId="14" xfId="0" applyAlignment="1" applyBorder="1" applyFont="1" applyNumberFormat="1">
      <alignment horizontal="center" vertical="top"/>
    </xf>
    <xf borderId="10" fillId="0" fontId="8" numFmtId="1" xfId="0" applyAlignment="1" applyBorder="1" applyFont="1" applyNumberFormat="1">
      <alignment horizontal="center" vertical="top"/>
    </xf>
    <xf borderId="10" fillId="0" fontId="8" numFmtId="167" xfId="0" applyAlignment="1" applyBorder="1" applyFont="1" applyNumberFormat="1">
      <alignment horizontal="center" vertical="top"/>
    </xf>
    <xf borderId="11" fillId="0" fontId="8" numFmtId="4" xfId="0" applyAlignment="1" applyBorder="1" applyFont="1" applyNumberFormat="1">
      <alignment horizontal="center" vertical="top"/>
    </xf>
    <xf borderId="11" fillId="7" fontId="8" numFmtId="4" xfId="0" applyAlignment="1" applyBorder="1" applyFont="1" applyNumberFormat="1">
      <alignment horizontal="center" vertical="top"/>
    </xf>
    <xf borderId="10" fillId="0" fontId="8" numFmtId="169" xfId="0" applyAlignment="1" applyBorder="1" applyFont="1" applyNumberFormat="1">
      <alignment horizontal="center" vertical="center"/>
    </xf>
    <xf borderId="11" fillId="10" fontId="8" numFmtId="4" xfId="0" applyAlignment="1" applyBorder="1" applyFont="1" applyNumberFormat="1">
      <alignment horizontal="center" vertical="center"/>
    </xf>
    <xf borderId="11" fillId="10" fontId="8" numFmtId="14" xfId="0" applyAlignment="1" applyBorder="1" applyFont="1" applyNumberFormat="1">
      <alignment horizontal="center" vertical="center"/>
    </xf>
    <xf borderId="13" fillId="8" fontId="8" numFmtId="4" xfId="0" applyAlignment="1" applyBorder="1" applyFont="1" applyNumberFormat="1">
      <alignment horizontal="center" vertical="center"/>
    </xf>
    <xf borderId="11" fillId="9" fontId="8" numFmtId="14" xfId="0" applyAlignment="1" applyBorder="1" applyFont="1" applyNumberFormat="1">
      <alignment horizontal="center" vertical="center"/>
    </xf>
    <xf borderId="11" fillId="11" fontId="8" numFmtId="4" xfId="0" applyAlignment="1" applyBorder="1" applyFill="1" applyFont="1" applyNumberFormat="1">
      <alignment horizontal="center" vertical="center"/>
    </xf>
    <xf borderId="11" fillId="12" fontId="8" numFmtId="4" xfId="0" applyAlignment="1" applyBorder="1" applyFill="1" applyFont="1" applyNumberFormat="1">
      <alignment horizontal="center" vertical="center"/>
    </xf>
    <xf borderId="10" fillId="0" fontId="8" numFmtId="3" xfId="0" applyAlignment="1" applyBorder="1" applyFont="1" applyNumberFormat="1">
      <alignment horizontal="center" vertical="center"/>
    </xf>
    <xf borderId="11" fillId="10" fontId="8" numFmtId="49" xfId="0" applyAlignment="1" applyBorder="1" applyFont="1" applyNumberFormat="1">
      <alignment horizontal="center" vertical="center"/>
    </xf>
    <xf borderId="12" fillId="9" fontId="8" numFmtId="4" xfId="0" applyAlignment="1" applyBorder="1" applyFont="1" applyNumberFormat="1">
      <alignment horizontal="center" vertical="top"/>
    </xf>
    <xf borderId="10" fillId="0" fontId="12" numFmtId="49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b/>
        <i/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Custo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'EVOLUÇÃO CUSTO'!$C$34:$F$34</c:f>
            </c:strRef>
          </c:cat>
          <c:val>
            <c:numRef>
              <c:f>'EVOLUÇÃO CUSTO'!$C$36:$F$36</c:f>
              <c:numCache/>
            </c:numRef>
          </c:val>
        </c:ser>
        <c:ser>
          <c:idx val="1"/>
          <c:order val="1"/>
          <c:tx>
            <c:v>Valor Pago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'EVOLUÇÃO CUSTO'!$C$34:$F$34</c:f>
            </c:strRef>
          </c:cat>
          <c:val>
            <c:numRef>
              <c:f>'EVOLUÇÃO CUSTO'!$C$37:$F$37</c:f>
              <c:numCache/>
            </c:numRef>
          </c:val>
        </c:ser>
        <c:axId val="59339927"/>
        <c:axId val="540901757"/>
      </c:barChart>
      <c:catAx>
        <c:axId val="59339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0901757"/>
      </c:catAx>
      <c:valAx>
        <c:axId val="5409017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399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Custo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'EVOLUÇÃO CUSTO'!$C$34:$F$34</c:f>
            </c:strRef>
          </c:cat>
          <c:val>
            <c:numRef>
              <c:f>'EVOLUÇÃO CUSTO'!$C$36:$F$36</c:f>
              <c:numCache/>
            </c:numRef>
          </c:val>
        </c:ser>
        <c:ser>
          <c:idx val="1"/>
          <c:order val="1"/>
          <c:tx>
            <c:v>Valor Pago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'EVOLUÇÃO CUSTO'!$C$34:$F$34</c:f>
            </c:strRef>
          </c:cat>
          <c:val>
            <c:numRef>
              <c:f>'EVOLUÇÃO CUSTO'!$C$37:$F$37</c:f>
              <c:numCache/>
            </c:numRef>
          </c:val>
        </c:ser>
        <c:axId val="2136454618"/>
        <c:axId val="504301637"/>
      </c:barChart>
      <c:lineChart>
        <c:varyColors val="0"/>
        <c:ser>
          <c:idx val="2"/>
          <c:order val="2"/>
          <c:tx>
            <c:v>Dívida Acumulada</c:v>
          </c:tx>
          <c:spPr>
            <a:ln cmpd="sng" w="28575">
              <a:solidFill>
                <a:srgbClr val="C0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'EVOLUÇÃO CUSTO'!$C$34:$F$34</c:f>
            </c:strRef>
          </c:cat>
          <c:val>
            <c:numRef>
              <c:f>'EVOLUÇÃO CUSTO'!$C$35:$F$35</c:f>
              <c:numCache/>
            </c:numRef>
          </c:val>
          <c:smooth val="0"/>
        </c:ser>
        <c:axId val="2136454618"/>
        <c:axId val="504301637"/>
      </c:lineChart>
      <c:catAx>
        <c:axId val="2136454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4301637"/>
      </c:catAx>
      <c:valAx>
        <c:axId val="5043016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45461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Custo 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'EVOLUÇÃO CUSTO'!$C$34:$F$34</c:f>
            </c:strRef>
          </c:cat>
          <c:val>
            <c:numRef>
              <c:f>'EVOLUÇÃO CUSTO'!$C$50:$F$50</c:f>
              <c:numCache/>
            </c:numRef>
          </c:val>
        </c:ser>
        <c:ser>
          <c:idx val="1"/>
          <c:order val="1"/>
          <c:tx>
            <c:v>Valor Pago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'EVOLUÇÃO CUSTO'!$C$34:$F$34</c:f>
            </c:strRef>
          </c:cat>
          <c:val>
            <c:numRef>
              <c:f>'EVOLUÇÃO CUSTO'!$C$51:$F$51</c:f>
              <c:numCache/>
            </c:numRef>
          </c:val>
        </c:ser>
        <c:axId val="858626271"/>
        <c:axId val="1275147720"/>
      </c:barChart>
      <c:lineChart>
        <c:varyColors val="0"/>
        <c:ser>
          <c:idx val="2"/>
          <c:order val="2"/>
          <c:tx>
            <c:v>Dívida Acumulada</c:v>
          </c:tx>
          <c:spPr>
            <a:ln cmpd="sng" w="28575">
              <a:solidFill>
                <a:srgbClr val="C0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'EVOLUÇÃO CUSTO'!$C$34:$F$34</c:f>
            </c:strRef>
          </c:cat>
          <c:val>
            <c:numRef>
              <c:f>'EVOLUÇÃO CUSTO'!$C$49:$F$49</c:f>
              <c:numCache/>
            </c:numRef>
          </c:val>
          <c:smooth val="0"/>
        </c:ser>
        <c:axId val="858626271"/>
        <c:axId val="1275147720"/>
      </c:lineChart>
      <c:catAx>
        <c:axId val="85862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5147720"/>
      </c:catAx>
      <c:valAx>
        <c:axId val="1275147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62627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'EVOLUÇÃO CUSTO'!$B$63:$B$64</c:f>
            </c:strRef>
          </c:cat>
          <c:val>
            <c:numRef>
              <c:f>'EVOLUÇÃO CUSTO'!$C$63:$C$64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Planilha1!$L$34:$L$35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15</xdr:row>
      <xdr:rowOff>76200</xdr:rowOff>
    </xdr:from>
    <xdr:ext cx="4371975" cy="4276725"/>
    <xdr:graphicFrame>
      <xdr:nvGraphicFramePr>
        <xdr:cNvPr id="3617486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38</xdr:row>
      <xdr:rowOff>57150</xdr:rowOff>
    </xdr:from>
    <xdr:ext cx="5391150" cy="2876550"/>
    <xdr:graphicFrame>
      <xdr:nvGraphicFramePr>
        <xdr:cNvPr id="148147919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133350</xdr:colOff>
      <xdr:row>53</xdr:row>
      <xdr:rowOff>171450</xdr:rowOff>
    </xdr:from>
    <xdr:ext cx="5391150" cy="2886075"/>
    <xdr:graphicFrame>
      <xdr:nvGraphicFramePr>
        <xdr:cNvPr id="13709012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400050</xdr:colOff>
      <xdr:row>69</xdr:row>
      <xdr:rowOff>114300</xdr:rowOff>
    </xdr:from>
    <xdr:ext cx="4343400" cy="2886075"/>
    <xdr:graphicFrame>
      <xdr:nvGraphicFramePr>
        <xdr:cNvPr id="2140203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5</xdr:row>
      <xdr:rowOff>28575</xdr:rowOff>
    </xdr:from>
    <xdr:ext cx="4371975" cy="2876550"/>
    <xdr:graphicFrame>
      <xdr:nvGraphicFramePr>
        <xdr:cNvPr id="133906609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abriel.moreira\Downloads\Imprimir%20Nota%20Empenho%20C&#233;lula%20Ass&#237;ncrono17052021154226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AR395" sheet="Base Outros"/>
  </cacheSource>
  <cacheFields>
    <cacheField name="CATEGORIA DA &#10;DESPESA" numFmtId="0">
      <sharedItems>
        <s v="REDE"/>
        <s v="AQUISIÇÃO "/>
        <s v="LOCAÇÃO DE IMÓVEIS"/>
        <s v="CUSTOS ADMINISTRATIVOS"/>
        <s v="ATENÇÃO PRIMÁRIA"/>
        <s v="CHEQUE GESTANTE"/>
        <s v="TFD"/>
        <s v="DIÁRIAS"/>
        <s v="ESCOLA DE SAÚDE PÚBLICA"/>
        <s v="FUNDO A FUNDO"/>
        <s v="INSUMOS ESTRATÉGICOS"/>
        <s v="SEGOV"/>
        <s v="SINFRA"/>
        <s v="SAMU"/>
        <s v="AIH"/>
        <s v="FARMÁCIA BÁSICA"/>
        <s v="PECAPS"/>
      </sharedItems>
    </cacheField>
    <cacheField name="SUBCATEGORIA DA &#10;DESPESA" numFmtId="0">
      <sharedItems>
        <s v="APAE"/>
        <s v="MATERIAIS"/>
        <s v="EQUIPAMENTOS"/>
        <s v="GASES MEDICINAIS"/>
        <s v="VEÍCULOS"/>
        <s v="MEDICAMENTOS"/>
        <s v="LOCAÇÃO DE IMÓVEIS"/>
        <s v="SUPORTE"/>
        <s v="SERVIÇOS DE SAÚDE"/>
        <s v="CHEQUE GESTANTE"/>
        <s v="CONTRATOS TFD"/>
        <s v="CONVÊNIOS"/>
        <s v="DIÁRIAS"/>
        <s v="MANUTENÇÃO"/>
        <s v="VIGILÂNCIA EPIDEMIOLÓGICA"/>
        <s v="ESCOLA DE SAÚDE PÚBLICA"/>
        <s v="FUNDO A FUNDO"/>
        <s v="INFORMÁTICA"/>
        <s v="LEITE ESPECIAL"/>
        <s v="PROJETOS EMSERH"/>
        <s v="TRANSPORTE AÉREO"/>
        <s v="REDE PRIVADA"/>
        <s v="DIÁRIAS TFD"/>
        <s v="VIGILÂNCIA SANITÁRIA"/>
        <s v="SAMU 2021"/>
        <s v="AIH"/>
        <s v="FARMÁCIA BÁSICA 2018"/>
        <s v="FARMÁCIA BÁSICA 2019"/>
        <s v="FARMÁCIA BÁSICA 2021"/>
        <s v="PECAPS"/>
      </sharedItems>
    </cacheField>
    <cacheField name="ÁREA RESPONSÁVEL" numFmtId="0">
      <sharedItems containsBlank="1">
        <s v="SAAS"/>
        <s v="SAPAPVS"/>
        <s v="ENGENHARIA"/>
        <s v="SAAD"/>
        <s v="ATENÇÃO PRIMÁRIA"/>
        <s v="UGIE"/>
        <s v="OUTROS"/>
        <s v="TFD"/>
        <m/>
        <s v="VIGILÂNCIA EPIDEMIOLÓGICA"/>
        <s v="ESCOLA DE SAÚDE PÚBLICA"/>
        <s v="ELO"/>
        <s v="TRANSPORTE AÉREO"/>
        <s v="REDE"/>
        <s v="SEGOV"/>
        <s v="SINFRA"/>
        <s v="VIGILÂNCIA SANITÁRIA"/>
        <s v="SAMU"/>
        <s v="AIH"/>
        <s v="FARMÁCIA BÁSICA"/>
        <s v="PECAPS"/>
      </sharedItems>
    </cacheField>
    <cacheField name="NUM. DO&#10;CONTRATO" numFmtId="49">
      <sharedItems containsBlank="1">
        <s v="106/2017"/>
        <s v="32/2017"/>
        <s v="29/2017"/>
        <s v="33/2017"/>
        <s v="44/2017"/>
        <s v="176/2017"/>
        <s v="296/2017"/>
        <s v="164/2017"/>
        <s v="36/2017"/>
        <s v="37/2017"/>
        <s v="218/2017"/>
        <s v="39/2017"/>
        <s v="204/2017"/>
        <s v="28/2017"/>
        <s v="53/2018"/>
        <s v="38/2017"/>
        <s v="31/2017"/>
        <s v="30/2017"/>
        <s v="88/2018"/>
        <s v="349/2020"/>
        <s v="385/2020"/>
        <s v="126/2021"/>
        <s v="65/2021"/>
        <s v="67/2021"/>
        <s v="86/2021"/>
        <s v="59/2021"/>
        <s v="77/2021"/>
        <s v="66/2021"/>
        <s v="64/2021"/>
        <s v="69/2021"/>
        <s v="73/2021"/>
        <s v="46/2021"/>
        <s v="40/2021"/>
        <s v="06/2021"/>
        <s v="10/2021"/>
        <s v="16/2021"/>
        <s v="26/2021"/>
        <s v="57/2021"/>
        <s v="20/2021"/>
        <s v="30/2021"/>
        <s v="23/2021"/>
        <s v="25/2021"/>
        <s v="12/2021"/>
        <s v="22/2021"/>
        <s v="09/2021"/>
        <s v="11/2021"/>
        <s v="13/2021"/>
        <s v="33/2021"/>
        <s v="18/2021"/>
        <s v="24/2021"/>
        <s v="15/2021"/>
        <s v="21/2021"/>
        <s v="19/2021"/>
        <s v="29/2021"/>
        <s v="17/2021"/>
        <s v="43/2021"/>
        <s v="37/2021"/>
        <s v="39/2021"/>
        <s v="35/2021"/>
        <s v="34/2021"/>
        <s v="32/2021"/>
        <s v="56/2021"/>
        <s v="48/2021"/>
        <s v="49/2021"/>
        <s v="50/2021"/>
        <s v="54/2021"/>
        <s v="42/2021"/>
        <s v="60/2021"/>
        <s v="63/2021"/>
        <s v="68/2021"/>
        <s v="72/2021"/>
        <s v="75/2021"/>
        <s v="76/2021"/>
        <s v="78/2021"/>
        <s v="79/2021"/>
        <s v="81/2021"/>
        <s v="85/2021"/>
        <s v="87/2021"/>
        <s v="88/2021"/>
        <s v="95/2021"/>
        <s v="90/2021"/>
        <s v="99/2021"/>
        <s v="100/2021"/>
        <s v="101/2021"/>
        <s v="102/2021"/>
        <s v="103/2021"/>
        <s v="105/2021"/>
        <s v="108/2021"/>
        <s v="106/2021"/>
        <s v="109/2021"/>
        <s v="110/2021"/>
        <s v="111/2021"/>
        <s v="112/2021"/>
        <s v="113/2021"/>
        <s v="114/2021"/>
        <s v="115/2021"/>
        <s v="116/2021"/>
        <s v="117/2021"/>
        <s v="118/2021"/>
        <s v="119/2021"/>
        <s v="120/2021"/>
        <s v="121/2021"/>
        <s v="122/2021"/>
        <s v="123/2021"/>
        <s v="124/2021"/>
        <s v="127/2021"/>
        <s v="128/2021"/>
        <s v="129/2021"/>
        <s v="130/2021"/>
        <s v="355/2020"/>
        <s v="001/2018"/>
        <s v="3/2018"/>
        <s v="-"/>
        <s v="196/2016"/>
        <s v="208/2017"/>
        <s v="02/2020"/>
        <s v="001/2019"/>
        <s v="171/2020"/>
        <s v="133/2020"/>
        <s v="71/2020"/>
        <s v="03/2021"/>
        <s v="171/2017"/>
        <s v="224/2016"/>
        <s v="140/2020 "/>
        <s v="321/2020"/>
        <s v="192/2016"/>
        <s v="310/2020"/>
        <s v="345/2020"/>
        <s v="402/2020"/>
        <s v="308/2020"/>
        <s v="02/2021"/>
        <s v="365/2020"/>
        <s v="381/2020"/>
        <s v="36/2021"/>
        <s v="70/2021"/>
        <s v="80/2021"/>
        <s v="104/2021"/>
        <s v="202/2017"/>
        <s v="23/2019"/>
        <s v="188/2016"/>
        <s v="02/2019"/>
        <s v=" 11/2019"/>
        <s v="229/2018"/>
        <s v="38/2019"/>
        <s v="313/2018"/>
        <s v="100/2017"/>
        <s v="232/2018"/>
        <s v="225/2018"/>
        <s v="103/2017"/>
        <s v="342/2018"/>
        <s v="92/2021"/>
        <s v="74/2021"/>
        <s v="94/2021"/>
        <s v="93/2021"/>
        <s v="96/2021"/>
        <s v="89/2021"/>
        <s v="97/2021"/>
        <s v="27/2021"/>
        <s v="41/2021"/>
        <s v="04/2021"/>
        <s v="44/2021"/>
        <s v="38/2021"/>
        <s v="31/2021"/>
        <s v="28/2021"/>
        <s v="45/2021"/>
        <s v="53/2021"/>
        <s v="61/2021"/>
        <s v="58/2021"/>
        <s v="51/2021"/>
        <s v="84/2021"/>
        <s v="317/2020"/>
        <s v="36/2019"/>
        <s v="133/2014"/>
        <s v="373/2012"/>
        <s v="392/2013"/>
        <s v="113/2016"/>
        <s v="380/2020"/>
        <s v="128/2017"/>
        <s v="173/2009"/>
        <s v="148/2016"/>
        <s v="141/2016"/>
        <s v="01/2019"/>
        <s v="158/2016"/>
        <s v="353/2018"/>
        <s v="42/2019"/>
        <s v="02/2017"/>
        <s v="404/2020"/>
        <s v="170/2017"/>
        <s v="18/2015"/>
        <s v="222/2019"/>
        <s v="306/2017"/>
        <s v="50/2020 "/>
        <s v="154/2020"/>
        <s v="51/2020 "/>
        <s v="54/2017"/>
        <s v="52/2017"/>
        <s v="258/2020"/>
        <s v="254/2020"/>
        <s v="348/2020"/>
        <s v="52/2021"/>
        <s v="312/2020"/>
        <s v="396/2020"/>
        <s v="312/2016"/>
        <s v="131/2017"/>
        <s v="152/2016"/>
        <s v="395/2020"/>
        <s v="54/2020"/>
        <s v="70/2018"/>
        <s v="262/2016"/>
        <s v="176/2020"/>
        <s v="20/2017"/>
        <s v="05/2016"/>
        <s v="125/2019"/>
        <s v="68/2017"/>
        <s v="301/2020"/>
        <s v=" 347/2020"/>
        <s v="82/2021"/>
        <s v="02/2018"/>
        <s v="04/2018"/>
        <s v="172/2019"/>
        <s v="19/2018"/>
        <s v="224/2018"/>
        <s v="330/2020"/>
        <s v="268/2018"/>
        <s v="27/2019"/>
        <s v="270/2018"/>
        <s v="29/2018"/>
        <s v="305/2017"/>
        <s v="43/2019"/>
        <s v="377/2020"/>
        <s v="239/2018"/>
        <s v=" 5/2017"/>
        <s v=" 6/2017"/>
        <s v="315/2017"/>
        <s v="253/2016"/>
        <s v="58/2020 "/>
        <s v="285/2017"/>
        <s v="15/2017"/>
        <s v="61/2020 "/>
        <s v="126/2019"/>
        <s v="210/2018"/>
        <s v="44/2018"/>
        <s v="206/2017"/>
        <s v="42/2018"/>
        <s v="4/2017"/>
        <s v="05/2021"/>
        <s v="43/2018"/>
        <s v="121/2018"/>
        <s v="315/2018"/>
        <s v="201/2017"/>
        <s v="21/2019"/>
        <s v="297/2017"/>
        <s v="183/2015"/>
        <s v="308/2016"/>
        <s v="22/2019"/>
        <s v="346/2020"/>
        <s v="273/2020"/>
        <s v="130/2020"/>
        <m/>
        <s v="002/2018"/>
      </sharedItems>
    </cacheField>
    <cacheField name="CREDOR" numFmtId="0">
      <sharedItems containsBlank="1">
        <s v="APAE - ANAPURUS"/>
        <s v="APAE - ARAIOSES"/>
        <s v="APAE - BALSAS"/>
        <s v="APAE - BREJO"/>
        <s v="APAE - CHAPADINHA"/>
        <s v="APAE - COROATÁ"/>
        <s v="APAE - HUMBERTO DE CAMPOS"/>
        <s v="APAE - IMPERATRIZ"/>
        <s v="APAE - JOÃO LISBOA"/>
        <s v="APAE - MAGALHÃES DE ALMEIDA"/>
        <s v="APAE - MIRANDA DO NORTE"/>
        <s v="APAE - MONÇÃO"/>
        <s v="APAE - SANTA INÊS"/>
        <s v="APAE - SÃO BERNARDO"/>
        <s v="APAE - SÃO LUÍS-MA"/>
        <s v="APAE - SÃO MATEUS"/>
        <s v="APAE - TUTÓIA"/>
        <s v="APAE - VARGEM GRANDE"/>
        <s v="APAE - ZÉ DOCA"/>
        <s v="BUNKER COMERCIAL LTDA"/>
        <s v="INTERMED EQUIPAMENTOS MÉDICO HOSPITALAR LTDA"/>
        <s v="INDÚSTRIA E COMÉRCIO DE MÓVEIS LACHI EIRELI"/>
        <s v="PHARMAGAS COMERCIO, SERVIÇOS, IMPORTAÇÃO E EXPORTAÇÃO LTDA"/>
        <s v="SIOLMAR GABRIELA PASCUALINI PIERRIN &amp; CIA. LTDA"/>
        <s v="G. P. VEZONO EIRELI"/>
        <s v="MCN COMÉRCIO E IMPORTAÇÃO DE PRODUTOS CIRÚRGICOS LTDA"/>
        <s v="ALFA MED SISTEMAS MÉDICOS LTDA"/>
        <s v="SEPARAR PRODUTOS E SERVIÇOS LTDA"/>
        <s v="E. DANTAS BRANDÃO"/>
        <s v="POSTERARI ASSESSORIA TÉCNICA EIRELI"/>
        <s v="TECNOVENT COMÉRCIO DE EQUIPAMENTOS MÉDICOS LTDA - EPP"/>
        <s v="FRIOLAR COMÉRCIO E SERVIÇOS DE ELETROÊLETRONICOS LTDA"/>
        <s v="H.B. HOSPITALAR INDÚSTRIA E COMÉRCIO LTDA "/>
        <s v="G.P. VEZONO EIRELI "/>
        <s v="IMPÉRIO DO PAPEL COMÉRCIO DE  PAPÉIS LTDA - ME "/>
        <s v="J. R. D. BRANDÃO"/>
        <s v="ALFA MED SISTEMAS MÉDICOS LTDA "/>
        <s v="SQUADRA DO BRASIL DISTRIBUIDORA DE EQUIPAMENTOS LTDA"/>
        <s v="CIRÚRGICA SÃO FELIPE PRODUTOS PARA SAÚDE EIRELI"/>
        <s v="JRD BRANDÃO EIRELI "/>
        <s v="TARCAL COMERCIO DE MAQUINAS, APARELHOS E EQUIPAMENTOS EIRELI - ME"/>
        <s v="CONKAST EQUIPAMENTOS TECNOLÓGICOS LTDA - ME"/>
        <s v="HOSPI BIO INDÚSTRIA E COMÉRCIO DE MÓVEIS HOSPITALARES LTDA  "/>
        <s v="CELERA TECNOLOGIA EQUIPAMENTOS MÉDICOS LTDA"/>
        <s v="K.C.R.S COMÉRCIO DE EQUIPAMENTOS EIRELI - EPP"/>
        <s v="PORTAL DISTRIBUIDORA HOSPITALAR LTDA "/>
        <s v="PROSPERAR PRODUTOS EIRELI "/>
        <s v="NIHON KOHDEN BRASIL IMPORTAÇÃO, EXPORTAÇÃO E COMÉRCIO DE EQUIPAMENTOS MÉDICOS LTDA "/>
        <s v="CMK AUTOMAÇÃO COMERCIAL EIRELI"/>
        <s v="LOTUS INDUSTRIA E COMERCIO LTDA"/>
        <s v="ROYAL ATACADISTA E COMÉRCIO EIRELI "/>
        <s v="JORGE LUIZ DE GUSMÃO BUARQUE EIRELI"/>
        <s v="VENTISOL DA AMAZÔNIA INDÚSTRIA DE APARELHOS ELÉTRICOS LTDA "/>
        <s v="BBW DO BRASIL COMÉRCIO DE PNEUMÁTICOS EIRELI "/>
        <s v="OLIDEF CZ INDÚSTRIA E COMÉRCIO DE APARELHOS HOSPITALARES LTDA"/>
        <s v="BRASIL DEVICES EQUIPAMENTOS HOSPITALARES EIRELI "/>
        <s v="F. DE A. SOUSA BATISTA - COMÉRCIO"/>
        <s v="MABELÊ COMÉRCIO DE VEÍCULOS EIRELI"/>
        <s v="MAXLAB PRODUTOS PARA DIAGNÓSTICOS E PESQUISAS LTDA"/>
        <s v="H. B. HOSPITALAR INDUSTRIA E COMÉRCIO LTDA"/>
        <s v="M. A. SILVA EQUIPAMENTOS HOSPITALARES"/>
        <s v="MERCÚRIO - COMÉRCIO DE PRODUTOS MÉDICOS HOSPITALARES LTDA"/>
        <s v="DROGAFONTE LTDA"/>
        <s v="WERBRAN DISTRIBUIDORA DE MEDICAMENTOS LDTA."/>
        <s v="ESPECIFARMA COMÉRCIO DE MEDICAMENTOS E PRODUTOS HOSPITALARES LTDA"/>
        <s v="BRISTOL-MYERS SQUIBB FARMACÊUTICA LTDA"/>
        <s v="ESPÍRITO SANTO DISTRIBUIDORA DE PRODUTOS EIRELI"/>
        <s v="EXEMPLARMED COMÉRCIO DE PRODUTOS HOSPITALARES LTDA"/>
        <s v="INOVAMED COMÉRCIO DE MEDICAMENTOS LTDA"/>
        <s v="CAZI QUIMICA FARMACÊUTICA INDUSTRIA E COMÉRCIO LTDA"/>
        <s v="ELFA MEDICAMENTOS LTDA"/>
        <s v="UNI HOSPITALAR LTDA"/>
        <s v="COMÉRCIO E REPRESENTAÇÕES PRADO LTDA"/>
        <s v="BRASIL DEVICES EQUIPAMENTOS HOSPITALARES EIRELI"/>
        <s v="JANSSEN CILAG FARMACÊUTICA LTDA"/>
        <s v="QUEST COMÉRCIO E SERVIÇOS PARA SANEAMENTO E PRODUTOS QUIMICOS LTDA"/>
        <s v="RMG TECNOLOGIA INTEGRADO EIRELI"/>
        <s v="PORTAL DISTRIBUIDORA HOSPITALAR LTDA"/>
        <s v="EMBRAMÉDICA PRODUTOS DE LABORATÓRIOS LTDA"/>
        <s v="ASTRAZENECA DO BRASIL LTDA"/>
        <s v="S A PINHEIRO SILVA COMERCIO &amp; SERVIÇOS EIRELI - EPP"/>
        <s v="GRUPO NORDESTE REFRIGERAÇÃO LTDA"/>
        <s v="VENTISOL DA AMAZÔNIA INDÚSTRIA DE APARELHOS ELÉTRICOS LTDA"/>
        <s v="RAIMUNDA MARIA PESSOA MENESES"/>
        <s v="SERVIÇO AUTÔNOMO DE ÁGUA E ESGOTO - SAAE BALSAS"/>
        <s v="VIPH IT COMÉRCIO E SERVIÇOS DE EQUIPAMENTOS DE INFORMÁTICA EIRELI"/>
        <s v="FISIOMEDICA PRODUTOS E EQUIPAMENTOS LTDA"/>
        <s v="R B DOS SANTOS COMERCIAL EIRELI"/>
        <s v="NAZARIA DISTRIBUIDORA DE PRODUTOS FARMACÊUTICOS LTDA"/>
        <s v="L. H. DURANS PINHEIRO - EPP"/>
        <s v="EMSERH - FESMA"/>
        <s v="FUNDAÇÃO JOSUÉ MONTELLO - TERMO DE COLABORAÇÃO"/>
        <s v="IADVH - TERMO DE COLABORAÇÃO"/>
        <s v="CHEQUE GESTANTE"/>
        <s v="AIRES TURISMO LTDA"/>
        <s v="W B LIMA COMERCIO E SERVIÇOS"/>
        <s v="OBRA SOCIAL NOSSA SENHORA DA GLÓRIA - FAZENDA ESPERANÇA - CONVÊNIO - TERMO DE FOMENTO (ATENÇÃO PRIMÁRIA)"/>
        <s v="SANTA CASA DE MISERICÓRDIA - CURURUPU (UGRCASS)"/>
        <s v="SANTA CASA DE MISERICÓRDIA DO MARANHÃO (UGRCASS)"/>
        <s v="DIVERSOS"/>
        <s v="ATRIOS LTDA"/>
        <s v="MÓDULO ENGENHARIA LTDA"/>
        <s v="SALDANHA COMUNICAÇÃO MARKETING LTDA"/>
        <s v="J R D BRANDAO  EIRELI"/>
        <s v="WHITE MARTINS"/>
        <s v="WHITE MARTINS GASES INDÚSTRIAIS DO NORTE LTDA"/>
        <s v="WHITE MARTINS GASES INDUSTRIAIS DO NORDESTE LTDA"/>
        <s v="AIR LIQUIDE BRASIL LTDA"/>
        <s v="DINAMIC ELEVADORES"/>
        <s v="EMSERH - SVO"/>
        <s v="FUNDAÇÃO SOUSÂNDRADE - TERMO DE COLABORAÇÃO"/>
        <s v="FUNDAÇÃO SOUSÂNDRADE"/>
        <s v="FMS-PREFEITURA M.DE CAXIAS"/>
        <s v="FMS-PREFEITURA M.DE SAO JOSE DE RIBAMAR"/>
        <s v="FMS-PREFEITURA M DE SANTA LUZIA DO PARUA"/>
        <s v="CLARO S.A."/>
        <s v="CSF SERVIÇOS DIGITAIS LTDA"/>
        <s v="FORTEL- FORTAL FORTALEA TELECOMUNICAÇÃO LTDA"/>
        <s v="INDRA BRASIL SOLUÇÕES E SERVIÇOS TECNOLÓGICOS"/>
        <s v="NANO AUTOMATION DO BRASIL LTDA"/>
        <s v="NILTEC TELECOM SERVIÇOS EM TELECOMUNICAÇÕES"/>
        <s v="TECHNOCOPY EQUIPAMENTOS SUPRIMENTOS E SERVIÇOS"/>
        <s v="TELEMAR NORTE LESTE S/A."/>
        <s v="VIACOM NEXT GENERATION COMUNICAÇÃO LTDA"/>
        <s v="DISTRIBUIDORA DE MEDICAMENTOS MAXIMUS EIRELI"/>
        <s v="MEDFARMA COMÉRCIO DE MEDICAMENTOS, MATERIAIS E EQUIPAMENTOS HOSPITALARES EIRELI"/>
        <s v="ELFA MEDICAMENTOS SA"/>
        <s v="HEMPMEDS MEDICAMENTOS DO BRASIL LTDA"/>
        <s v="ONCO PROD DISTRIBUIDORA DE PRODUTOS HOSPITALARES E ONCOLOGICOS LTDA "/>
        <s v="MED - SURGERY HOSPITALAR LTDA "/>
        <s v="BRASIL PHARMA HOSPITLAR LTDA "/>
        <s v="NOVARTIS BIOCIÊNCIAS S.A "/>
        <s v="MERCURIO COMÉRCIO DE PRODUTOS MÉDICO HOSPITALARES LTDA "/>
        <s v="ACCORD FARMACÊUTICA LTDA"/>
        <s v="CLÍNICA TEREZINHA DE JESUS LTDA"/>
        <s v="CARVALHO HOLDING PATRIMONIAL LTDA"/>
        <s v=" SANTA CASA DE MISERICÓRDIA DO MARANHÃO"/>
        <s v="ALFA ENGENHARIA LTDA"/>
        <s v="CLÍNICA MATERNO INFANTIL ELDORADO LTDA"/>
        <s v="CLINICA TEREZINHA DE JESUS LTDA"/>
        <s v="DUCANGES INDÚSTRIA E COMÉRCIO LTDA"/>
        <s v="EDMILSON DE SOUSA LIMA"/>
        <s v="EZÍQUIO ANTÔNIO BARROS DE SOUZA"/>
        <s v="INSTITUTO POBRES SERVOS DA DIVINA PROVIDENCIA"/>
        <s v="IRENE SILVA TORRES"/>
        <s v="ISABEL RIBEIRO MACHADO "/>
        <s v="JAMIL DE MIRANDA GEDEON NETO"/>
        <s v="JOÃO LIMA SANTOS"/>
        <s v="RAFAELLE GOSMES DE SOUSA "/>
        <s v="M &amp; R BARROSO LOCAÇÕES IMOBILIÁRIAS LTDA"/>
        <s v="PEREIRA DE SÁ ADMINISTRAÇÃO DE ATIVOS PRÓPRIOS LTDA"/>
        <s v="SERVULO LUIZ DE SOUSA NETO"/>
        <s v="TAMBORIL PARTICIPACOES LTDA"/>
        <s v="LEFE EMERGÊNCIAS MÉDICAS LTDA "/>
        <s v="LEFE EMERGENCIAS MEDICAS LTDA (COVID)"/>
        <s v="LOCAMEDI LOCAÇÃO DE EQUIPAMENTOS"/>
        <s v="MANHATTAN LOCADORA DE VEÍCULOS LTDA"/>
        <s v="PARVI LOCADORA LTDA"/>
        <s v="NET FAST LTDA"/>
        <s v="NOSSA FROTA EIRELI"/>
        <s v="BRK AMBIENTAL MARANHÃO S.A. "/>
        <s v="EQUATORIAL (CEMAR)"/>
        <s v="CAEMA "/>
        <s v="H&amp;L PROMOÇÕES E EVENTOS EMPRESARIAIS EIRELI - EPP"/>
        <s v="ÁGUAS DE TIMON SANEAMENTO S/A"/>
        <s v="CLASI SEGURANÇA PRIVADA EIRELI"/>
        <s v="CLASI SEGURANÇA PRIVADA EIRELI - REPACTUAÇÃO"/>
        <s v="CORREIOS"/>
        <s v="ERICK GUIMARÃES ARAUJO-ME"/>
        <s v="ETAPA SERVIÇOS GERAIS LTDA"/>
        <s v="FUNDAÇÃO JOSUÉ MONTELLO"/>
        <s v="LINK CARD ADMINISTRADORA DE BENEFÍCIOS EIRELI"/>
        <s v="MARTINS E REIS LTDA"/>
        <s v="R F DINIZ COMÉRCIO E SERVIÇOS - ME"/>
        <s v="TRIVALE ADMINISTRAÇÃO LTDA"/>
        <s v="VITÓRIA SERVIÇOS GERAIS E EMPREENDIMENTOS LTDA"/>
        <s v="SLZ CAR SERVICE E CONSULTORIA EIRELI"/>
        <s v="M. E.  SERVIÇOS E CONSERVAÇÃO LTDA"/>
        <s v="EMSERH - SOLAR DO OUTONO"/>
        <s v="EMSERH - SOLAR DO OUTONO - REPACTUAÇÃO"/>
        <s v="EMSERH - REGULAÇÃO DO SERV. DE SAÚDE"/>
        <s v="EMSERH - NEFROLOGIA"/>
        <s v="ELO CONTACT CENTER SERVIÇOS LTDA "/>
        <s v="SOUSA &amp; SILVESTRE ENGENHARIA E REPRESENTAÇÃO"/>
        <s v="MANAUS AEROTAXI PARTICIPAÇÕES LTDA"/>
        <s v="EMSERH - ASSISTÊNCIA FARMACÊUTICA"/>
        <s v="MENDELICS ANÁLISE GENOMICA S.A."/>
        <s v="EMSERH - CARRETA DE BARRETOS"/>
        <s v="BRASILVIDA TAXI AÉREO LTDA"/>
        <s v="EMSERH  - RESIDÊNCIA MÉDICA"/>
        <s v="FRESENIUS MEDICAL CARE LTDA"/>
        <s v="BIORIM-BACABAL"/>
        <s v="CASA DE SAÚDE E MATERNIDADE DE CAXIAS"/>
        <s v="CASA DE SAÚDE E MATERNIDADE DE CAXIAS - APOSTILAMENTO"/>
        <s v="CDML-CENTRO DIAGNÓSTICO MARIA LUCIENE"/>
        <s v="CENTRAL HEMODINÂMICA DE IMPERATRIZ"/>
        <s v="CLÍNICA NOSSA SENHORA DO ROSÁRIO"/>
        <s v="CLÍNICA SÃO SEBASTIÃO-PASSAGEM FRANCA"/>
        <s v="CNA - CLÍNICA DE NEFROLOGIA DE AÇAILÂNDIA LTDA"/>
        <s v="FUNDAÇÃO ANTONIO JORGE DINO"/>
        <s v="FUNDAÇÃO DE SAÚDE DE TUNTUM"/>
        <s v="HOSPITAL IGO-DAS CLÍNICAS-IMPERATRIZ"/>
        <s v="HOSPITAL REGIONAL DE ARAIOSES"/>
        <s v="HOSPITAL SÃO RAFAEL-IMPERATRIZ"/>
        <s v="HOSPITAL SÃO RAFAEL-ONCOLOGIA"/>
        <s v="HOSPITAL SÃO RAFAEL- ONCOLOGIA"/>
        <s v="INCOR - HOSPITAL SANTA MÔNICA-IMPERATRIZ"/>
        <s v="INSTITUTO ANTÔNIO BRUNNO (TERMO DE FOMENTO)"/>
        <s v="L &amp; E CLÍNICA LTDA"/>
        <s v="MED SERVICE SERVIÇOS MÉDICOS"/>
        <s v="OFTALMO DAY CLINIC"/>
        <s v="OLIVEIRA &amp; CAVALCANTE SERVIÇOS MÉDICOS LTDA"/>
        <s v="ONCORADIUM-CAXIAS"/>
        <s v="ONCORADIUM-IMPERATRIZ"/>
        <s v="PROCÁRDIO-SÃO LUÍS"/>
        <s v="PRONTONEFRO - IMPERATRIZ"/>
        <s v="HOSPITAL SÃO DOMINGOS"/>
        <s v="AEROTOP TÁXI AÉREO LTDA"/>
        <m/>
        <s v="FUNDAÇÃO JOSUÉ MONTELLO (TERMO DE COLABORAÇÃO)"/>
        <s v="43 MUNICÍPIOS DO ESTADO DO MARANHÃO"/>
        <s v="217 MUNICÍPIOS DO ESTADO DO MARANHÃO"/>
      </sharedItems>
    </cacheField>
    <cacheField name="CNPJ-CPF">
      <sharedItems containsBlank="1" containsMixedTypes="1" containsNumber="1" containsInteger="1">
        <n v="1.1667431000122E13"/>
        <n v="1.869653000174E12"/>
        <n v="8.39387000174E11"/>
        <n v="2.539642000199E12"/>
        <n v="2.377120000138E12"/>
        <n v="6.330484000113E12"/>
        <n v="7.625921000199E12"/>
        <n v="6.759187000198E12"/>
        <n v="6.967670000168E12"/>
        <n v="2.250922000182E12"/>
        <n v="6.3437280001E12"/>
        <n v="1.425656000119E12"/>
        <n v="6.3402275000171E13"/>
        <n v="2.654902000177E12"/>
        <n v="6.048565000125E12"/>
        <n v="7.6724100016E11"/>
        <n v="8.872338000145E12"/>
        <n v="7.231922000159E12"/>
        <n v="9.223366000102E12"/>
        <n v="3.213418000175E12"/>
        <n v="4.9520521000169E13"/>
        <n v="7.539566500014E13"/>
        <n v="1.8791322000161E13"/>
        <n v="1.1377867000187E13"/>
        <n v="3.0778749000125E13"/>
        <n v="2.9220512000145E13"/>
        <n v="1.1405384000149E13"/>
        <n v="3.1842200001E12"/>
        <n v="1.4222220000174E13"/>
        <n v="1.6743543000139E13"/>
        <n v="7.912362000106E12"/>
        <n v="3.6850598000155E13"/>
        <s v="58.344.359/0001-66"/>
        <s v="30.778.749/0001-25"/>
        <s v="20.081.724/0001-14"/>
        <s v="23.511.454/0001-22"/>
        <s v="11.405.384/0001-49"/>
        <n v="3.003785100017E13"/>
        <n v="7.62677600016E12"/>
        <s v="24.237.168/0001-83"/>
        <s v="06.127.890/0001-83"/>
        <s v="11.192.559/0001-87"/>
        <s v="08.477.694/0001-64"/>
        <s v="21.971.041/0001-03"/>
        <s v="26.570.361/0001-67"/>
        <s v="30.802.043/0001-51"/>
        <s v="14.365.637/0001-96"/>
        <n v="2.241606800027E13"/>
        <n v="2.799882000122E12"/>
        <s v="24.103.721/0001-95"/>
        <n v="1.1192559000187E13"/>
        <s v="31.157.789/0001-12"/>
        <s v="17.417.928/0001-79"/>
        <s v="17.450.564/0001-29"/>
        <s v="55.983.274/0001-30"/>
        <s v="34.680.592/0001-51"/>
        <s v="41.483.645/0001-00"/>
        <s v="35.457.127/0001-19"/>
        <n v="4.724729000161E12"/>
        <n v="5.8344359000166E13"/>
        <s v="00.602.864/0001-83"/>
        <s v="06.670.152/0001-88 "/>
        <n v="8.778201000126E12"/>
        <n v="4.372020000144E12"/>
        <s v="00.085.822/0001-12"/>
        <s v="56.998.982/0031-22"/>
        <s v="28.911.309/0001-52"/>
        <s v="23.312.871/0001-46"/>
        <n v="1.2889035000102E13"/>
        <n v="2.4237168000183E13"/>
        <s v="44.010.437/0001-81"/>
        <s v="09.053.134/0002-26"/>
        <s v="07.484.373/0001-24"/>
        <s v="05.049.432/0001-00"/>
        <n v="3.4680592000151E13"/>
        <s v="51.780.468/0002-68"/>
        <n v="7.374628000104E12"/>
        <n v="3.0517827000138E13"/>
        <n v="2.6570361000167E13"/>
        <n v="9.92657000182E11"/>
        <s v="60.318.797/0001-00"/>
        <n v="2.714542600019E13"/>
        <n v="9.053134000226E12"/>
        <s v="08.374.804/0001-62"/>
        <n v="3.2480210391E10"/>
        <n v="6.417398000142E12"/>
        <n v="3.3419290000161E13"/>
        <n v="7.484373000124E12"/>
        <s v="08.778.201/0001-26"/>
        <s v="05.118.766/0001-99"/>
        <n v="2.9831760000122E13"/>
        <n v="7.22499100153E12"/>
        <s v="75.395.665/0001-40"/>
        <n v="1.2532115000106E13"/>
        <n v="1.8519709000163E13"/>
        <n v="1.441372000116E12"/>
        <n v="2.1843341000107E13"/>
        <s v="-"/>
        <n v="6.064175000149E12"/>
        <n v="5.083302000194E12"/>
        <n v="5.083302000195E12"/>
        <n v="4.8555775001393E13"/>
        <n v="6.128938000178E12"/>
        <n v="6.275762000187E12"/>
        <n v="6.253312000193E12"/>
        <n v="3.718208000139E12"/>
        <n v="2.1635231000141E13"/>
        <n v="3.4597955000513E13"/>
        <n v="2.4380578000421E13"/>
        <s v="00.331.788/0063-11"/>
        <s v="03.184.220/0001-00"/>
        <n v="2.6135090000111E13"/>
        <n v="7.060719000112E12"/>
        <n v="7.060718000112E12"/>
        <n v="9.2394910001E12"/>
        <s v="12.281.734/0001-75"/>
        <s v="08.999.023/0001-63"/>
        <n v="4.0432544000147E13"/>
        <n v="8.953969000199E12"/>
        <n v="6.809941000157E12"/>
        <n v="1.645738002899E12"/>
        <n v="8.316992000172E12"/>
        <n v="9.032576000105E12"/>
        <n v="5.060367000114E12"/>
        <n v="3.3000118000179E13"/>
        <n v="6.172384000106E12"/>
        <n v="8.563277000134E12"/>
        <n v="6.02864000183E11"/>
        <n v="1.1229270000195E13"/>
        <n v="5.1780468000268E13"/>
        <s v="22.989.799/0001-23"/>
        <n v="4.307650002502E12"/>
        <s v="00.735.260/0001-05"/>
        <s v="05.268.490/0001-25"/>
        <s v="56.994.502/0027-79"/>
        <n v="6.670152000188E12"/>
        <n v="6.4171697000146E13"/>
        <n v="2.3614845000172E13"/>
        <n v="1.036697900017E13"/>
        <n v="6.273155000188E12"/>
        <n v="1.24249000109E11"/>
        <s v="23.614.845/0001-72"/>
        <n v="6.264451000112E12"/>
        <n v="1.2836168315E10"/>
        <n v="1.7611563301E10"/>
        <n v="9.2726819001201E13"/>
        <n v="1.0946594368E10"/>
        <n v="2.0226306372E10"/>
        <n v="1.530988632E10"/>
        <n v="2.3801867315E10"/>
        <n v="5.62628339E8"/>
        <n v="2.786047400016E13"/>
        <n v="1.3250978000153E13"/>
        <n v="6.0023712309E10"/>
        <n v="2.2545306000166E13"/>
        <s v="11.204.117/0001-03 "/>
        <s v="09.003.066/0001-00"/>
        <n v="2.0193487000183E13"/>
        <n v="8.228146000109E12"/>
        <n v="8.632688000134E12"/>
        <n v="2.9118884000165E13"/>
        <n v="2.1480265000104E13"/>
        <n v="6.272793000184E12"/>
        <s v="06.274.757/0001-50"/>
        <n v="9.231613000104E12"/>
        <n v="2.1716748000165E13"/>
        <n v="6.019070000178E12"/>
        <n v="3.4028316003471E13"/>
        <n v="1.766887300017E13"/>
        <n v="3.211977000146E12"/>
        <n v="1.2039966000111E13"/>
        <n v="2.710009000111E12"/>
        <n v="1.23472870001E13"/>
        <n v="6.04122000197E11"/>
        <n v="1.746557900016E13"/>
        <n v="3.2693039000128E13"/>
        <n v="7.309431000183E12"/>
        <n v="1.5729974000188E13"/>
        <n v="7.681387000138E12"/>
        <n v="2.324940000161E12"/>
        <n v="1.551935300017E13"/>
        <n v="6.234656000155E12"/>
        <s v="01.440.590/0001-36"/>
        <n v="3.377848000122E12"/>
        <n v="6.097687000101E12"/>
        <n v="4.180547000177E12"/>
        <n v="6.29907900018E12"/>
        <n v="4.147681300013E13"/>
        <n v="7.354350000103E12"/>
        <n v="1.4271298000189E13"/>
        <n v="5.292982000156E12"/>
        <n v="7.006760000155E12"/>
        <n v="7.354277000161E12"/>
        <n v="4.1487208000164E13"/>
        <n v="6.413934000131E12"/>
        <s v="06.413.934/0001-31"/>
        <n v="2.343077000017E13"/>
        <n v="1.9388386000189E13"/>
        <n v="2.0556584000193E13"/>
        <n v="4.182711000185E12"/>
        <n v="4.678251000261E12"/>
        <n v="2.8067442000174E13"/>
        <n v="6.086288000145E12"/>
        <n v="6.9420156000128E13"/>
        <n v="8.964834000129E12"/>
        <s v="11.006.293/0001-30"/>
        <n v="6.18043900012E12"/>
        <m/>
      </sharedItems>
    </cacheField>
    <cacheField name="OBJETO" numFmtId="0">
      <sharedItems containsBlank="1">
        <s v="ATEND. AMBUL. A PESSOA COM DEFICIÊNCIA INTELEC. MÚLTIPLA E/OU AUTISMO"/>
        <s v="AQUISIÇÃO DE CÂMARAS FRIAS"/>
        <s v="1ª aquisição de Materiais Permanentes Hospitalar, para suprir as necessidades das Unidades de Saúde da Secretaria de Estado da Saúde do Maranhão / SES"/>
        <s v="3ª aquisição de materiais permanentes e consumo, para atender as necessidades das Unidades de Saúde da Secretaria de Estado da Saúde do Maranhão/SES"/>
        <s v="2ª aquisição de centrais de vácuo medicinais duplex e bombas de vácuo, para atender as necessidades das unidades de saúde gerenciadas pelo Estado, através desta Secretaria de Estado da Saúde do Maranhão/SES-MA."/>
        <s v="2ª aquisição de materiais permanentes e consumo, constantes na ARP nº 117/2020-SES, para atender as necessidades das Unidades de Saúde da Secretaria de Estado da Saúde do Maranhão/SES"/>
        <s v="3ª aquisição de Materiais Permanentes Hospitalar, para suprir as necessidades das Unidades de Saúde da Secretaria de Estado da Saúde do Maranhão / SES."/>
        <s v="2ª aquisição de equipamentos médico hospitalar, para suprir as necessidades das Unidades de Saúde da Secretaria de Estado da Saúde do Maranhão."/>
        <s v="2ª aquisição de Materiais Permanente Hospitalar, para atender as necessidades das Unidades de Saúde da Secretaria de Estado da Saúde do Maranhão / SES"/>
        <s v="3ª aquisição de Materiais Permanentes Hospitalar, para suprir as necessidades das Unidades de Saúde da Secretaria de Estado da Saúde do Maranhão / SES"/>
        <s v="2ª aquisição de centrais de vácuo medicinais duplex e bombas de vácuo, para atender as necessidades das unidades de saúde gerenciadas pelo Estado, através desta Secretaria de Estado da Saúde do Maranhão/SES-MA"/>
        <s v="2ª aquisição de equipamentos médico hospitalar, para suprir as necessidades das Unidades de Saúde da Secretaria de Estado da Saúde do Maranhão / SES"/>
        <s v="2ª aquisição de materiais permanentes e consumo, constantes na ARP nº 118/2020-SES, para atender as necessidades das Unidades de Saúde da Secretaria de Estado da Saúde do Maranhão/SES."/>
        <s v="AQUISIÇÃO DE MATERIAIS DE CONSUMO HOSPITALAR, PRA ATENDER AS NECESSIDADES DAS UNIDADES DE SAÚDE DA SECRETARIA DE ESTADO DA SAÚDE DO MARANHÃO - SES/MA."/>
        <s v="1ª aquisição de Materiais de Consumo Hospitalar, para atender as necessidades das Unidades de Saúde da Secretaria de Estado da Saúde do Maranhão / SES"/>
        <s v="1ª aquisição de aparelhos de ar condicionados, tipo Split, para atender as demandas das unidades ligadas à Secretaria de Estado da Saúde do Maranhão – SES/MA."/>
        <s v="1º AQUISIÇÃO DE EQUIPAMENTOS MÉDICO HOSPITALAR, PARA ATENDER AS DEMANDAS DA SES"/>
        <s v="1º AQUISIÇÃO DE MATERIAIS PERMANENTES MÉDICO HOSPITALAR, PARA ATENDER AS DEMANDAS DA SES"/>
        <s v="2ª AQUISIÇÃO DE MATERIAIS PERMANENTES, PARA ATENDER AS DEMANDAS DA SES"/>
        <s v="2ª aquisição de Materiais Permanentes Hospitalar, para suprir as necessidades das Unidades de Saúde da Secretaria de Estado da Saúde do Maranhão / SES, conforme os quantitativos, as especificações mínimas e demais condições gerais dispostas no Termo de Re"/>
        <s v="1ª aquisição de equipamentos médico hospitalar, para suprir as necessidades das Unidades de Saúde da Secretaria de Estado da Saúde do Maranhão / SES, conforme os quantitativos, as especificações mínimas e demais condições gerais dispostas no Termo de Refe"/>
        <s v="1ª aquisição de Material Permanente Hospitalar, para atender as necessidades das Unidades de Saúde da Secretaria de Estado da Saúde do Maranhão / SES, conforme os quantitativos, as especificações mínimas e demais condições gerais dispostas no Termo de Ref"/>
        <s v="Aquisição de Material Permanente Hospitalar, para atender as necessidades das Unidades de Saúde da Secretaria de Estado da Saúde do Maranhão / SES, conforme os quantitativos, as especificações mínimas e demais condições gerais dispostas no Termo de Referê"/>
        <s v="LEITOR DE CODIGO DE BARRAS CONFECCIONADO EM MATERIAL ABS"/>
        <s v="1ª AQUISIÇÃO DE EQUIPAMENTOS MÉDICO HOSPITALAR (PROCESSADORA AUTOMATICA DE FILMES RADIOGRAFICOS)"/>
        <s v="1º AQUISIÇÃO DE MATERIAIS DE CONSUMO MÉDICO HOSPITALAR, PARA ATENDER AS DEMANDAS DA SES"/>
        <s v="3º AQUISIÇÃO DE MOBILIÁRIOS E MATERIAIS DE CONSUMO HOSPITALARES "/>
        <s v="1º AQUISIÇÃO DE MATERIAIS PERMANENTES PARA ATENDER AS UNIDADES DE SAÚDE "/>
        <s v="1º AQUISIÇÃO DE APARELHOS DE AR CONDICIONADOS  PARA ATENDER AS DEMANDAS DA SES "/>
        <s v="FORNECIMENTO DE PNEUS PARA ATENDER AS DEMANDAS DA SES "/>
        <s v="AQUISIÇÃO DE MATERIAIS PERMANENTES HOSPITALAR, PARA SUPRIR AS NECESSIDADES DAS UNIDADES DE SAÚDE DA SECRETARIA DE ESTADO DA SAÚDE DO MARANHÃO / SES"/>
        <s v="Fornecimento de gases medicinais"/>
        <s v="2ª aquisição de Materiais Permanentes Hospitalar, para suprir as necessidades das Unidades de Saúde da SES"/>
        <s v="1ª AQUISIÇÃO DE VEÍCULOS TIPO AMBULÂNCIAS DE SUPORTE BÁSICO TIPO &quot;A&quot; E TIPO &quot;B&quot;"/>
        <s v="AQUISIÇÃO DE MATERIAIS DE CONSUMO HOSPITALAR, PARA ATENDER AS NECESSIDADES DAS UNIDADES DE SAÚDE DA SECRETARIA DE ESTADO DA SAÚDE DO MARANHÃO/SES."/>
        <s v="AQUISIÇÃO DE MATERIAIS PERMANENTES HOSPITALAR"/>
        <s v="1ª aquisição de medicamentos para o Departamento de Atenção às IST/AIDS e Hepatites Virais"/>
        <s v="3ª aquisição de medicamentos do Componente Especializado da Assistência Farmacêutica – CEAF para atender as necessidades da Unidade Gestora de Insumos Estratégicos (UGIE)"/>
        <s v="2° aquisição de materiais permanentes e consumo, constantes na ARP n° 120/2020-SES, para atender as necessidades da SES/MA."/>
        <s v="1ª (primeira) aquisição de medicamentos para o Departamento de Atenção às IST/AIDS e Hepatites Virais para viabilizar a assistência aos portadores de Doenças Sexualmente Transmissíveis e Infecções Oportunistas."/>
        <s v="1ª aquisição de medicamentos do Componente Especializado da Assistência Farmacêutica – CEAF para atender as necessidades da Unidade Gestora de Insumos Estratégicos (UGIE)"/>
        <s v="2ª aquisição de medicamento para atender demanda judicial ajuizadas contra o Estado do Maranhão"/>
        <s v="3ª contratação de empresa especializada na locação de sistema de ar medicinal"/>
        <s v="1ª aquisição de medicamento para atender demanda judicial ajuizada contra o Estado do Maranhão"/>
        <s v="1ª aquisição de medicamentos para o Departamento de Atenção às IST/AIDS e Hepatites Virais para viabilizar a assistência aos portadores de Doenças Sexualmente Transmissíveis e Infecções Oportunistas."/>
        <s v="1ª aquisição de medicamentos do Componente Especializados da Assistência Farmacêutica -CEAF para atender as necessidades da Unidade Gestora de Insumos Estratégicos (UGIE)"/>
        <s v="2ª aquisição de medicamentos do Componente Especializados da Assistência Farmacêutica - CEAF para atender as necessidades da Unidade Gestora de Insumos Estratégicos (UGIE)"/>
        <s v="2ª aquisição de medicamentos do Componente Especializados da Assistência Farmacêutica -CEAF para atender as necessidades da Unidade Gestora de Insumos Estratégicos (UGIE)"/>
        <s v="2ª aquisição de medicamentos do Componente Especializado da Assistência Farmacêutica – CEAF para atender as necessidades da Unidade Gestora de Insumos Estratégicos (UGIE)"/>
        <s v="2ª aquisição de Material Permanente Hospitalar, para atender as necessidades das Unidades de Saúde da Secretaria de Estado da Saúde do Maranhão / SES"/>
        <s v="1ª aquisição de medicamento para atender demanda judicial ajuizadas contra o Estado do Maranhão"/>
        <s v="1ª aquisição para contratação de empresa especializada no fornecimento de material de consumo (insumos), para suprir as atividades realizadas na vigilância em Saúde ambiental"/>
        <s v="1ª aquisição de equipamentos de informática"/>
        <s v="1ª aquisição de medicamentos do Componente Especializados da Assistência Farmacêutica - CEAF para atender as necessidades da Unidade Gestora de Insumos Estratégicos (UGIE)"/>
        <s v="3ª aquisição de materiais permanentes e consumo, constantes na ARP nº 118/2020-SES, para atender as necessidades das Unidades de Saúde da Secretaria de Estado da Saúde do Maranhão/SES"/>
        <s v="1ª aquisição de gêneros alimentícios, em conformidade com as especificações técnicas e quantitativos do Termo de Referência"/>
        <s v="AQUISIÇÃO EMERGENCIAL de medicamentos para atender demanda judicial"/>
        <s v="1ª aquisição de aparelhos de ar condicionado, em conformidade com as especificações técnicas e quantitativos do Termo de Referência (Anexo I) do Edital do Pregão Presencial nº 047/2020-SARP/MA (SISTEMA DE REGISTRO DE PREÇOS) e da proposta apresentada"/>
        <s v="1ª aquisição de aparelhos de ar condicionado"/>
        <s v="Locação de imóvel situado na Rua dos Acapus, nº 24, quadra 77, São Francisco, São Luís/MA, com estrutura residencial apta a acolher até 15 (quinze) pessoas com necessidades decorrentes do uso de Crack, Álcool e outras drogas, para funcionar como Serviço d"/>
        <s v="Contratação de empresa especializada nos serviços de fornecimento de água e esgoto na cidade de Balsas, prestado pela empresa SAAE – Serviço Autônomo de Águas e Esgoto, de forma direta e contínua, para atender as necessidades da Unidade Regional de Balsas"/>
        <s v="1ª aquisição de materiais permanentes e consumo, para atender as necessidades das Unidades de Saúde da Secretaria de Estado da Saúde do Maranhão/SES."/>
        <s v="O objeto do presente Termo de Contrato é a Aquisição de medicamentos para o Departamento de Atenção às IST/AIDS e Hepatites Virais para viabilizar a assistência aos portadores de Doenças Sexualmente Transmissíveis e Infecções Oportunistas, conforme condiç"/>
        <s v="1ª aquisição de medicamentos para o Departamento de Atenção às IST/AIDS e Hepatites Virais para viabilizar a assistência aos portadores de Doenças Sexualmente Transmissíveis e Infecções Oportunistas"/>
        <s v="2ª aquisição de materiais permanentes e consumo, para atender as necessidades das Unidades de Saúde da Secretaria de Estado da Saúde do Maranhão/SES."/>
        <s v="3ª (terceira) aquisição de medicamentos do Componente Especializado da Assistência Farmacêutica – CEAF para atender as necessidades da Unidade Gestora de Insumos Estratégicos (UGIE)"/>
        <s v="ÁGUA MINERAL NATURAL E POTÁVEL PARA A SES-ACONDICIONADA EM COPOS DE 200ML, CAIXA COM 48 UNIDADES&quot;"/>
        <s v="FORÇA ESTADUAL DE SAÚDE"/>
        <s v="EXECUÇÃO DAS AÇÕES DO PROJETO DE QUALIFICAÇÃO E APERFEIÇOAMENTO TÉCNICO DA ATENÇÃO PRIMÁRIA EM SAÚDE DE INTERESSE DA SECRETARIA DE ESTADO DA SAÚDE – SES/MA"/>
        <s v="TERMO DE COLABORAÇÃO -  EXECUÇÃO DO PROJETO DE AÇÕES DE SAÚDE MENTAL NO SISTEMA PRISIONAL"/>
        <s v="CHEQUE GESTANTE"/>
        <s v="SERVIÇOS DE AGENCIAMENTOS DE VIAGENS PARA TFD"/>
        <s v="SERVIÇO FUNERÁRIO PARA FALECIDOS CADASTRADOS NO PROGRAMA TFD"/>
        <s v="TERMO DE FOMENTO - RECUPERAÇÃO DE DEPENDENTES DE ÁLCOOL E DROGAS"/>
        <s v="INTEGRAR O HOSPITAL NO SUS E INSERÇÃO NA REDE REGIONALIZADA"/>
        <s v="APOIO FINANCEIRO AO SERVIÇO DE SAÚDE, AMBULATORIAL COM ESPC. MÉDICAS"/>
        <s v="DIÁRIAS"/>
        <s v="DIÁRIAS - VIGILÂNCIA EPIDEMIOLÓGICA"/>
        <s v="DIÁRIAS - PLANEJAMENTO"/>
        <s v="DIÁRIAS - AUDITORIA - SUS"/>
        <s v="OUVIDORIA - SUS"/>
        <s v="DIÁRIAS - MONITORAMENTO NOS MUNICÍPIOS"/>
        <s v="DIÁRIAS - VIGILÂNCIA SANITÁRIA"/>
        <s v="DIÁRIAS - ATENÇÃO PRIMÁRIA"/>
        <s v="DIÁRIAS - LACEN"/>
        <s v="DIÁRIAS - SAÚDE MENTAL, ÁLCOOL E OUTRAS DROGAS"/>
        <s v="CONSELHOS - CONSELHO ESTADUAL DE DROGAS"/>
        <s v="DIÁRIAS - HEMOMAR"/>
        <s v="DIÁRIAS - UNIDADES GESTORAS REGIONAIS DE SAÚDE"/>
        <s v="ASSIST. TÉCNICA EM APARELHOS DE AR CONDICIONADOS (CENTRAIS, JANELA, SPLIT E SHILLER)"/>
        <s v="SERVIÇO DE MANUTENÇÃO EM EQUIPAMENTOS DE REFRIGERAÇÃO DIVERSOS"/>
        <s v="ASSIST. TÉCNICA EM GERADORES (CARRETA MAMOGRAFIA E HOSP DE CAMPANHA)"/>
        <s v="SERV. DE ENGENHARIA CIVIL SOB DEMANDA PARA SES E DEMAIS UNIDADES"/>
        <s v="LOCAÇÃO DE SISTEMAS DE GASES MEDICINAIS, MANUT. E FORNEC. DE GASES"/>
        <s v="FABRICAÇÃO E INSTALAÇÃO DE PLACAS DIVERSAS"/>
        <s v="4ª aquisição de mobiliários e materiais de consumo hospitalares- APOSTILAMENTO"/>
        <s v="LOCAÇÃO E MANUT. DE SISTEMAS DE GASES MEDICINAISE FORNECEIMENTO DE GASES"/>
        <s v="FORNECIMENTO DE GASES MEDICINAIS PARA REDE HIERARQUIZADA DE SAÚDE"/>
        <s v="LOCAÇÃO DE SISTEMA DE AR MEDICINAL"/>
        <s v="FORNECIMENTO DE GASES MEDICINAIS, CONF. PREGÃO ELETRONICO N. 06/2020"/>
        <s v="2º CONTRATAÇÃO DE EMPRESA ESPECIALIZADA EM LOCAÇÃO DE SISTEMA DE AR MEDICINAL "/>
        <s v="CONTRATAÇÃO DE EMPRESA ESPECIALIZADA EM LOCAÇÃO DE SISTEMA DE AR MEDICINAL "/>
        <s v=" locação de sistema de ar medicinal produzido por compressor medicinal com fornecimento de sua respectiva central de reserva de cilindros ar medicinal sintético (backups), com instalação e montagem; locação de usinas concentradoras de oxigênio e ar medici"/>
        <s v="locação de sistema de ar medicinal produzido por compressor medicinal com fornecimento de sua respectiva central de reserva de cilindros ar medicinal sintético (backups), com instalação e montagem; locação de usinas concentradoras de oxigênio e ar medicin"/>
        <s v="MANUTENÇÃO PREVENTIVA, CORRETIVA E ASSISTÊNCIA TÉCNICA PARA SAPAPVS"/>
        <s v="GERENCIA, OPERAÇÃO E EXECUÇÃO DOS SERVIÇOS DE NECROPSIAS/AUTÓPSIAS"/>
        <s v="TERMO DE COLABORAÇÃO - FORTALECIMENTO DA GESTÃO DA VIG EPIDEMIOLÓGICA"/>
        <s v="CURSO TÉCNICO PARA AGENTES COMUNITÁRIOS DE SAÚDE"/>
        <s v="TERMO DE COLABORAÇÃO PARA QUALIFICAÇÃO DE PROFISSIONAIS DA GESTÃO DA ASSISTÊNCIA A SAÚDE"/>
        <s v="APOIO FINANCEIRO - MUNICÍPIOS - FUNDO A FUNDO - MATERNIDADE CARMOSINA COUTINHO "/>
        <s v="APOIO FINANCEIRO - MUNICÍPIOS - FUNDO A FUNDO"/>
        <s v="SERVIÇO DE TELEFONIA MÓVEL COM CELULAR E MODEM"/>
        <s v="LOCAÇÃO DE IMPRESSORAS MULTIFUNCIONAIS A LASER"/>
        <s v="LINK DE INTERNET POR FIBRA ÓPTICA COM SOLUÇÃO DE SEGURANÇA DIGITAL"/>
        <s v="SERVIÇOS DE TI PARA ATEDNER AS DEMANDAS DA SES"/>
        <s v="VIDEO MONITORAMENTO E COMUNICAÇÃO COM INSTALAÇÃO E MANUTENÇÃO "/>
        <s v="MANUTENÇÃO CORRETIVA EM REDE TELEFÔNICA INTERNA"/>
        <s v="TELEFONIA FIXA COMUTADA"/>
        <s v="INTERNET E BACKUP POR FIBRA ÓPTICA COM SOLUÇÃO DE SEGURANÇA DIGITAL"/>
        <s v="2ª aquisição de medicamentos do Componente Especializados da Assistência Farmacêutica - CEAF"/>
        <s v="Aquisição de medicamento para atender demanda judicial ajuizada contra o Estado do Maranhão."/>
        <s v="A presente licitação tem por objeto a 1ª (primeira) aquisição de medicamentos do Componente Especializado da Assistência Farmacêutica – CEAF para atender as necessidades da Unidade Gestora de Insumos Estratégicos (UGIE), de acordo com a Portaria n° 1.554 "/>
        <s v="1ª (primeira) aquisição de medicamentos do Componente Especializado da Assistência Farmacêutica – CEAF para atender as necessidades da Unidade Gestora de Insumos Estratégicos (UGIE), de acordo com a Portaria n° 1.554 de 30 de julho de 2013 (alterado pela "/>
        <s v="2ª aquisição de medicamentos do Componente Especializados da Assistência Farmacêutica - CEAF para atender as necessidades da Unidade Gestora de Insumos Estratégicos (UGIE), de acordo com a Portaria nº 1.554 de 30 de julho de 2013 (Alterada pela Portaria G"/>
        <s v="1ª Aquisição de medicamentos do Componente Especializados da Assistência Farmacêutica -CEAF para atender as necessidades da Unidade Gestora de Insumos Estratégicos (UGIE), de acordo com a Portaria n° 1.554 de 30 de julho de 2013 (Aletrada pela Portaria GM"/>
        <s v="AQUISIÇÃO EMERGENCIAL de medicamentos do Componente Especializados da Assistência Farmacêutica – CEAF"/>
        <s v="PRESTAÇÃO DE SERVIÇOS DE DESEMBARAÇO ALFANDEGÁRIO E IMPORTAÇÃO DE MEDICAMENTOS"/>
        <s v="AQUISIÇÃO DE MEDICAMENTOS PARA ATENDER A DEMANDA JUDICIAL "/>
        <s v="AQUISIÇÃO, EM CARÁTER EMERGENCIAL, DE SISTEMA DE INFUSÃO DE INSULINA ACCU-CHEK COMBO BEM COMO O KIT DE INSUMOS CORRESPONDENTE,&#10;"/>
        <s v="2º AQUISIÇÃO DE LEITE ESPECIAL "/>
        <s v="1º AQUISIÇÃO DE LEITE ESPECIAL "/>
        <s v="AQUISIÇÃO EMERGENCIAL DE MEDICAMENTOS DO COMPONENTE ESPECIALIZADO - CEAF"/>
        <s v="AQUISIÇÃO DE MEDICAMENTOS DO ELENCO ESTADUAL PARA ATENDER AS NECESSIDADES DA UNIDADE GESTORA DE INSUMOS ESTRATÉGICOS (UGIE)"/>
        <s v="AQUISIÇÃO DE MEDICAMENTOS DO COMPONENTE ESPECIALIZADO DA ASSISTÊNCIA FARMACÊUTICA – CEAF PARA ATENDER AS NECESSIDADES DA UNIDADE GESTORA DE INSUMOS ESTRATÉGICOS (UGIE)"/>
        <s v="AQUISIÇÃO DE MEDICAMENTOS DO ELENCO ESTADUAL PARA ATENDER AS NECESSIDADES DOS PROCESSOS ADMINISTRATIVOS DA UNIDADE GESTORA DE INSUMOS ESTRATÉGICOS (UGIE)"/>
        <s v="locação do 3º andar do imóvel em Pedreiras, com estrutura hospitalar apta a comportar 34 (trinta e quatro) leitos para atendimento exclusivo da COVID-19, sendo 22 (vinte e dois) leitos clínicos e 12 (doze) leitos para Unidade de Terapia Intensiva COVID-19"/>
        <s v="LOCAÇÃO DE IMÓVEL PARA IMPLANTAÇÃO DE UNIDADE DE SAÚDE EM PRESIDENTE DUTRA"/>
        <s v="PARA SERVIÇOS DE OBSTETRÍCIA DA SANTA CASA DE MISERICÓRDIA"/>
        <s v="IMÓVEL NA ESTRADA DA VITÓRIA, N.2409, BAIRRO FÉ EM DEUS"/>
        <s v="PARA FUNCIONAMENTO DOS SERVIÇOS DE ORTEPEDIA EM SÃO LUÍS-MA"/>
        <s v="IMÓVEL EM PEDREIRAS COM 40 LEITOS PARA PACIENTES"/>
        <s v="PARA UNID. ODONTOLÓGICA DO ESTADO DO MARANHÃO (UEOM) NO ANÉL VIÁRIO"/>
        <s v="PARA FUNCIONAMENTO DA FEME, NO ANÉL VIÁRIO"/>
        <s v="NO MUNICÍPIO DE AÇAILÂNDIA PARA ABRIGAR O NÚCLEO DE ENTOMOLOGIA, LABORATÓRIO DE REVISÃO E GARAGEM "/>
        <s v="IMÓVEL NO MONTE CASTELO PARA SERVIÇO DE RESIDÊNCIA TERAPÊUTICA DO NINA RODRIUES"/>
        <s v="IMÓVEL NA AVENIDA 203, BAIRRO CIDADE OPERÁRIA"/>
        <s v="IMÓVEL SITUADO NA ESTADA DA MAIOBA - PAÇO DO LUMIAR - MA"/>
        <s v="PARA SERV. DE RESIDÊNCIA TERAPÊUTICA 2 DO HOSP. NINA RODRIGUES"/>
        <s v="IMÓVEL NO OLHO D’ÁGUA CENTRO ESPECIALIZADO EM REABILITAÇÃO E TRATAMENTO ÀS PESSOAS COM TRANSTORNOS DE ESPECTRO AUTISTA (TEA"/>
        <s v="IMÓVEL NA VILA LUIZÃO PARA INSTALAÇÕES DO HOSP. DR. ADELSON DE SOUZA LOPES"/>
        <s v="IMÓVEL EM CHAPADINHA PARA O FUNCIONAMENTO DA UNIDADE REGIONAL DE SAÚDE"/>
        <s v="IMÓVEL NA MAIOBA PARA INSTALAÇÕES DA CENTRAL DE ABASTECIMENTO FARMACÊUTICO"/>
        <s v="IMÓVEL NO CALHAU PARA INSTALAÇÃO DA SAPAPVS"/>
        <s v="PARA FUNCIONAMENTO DA UNIDADE REGIONAL DE SAÚDE DE TIMON"/>
        <s v="IMÓVEL NA AREINHA PARA INSTALAÇÕES DA CECOVE"/>
        <s v="LOCAÇÃO DE 06 AMBULÂNCIAS COM MOTORISTAS SOCORRISTA"/>
        <s v="LOCAÇÃO DE 06 AMBULÂNCIAS COM MOTORISTAS SOCORRISTA- COVID-19"/>
        <s v="LOCAÇÃO DE 24 AMBULÂNCIAS COM MOTORISTAS SOCORRISTA"/>
        <s v="LOCAÇÃO DE 15 VEÍCULOS TIPO PICK UP AMAROK"/>
        <s v="LOCAÇÃO DE 45 VEÍCULOS TIPO PICK UP"/>
        <s v="LOCAÇÃO DE 15 VEÍCULOS TIPO SUV PARA SES-MA"/>
        <s v="LOCAÇÃO DE 30 VEÍCULOS TIPO HATCH PARA SES-MA"/>
        <s v="LOCAÇÃO DE 20 VEÍCULOS TIPO PICK-UP SIMPLES PARA SES"/>
        <s v="SERVIÇOS DE FORNECIMENTO DE ÁGUA E ESGOTO NAS CIDADES DE PAÇO DO LUMIAR E SÃO JOSÉ DE RIBAMAR (MA)"/>
        <s v="FORNECIMENTO DE ENERGIA ELÉTRICA"/>
        <s v="FORNECIMENTO DE ÁGUA E ESGOTO "/>
        <s v="A CONTRATAÇÃO DE EMPRESA DE SERVIÇO DE PLANEJAMENTO, ORGANIZAÇÃO, COORDENAÇÃO, EXECUÇÃO E ACOMPANHAMENTO DE EVENTOS, PARA ATENDER AS NECESSIDADES DA SECRETARIA DE ESTADO DA SAÚDE, INCLUINDO A PRESTAÇÃO DOS SERVIÇOS DE ALIMENTAÇÃO, MATERIAL DE DECORAÇÃO E "/>
        <s v="FORNECIMENTO DE ÁGUA E ESGOTO NA CIDADE DE TIMON"/>
        <s v="PASSAGENS AÉREAS PARA ATENDENDER AS DEMANDAS DA SES"/>
        <s v="VIGILÂNCIA ARMADA E DESARMADA PARA ATENDER A SES E SUAS UNIDADES"/>
        <s v="VIGILÂNCIA ARMADA E DESARMADA PARA ATENDER A SES E SUAS UNIDADES - COVID19"/>
        <s v="VIGILÂNCIA ARMADA E DESARMADA PARA ATENDER A SES E SUAS UNIDADES - APOSTILAMENTO "/>
        <s v="SERVIÇOS POSTAIS"/>
        <s v="PRESTAÇÃO DE SERVIÇOS GRÁFICOS"/>
        <s v="SERVIÇO DE LIMPEZA E CONSERVAÇÃO"/>
        <s v="PROJETO DE QUALIFICAÇÃO E APERFEIÇOAMENTO DA GESTÃO DO SUS"/>
        <s v="GERENCIAMENTO DE FROTA DOS VEÍCULOS, PEÇAS E MANUTENÇÃO"/>
        <s v="SERVIÇOS MANUAIS DE CARREGO E DESCARREGO DE MATERIAIS"/>
        <s v="SERVIÇOS MANUAIS DE CARREGO E DESCARREGO DE MATERIAIS - APOSTILAMENTO "/>
        <s v="SERVIÇOS MANUAIS DE CARREGO E DESCARREGO DE MATERIAIS - COVID19"/>
        <s v="ENTREGA DE JORNAIS IMPRESSOS E ACESSO ON-LINE"/>
        <s v="GERENCIAMENTO DE COMBUSTÍVEL POR CARTÃO ELETRÔNICO"/>
        <s v="GERENCIAMENTO DE COMBUSTÍVEL POR CARTÃO ELETRÔNICO - apostilamento"/>
        <s v="PLANEJAMENTO, ORGANIZAÇÃO, COORDENAÇÃO, EXECUÇÃO E ACOMPANHAMENTO DE EVENTOS"/>
        <s v="DESCUPINIZAÇÃO, DESINSETIZAÇÃO, DESRATIZAÇÃO E DESALOJAMENTO DE POMBOS E MORCEGOS"/>
        <s v="prestação de serviços continuados de Serviços de Limpeza, Desinfecção, higienização e Conservação de áreas internas e externas nas instalações físicas e mobiliários, com fornecimento de mão de obra"/>
        <s v="OPERACIONALIZAÇÃO DO PROJETO DE ATENDIMENTO AOS ACOLHIDOS NO SOLAR DO OUTONO"/>
        <s v="REGULAÇÃO DO ACESSO AOS SERVIÇOS DE SAÚDE"/>
        <s v="EXECUÇÃO DAS AÇÕES DE SAÚDE NO CENTRO DE TERAPIA RENAL SUBSTITUTIVA (TRS) – NEFROLOGIA"/>
        <s v="SERVIÇO DE TELEATENDIMENTO RECEPTIVO PARA MARCAÇÃO DE CONSULTAS, ETC"/>
        <s v="LOCAÇÃO DE MÁQUINAS DE HEMODIÁLISE"/>
        <s v="TRANSPORTE AEROMÉDICO - UTI AÉREA"/>
        <s v="OPERACIONALIZAÇÃO DO ACESSO À ASSISTÊNICA FARMACÊUTICA"/>
        <s v="SERVIÇO DE EXAMES LABORATORIAIS"/>
        <s v="AÇÕES DE SAÚDE NA UND. MÓVEL DE PREVENÇÃO AO CÂNCER"/>
        <s v="GESTÃO DO PROGRAMA DE RESIDÊNCIAS MÉDICA"/>
        <s v="LOCAÇÃO DE MAQUINAS DE HEMODIALISE"/>
        <s v="NEFROLOGIA-TERAPIA RENAL SUBSTITUTIVA EM  BACABAL, ZÉ DOCA E SANTA INÊS - APOSTILAMENTO"/>
        <s v="NEFROLOGIA-TERAPIA RENAL SUBSTITUTIVA EM  BACABAL, ZÉ DOCA E SANTA INÊS"/>
        <s v="TOMOGRAFIA (DIAGNÓSTICO POR IMAGEM) PELO SUS EM DE CAXIAS-MA"/>
        <s v="MAMOGRAFIA (DIAGNÓSTICO POR IMAGEM) PELO SUS EM DE CAXIAS-MA"/>
        <s v="NEFROLOGIA/TERAPIA RENAL SUBSTITUTIVA EM CAXIAS"/>
        <s v="EXAMES CITOPATOLÓGICOS TIPO I EM ROSÁRIO E SEUS CIRCUNVIZINHOS"/>
        <s v="CARDIOLOGIA P/ ATENDER AS DEMANDAS DAS UPAS E REDE ESTADUAL EM IMPERATRIZ"/>
        <s v="SERVIÇOS DE SAÚDE DIVERSOS E ATEND. 24H EM  ROSÁRIO/MA E MUNICÍPIOS CIRCUNVIZINHOS"/>
        <s v="SERVIÇOS MÉDICOS INTERNAÇÃO COM ATEND. 25 HORAS C/ 51 LEITOS"/>
        <s v="SERVIÇOS MÉDICOS EM NEFROLOGIA-TERAPIA RENAL SUBSTITUTIVA EM AÇAILÂNCIA"/>
        <s v="SERVIÇOS MÉDICOS EM NEFROLOGIA-TERAPIA RENAL SUBSTITUTIVA EM AÇAILÂNCIA - APOSTILAMENTO"/>
        <s v="REALIZAÇÃO DO TRATAMENTO DE RADIOIODOTERAPIA NO ÂMBITO DO SUS"/>
        <s v="SERVIÇOS DE EXAMES DE IMAGEM EM PRESIDENTE DUTRA E BARRA DO CORDA"/>
        <s v="07 LEITOS DE UTI ADULTO E INFANTIL EM IMPERATRIZ"/>
        <s v="SERVIÇOS DE ASSISTÊNCIA MÉDICA AMBULATORIAL EM ROSÁRIO"/>
        <s v="20 LEITOS DE UTI ADULTO E INFANTIL EM IMPERATRIZ"/>
        <s v="SERVIÇOS MÉDICOS DE ONCOLOGIA EM IMPERATRIZ"/>
        <s v="SERVIÇOS DE ONCOLOGIA PARA ATENDER AS REGIONAIS DE IMPERATRIZ "/>
        <s v="TERMO DE FOMENTO - SUPORTE A PACIENTES ONCOLÓGICOS VINDOS DO INTERIOR"/>
        <s v="SERVIÇOS AMBULATORIAIS  E MEDICINA DIAGNÓSTICAEM SÃO JOÃO DOS PATOS"/>
        <s v="NEFROLOGIA-TERAPIA RENAL SUBSTITUTIVA COM 120 MÁQUINAS"/>
        <s v="SERVIÇO DE OFTALMOLOGIA-GLAUCOMA EM VÁRIOS MUNICÍPIOS"/>
        <s v="NEFROLOGIA – TERAPIA RENAL SUBSTITUTIVA COM LEITOS DE UTI EM IMPERATRIZ"/>
        <s v="ONCOLOGIA CLÍNICA/QUIMIOTERAPIA, CIRÚRGICA,  ATEND. 24H EM DIVERSOS MUNICÍPIOS"/>
        <s v="SERVIÇO DE RADIOTERAPIA NA REGIÃO TOCANTINA"/>
        <s v="SERVIÇOS MÉDICOS DE CARDIOLOGIA PARA ATENDER A NECESSIDADE DAS UPAS"/>
        <s v="SERVIÇO DE NEFROLOGIA E TERAPIA RENAL COM LEITOS DE UTI EM IMPERATRIZ"/>
        <s v="para realização dos procedimentos de radioterapia e mutirão de cirurgias especializadas"/>
        <s v="RESTAÇÃO DE SERVIÇOS DE TRANSPORTE/FRETAMENTO DE AERONAVES PARA TRANSPORTE DE PACIENTES GRAVES (TRANSPORTE AERO MÉDICO), EM UTI AÉREA (ADULTO, CRIANÇA E NEONATOS) COM EQUIPE TÉCNICA ESPECIALIZADA – INCLUINDO SERVIÇO DE TRANSPORTE – INCLUÍDO SERVIÇOS DE TR"/>
        <m/>
        <s v="TRATAMENTO FORA DO DOMICÍLIO"/>
        <s v="EXECUÇÃO DO PROJETO DE AÇÕES CONSTRUTIVAS PARA O FORTALECIMENTO DA VIGILÂNCIA SANITÁRIA E SAÚDE DO TRABALHADOR"/>
        <s v="Serviços de Atendimento Móvel de Urgência (SAMU)"/>
        <s v="Componente Básico da Assistência Farmacêutica"/>
      </sharedItems>
    </cacheField>
    <cacheField name="NUM. DO&#10;ADITIVO">
      <sharedItems containsBlank="1" containsMixedTypes="1" containsNumber="1" containsInteger="1">
        <s v="3º"/>
        <s v="4º"/>
        <s v="2º"/>
        <n v="0.0"/>
        <s v="1º"/>
        <s v="5º"/>
        <s v="7º"/>
        <s v="6º"/>
        <s v="8º"/>
        <s v="-"/>
        <s v="9º"/>
        <s v="0º"/>
        <m/>
        <s v="3º "/>
      </sharedItems>
    </cacheField>
    <cacheField name="PROCESSO" numFmtId="0">
      <sharedItems containsBlank="1">
        <s v="54518/2020"/>
        <s v="54079/2021"/>
        <s v="38951/2020"/>
        <s v="31972/2021"/>
        <s v="36527/2020"/>
        <s v="22570/2021"/>
        <s v="35145/2020"/>
        <s v="32936/2020"/>
        <s v="31954/2021"/>
        <s v="79466/2020"/>
        <s v="140412/2020"/>
        <s v="71302/2020"/>
        <s v="38954/2020"/>
        <s v="22563/2021"/>
        <s v="36544/2020"/>
        <s v="26562/2021"/>
        <s v="97689/2020"/>
        <s v="37744/2020"/>
        <s v="31896/2021"/>
        <s v="97687/2020"/>
        <s v="40062/2020"/>
        <s v="33046/2021"/>
        <s v="33209/2020"/>
        <s v="26557/2021"/>
        <s v="37752/2020"/>
        <s v="26548/2021"/>
        <s v="43908/2020"/>
        <s v="31962/2021"/>
        <s v="37762/2020"/>
        <s v="27339/2021"/>
        <s v="57898/2020"/>
        <s v="54724/2021"/>
        <s v="106005/2020"/>
        <s v="43178/2021"/>
        <s v="41425/2021"/>
        <s v="21605/2021"/>
        <s v="31006/2021"/>
        <s v="37839/2021"/>
        <s v="24753/2021"/>
        <s v="25341/2021"/>
        <s v="24519/2021"/>
        <s v="21600/2021"/>
        <s v="24752/2021"/>
        <s v="25338/2021"/>
        <s v="13759/2021"/>
        <s v="13736/2021"/>
        <s v="2918/2021"/>
        <s v="153345/2020"/>
        <s v="7830/2021"/>
        <s v="153309/2020"/>
        <s v="25330/2021"/>
        <s v="153316/2020"/>
        <s v="11683/2021"/>
        <s v="43169/2021"/>
        <s v="8734/2021"/>
        <s v="162365/2020"/>
        <s v="162350/2020"/>
        <s v="7692/2021"/>
        <s v="162358/2020"/>
        <s v="162357/2020"/>
        <s v="9519/2021"/>
        <s v="7810/2021"/>
        <s v="7813/2021"/>
        <s v="162352/2020"/>
        <s v="158781/2020"/>
        <s v="7689/2021"/>
        <s v="7801/2021"/>
        <s v="41586/2021"/>
        <s v="153296/2020"/>
        <s v="7681/2021"/>
        <s v="13746/2021"/>
        <s v="10096/2021"/>
        <s v="9532/2021"/>
        <s v="2923/2021"/>
        <s v="160587/2020"/>
        <s v="153340/2020"/>
        <s v="55344/2021"/>
        <s v="25339/2021"/>
        <s v="21556/2021"/>
        <s v="27021/2021"/>
        <s v="24582/2021"/>
        <s v="21550/2021"/>
        <s v="13752/2021"/>
        <s v="24498/2021"/>
        <s v="31495/2021"/>
        <s v="33376/2021"/>
        <s v="25331/2021"/>
        <s v="31498/2021"/>
        <s v="31509/2021"/>
        <s v="32262/2021"/>
        <s v="36405/2021"/>
        <s v="40724/2021"/>
        <s v="31396/2021"/>
        <s v="41170/2021"/>
        <s v="31479/2021"/>
        <s v="37831/2021"/>
        <s v="43099/2021"/>
        <s v="42811/2021"/>
        <s v="42462/2021"/>
        <s v="43186/2021"/>
        <s v="43106/2021"/>
        <s v="41439/2021"/>
        <s v="13413/2021"/>
        <s v="39266/2021"/>
        <s v="28804/2021"/>
        <s v="42169/2021"/>
        <s v="41541/2021"/>
        <s v="41430/2021"/>
        <s v="41423/2021"/>
        <s v="39274/2021"/>
        <s v="42450/2021"/>
        <s v="30549/2021"/>
        <s v="35210/2021"/>
        <s v="40718/2021"/>
        <s v="41253/2021"/>
        <s v="9305/2021"/>
        <s v="170272/2020"/>
        <s v="10130/2021"/>
        <s v="31482/2021"/>
        <s v="31510/2021"/>
        <s v="24757/2021"/>
        <s v="41433/2021"/>
        <s v="43498/2021"/>
        <s v="46492/2021"/>
        <s v="38720/2020"/>
        <s v="137099/2020"/>
        <s v="61817/2021"/>
        <s v="14826/2021"/>
        <s v="158643/2020"/>
        <s v="101812/2017"/>
        <s v="15547/2021"/>
        <s v="110345/2020"/>
        <s v="111528/2020"/>
        <s v="44570/2020"/>
        <s v="71880/2018"/>
        <s v="88882/2019"/>
        <s v="-"/>
        <s v="61530/2020"/>
        <s v="41867/2020"/>
        <s v="34683/2020"/>
        <s v="27460/2021"/>
        <s v="2760/2021"/>
        <s v="73658/2020"/>
        <s v="142570/2020"/>
        <s v="42904/2020"/>
        <s v="127215/2020"/>
        <s v="130997/2020"/>
        <s v="52758/2021"/>
        <s v="117609/2020"/>
        <s v="24632/2021"/>
        <s v="151252/2020"/>
        <s v="164119/2020"/>
        <s v="127015/2020"/>
        <s v="46625/2021"/>
        <s v="184247/2020"/>
        <s v="46621/2021"/>
        <s v="151612/2020"/>
        <s v="151882/2020"/>
        <s v="10869/2021"/>
        <s v="25363/2021"/>
        <s v="41230/2021"/>
        <s v="47881/2021"/>
        <s v="100955/2020"/>
        <s v="182406/2020"/>
        <s v="42486/2021"/>
        <s v="18210/2019"/>
        <s v="81067/2020"/>
        <s v="71575/2020"/>
        <s v="38314/2021"/>
        <s v="64133/2019"/>
        <s v="133198/2019"/>
        <s v="259184/2019"/>
        <s v="11202/2021"/>
        <s v="68859/2020"/>
        <s v="7520/2020"/>
        <s v="6384/2021"/>
        <s v="130422/2020"/>
        <s v="9760/2020"/>
        <s v="84590/2020"/>
        <s v="68863/2020"/>
        <s v="133404/2020"/>
        <s v="6336/2021"/>
        <s v="124097/2020"/>
        <s v="42467/2021"/>
        <s v="33497/2021"/>
        <s v="43506/2021"/>
        <s v="43090/2021"/>
        <s v="42789/2021"/>
        <s v="42787/2021"/>
        <s v="42463/2021"/>
        <s v="7733/2021"/>
        <s v="167965/2020"/>
        <s v="167968/2020"/>
        <s v="134162/2020"/>
        <s v="11706/2021"/>
        <s v="14199/2021"/>
        <s v="20894/2021"/>
        <s v="31567/2021"/>
        <s v="31542/2021"/>
        <s v="33385/2021"/>
        <s v="31525/2021"/>
        <s v="41393/2021"/>
        <s v="90284/2020"/>
        <s v="56286/2019"/>
        <s v="31829/2018"/>
        <s v="35222/2021"/>
        <s v="185081/2019"/>
        <s v="185079/2019"/>
        <s v="139976/2019"/>
        <s v="152605/2020"/>
        <s v="31335/2020"/>
        <s v="178016/2019"/>
        <s v="96692/2019"/>
        <s v="145771/2019"/>
        <s v="237317/2018"/>
        <s v="145545/2019"/>
        <s v="299999/2017"/>
        <s v="26451/2019"/>
        <s v="134199/2020"/>
        <s v="157734/2020"/>
        <s v="161640/2017"/>
        <s v="14585/2020"/>
        <s v="2440/2019"/>
        <s v="215135/2019"/>
        <s v="260549/2019"/>
        <s v="188844/2020"/>
        <s v="135124/2020"/>
        <s v="260542/2019"/>
        <s v="188848/2020"/>
        <s v="41180/2020"/>
        <s v="4959/2021"/>
        <s v="128350/2020"/>
        <s v="4965/2021"/>
        <s v="102083/2020"/>
        <s v="98406/2020"/>
        <s v="108062/2020"/>
        <s v="127062/2020"/>
        <s v="4607/2021"/>
        <s v="4590/2021"/>
        <s v="111161/2020"/>
        <s v="105831/2020"/>
        <s v="168150/2020"/>
        <s v="60763/2020"/>
        <s v="181273/2020"/>
        <s v="6363/2021"/>
        <s v="116320/2020"/>
        <s v="181265/2020"/>
        <s v="153070/2020"/>
        <s v="11914/2020"/>
        <s v="5904/2020"/>
        <s v="133821/2020"/>
        <s v="35053/2020"/>
        <s v="185908/2020"/>
        <s v="277691/2019"/>
        <s v="67481/2020"/>
        <s v="171675/2020"/>
        <s v="3066/2021"/>
        <m/>
        <s v="79211/2020"/>
        <s v="21172/2020"/>
        <s v="59843/2021"/>
        <s v="185898/2020"/>
        <s v="111169/2020"/>
        <s v="66832/2020"/>
        <s v="9792/2021"/>
        <s v="35472/2021"/>
        <s v="171754/2020"/>
        <s v="255777/2019"/>
        <s v="49633/2021"/>
        <s v="167354/2020"/>
        <s v="107207/2020"/>
        <s v="47171/2021"/>
        <s v="135611/2020"/>
        <s v="34091/2020"/>
        <s v="23818/2021"/>
        <s v="99758/2020"/>
        <s v="131462/2020"/>
        <s v="35458/2021"/>
        <s v="137683/2020"/>
        <s v="35105/2020"/>
        <s v="8261/2021"/>
        <s v="128767/2020"/>
        <s v="25375/2021"/>
        <s v="8701/2020"/>
        <s v="177639/2020"/>
        <s v="69876/2020"/>
        <s v="83804/2021"/>
        <s v="151431/2020"/>
        <s v="86892/2020"/>
        <s v="224090/2019"/>
        <s v="169215/2020"/>
        <s v="169200/2020"/>
        <s v="224088/2019"/>
        <s v="135211/2020"/>
        <s v="135207/2020"/>
        <s v="113436/2020"/>
        <s v="8431/2021"/>
        <s v="140882/2020"/>
        <s v="1176/2020"/>
        <s v="180557/2020"/>
        <s v="167938/2019"/>
        <s v="11136/2021"/>
        <s v="90424/2020"/>
        <s v="80135/2020"/>
        <s v="9224/2020"/>
        <s v="11151/2021"/>
        <s v="95639/2020"/>
        <s v="20670/2020"/>
        <s v="11143/2021"/>
        <s v="272151/2019"/>
        <s v="223624/2019"/>
        <s v="AGUARDANDO ADITIVO"/>
        <s v="54290/2020"/>
        <s v="69130/2020"/>
        <s v="135199/2020"/>
        <s v="88815/2020"/>
        <s v="8281/2021"/>
        <s v="54762/2020"/>
        <s v="135203/2020"/>
        <s v="158070/2020"/>
        <s v="8275/2021"/>
        <s v="169223/2020"/>
        <s v="8291/2021"/>
        <s v="54750/2020"/>
        <s v="149733/2020"/>
        <s v="186390/2020"/>
        <s v="14302/2021"/>
        <s v="122762/2020"/>
        <s v="6204/2021"/>
        <s v="41095/2018"/>
        <s v="20955/2019"/>
        <s v="12657/2021"/>
      </sharedItems>
    </cacheField>
    <cacheField name="INÍCIO DA&#10;VIGÊNCIA">
      <sharedItems containsDate="1" containsBlank="1" containsMixedTypes="1">
        <d v="2020-05-11T00:00:00Z"/>
        <d v="2021-05-11T00:00:00Z"/>
        <d v="2020-04-11T00:00:00Z"/>
        <d v="2021-04-11T00:00:00Z"/>
        <d v="2020-08-15T00:00:00Z"/>
        <d v="2020-12-01T00:00:00Z"/>
        <d v="2020-07-31T00:00:00Z"/>
        <d v="2020-09-27T00:00:00Z"/>
        <d v="2020-09-14T00:00:00Z"/>
        <d v="2020-04-02T00:00:00Z"/>
        <d v="2021-04-02T00:00:00Z"/>
        <d v="2020-04-12T00:00:00Z"/>
        <d v="2021-04-12T00:00:00Z"/>
        <d v="2020-05-02T00:00:00Z"/>
        <d v="2021-05-02T00:00:00Z"/>
        <d v="2020-11-16T00:00:00Z"/>
        <d v="2021-05-03T00:00:00Z"/>
        <d v="2021-04-29T00:00:00Z"/>
        <d v="2021-03-17T00:00:00Z"/>
        <d v="2021-03-12T00:00:00Z"/>
        <d v="2021-04-05T00:00:00Z"/>
        <d v="2021-03-10T00:00:00Z"/>
        <d v="2021-03-16T00:00:00Z"/>
        <d v="2021-03-29T00:00:00Z"/>
        <d v="2021-03-15T00:00:00Z"/>
        <d v="2021-03-03T00:00:00Z"/>
        <d v="2021-02-24T00:00:00Z"/>
        <d v="2021-02-05T00:00:00Z"/>
        <d v="2021-02-10T00:00:00Z"/>
        <d v="2021-02-11T00:00:00Z"/>
        <d v="2021-03-11T00:00:00Z"/>
        <d v="2021-04-15T00:00:00Z"/>
        <d v="2021-02-17T00:00:00Z"/>
        <d v="2021-02-12T00:00:00Z"/>
        <d v="2021-02-15T00:00:00Z"/>
        <d v="2021-02-25T00:00:00Z"/>
        <d v="2021-02-19T00:00:00Z"/>
        <d v="2021-02-23T00:00:00Z"/>
        <d v="2021-05-04T00:00:00Z"/>
        <d v="2021-03-04T00:00:00Z"/>
        <d v="2021-03-08T00:00:00Z"/>
        <d v="2021-03-22T00:00:00Z"/>
        <d v="2021-03-31T00:00:00Z"/>
        <d v="2021-04-07T00:00:00Z"/>
        <d v="2021-04-08T00:00:00Z"/>
        <d v="2021-04-20T00:00:00Z"/>
        <d v="2021-04-13T00:00:00Z"/>
        <d v="2021-04-14T00:00:00Z"/>
        <d v="2021-04-19T00:00:00Z"/>
        <d v="2021-04-17T00:00:00Z"/>
        <d v="2021-04-22T00:00:00Z"/>
        <d v="2021-04-23T00:00:00Z"/>
        <d v="2021-04-28T00:00:00Z"/>
        <d v="2021-04-30T00:00:00Z"/>
        <d v="2021-02-28T00:00:00Z"/>
        <d v="2020-11-30T00:00:00Z"/>
        <d v="2018-07-19T00:00:00Z"/>
        <d v="2021-01-01T00:00:00Z"/>
        <d v="2020-10-07T00:00:00Z"/>
        <d v="2020-10-06T00:00:00Z"/>
        <d v="2020-06-12T00:00:00Z"/>
        <d v="2018-04-12T00:00:00Z"/>
        <d v="2019-06-04T00:00:00Z"/>
        <d v="2020-05-07T00:00:00Z"/>
        <d v="2020-04-13T00:00:00Z"/>
        <d v="2020-04-03T00:00:00Z"/>
        <d v="2021-04-03T00:00:00Z"/>
        <d v="2021-01-15T00:00:00Z"/>
        <d v="2020-08-04T00:00:00Z"/>
        <d v="2020-10-31T00:00:00Z"/>
        <d v="2020-04-15T00:00:00Z"/>
        <d v="2020-10-13T00:00:00Z"/>
        <d v="2020-10-24T00:00:00Z"/>
        <d v="2021-04-24T00:00:00Z"/>
        <d v="2020-09-28T00:00:00Z"/>
        <d v="2021-03-28T00:00:00Z"/>
        <d v="2020-10-29T00:00:00Z"/>
        <d v="2020-12-27T00:00:00Z"/>
        <d v="2020-10-09T00:00:00Z"/>
        <d v="2021-04-26T00:00:00Z"/>
        <d v="2021-01-14T00:00:00Z"/>
        <d v="2021-03-30T00:00:00Z"/>
        <d v="2020-11-23T00:00:00Z"/>
        <d v="2021-02-18T00:00:00Z"/>
        <d v="2021-03-23T00:00:00Z"/>
        <d v="2020-09-15T00:00:00Z"/>
        <d v="2020-12-31T00:00:00Z"/>
        <d v="2021-04-01T00:00:00Z"/>
        <d v="2019-10-02T00:00:00Z"/>
        <d v="2018-12-21T00:00:00Z"/>
        <d v="2019-12-18T00:00:00Z"/>
        <d v="2020-03-19T00:00:00Z"/>
        <d v="2021-03-19T00:00:00Z"/>
        <d v="2020-08-27T00:00:00Z"/>
        <d v="2020-05-08T00:00:00Z"/>
        <d v="2021-05-08T00:00:00Z"/>
        <d v="2020-11-01T00:00:00Z"/>
        <d v="2020-04-27T00:00:00Z"/>
        <d v="2020-08-28T00:00:00Z"/>
        <d v="2020-08-21T00:00:00Z"/>
        <d v="2020-10-14T00:00:00Z"/>
        <d v="2021-04-27T00:00:00Z"/>
        <d v="2020-11-28T00:00:00Z"/>
        <d v="2021-04-09T00:00:00Z"/>
        <d v="2021-01-29T00:00:00Z"/>
        <d v="2021-02-22T00:00:00Z"/>
        <d v="2021-03-09T00:00:00Z"/>
        <d v="2021-03-25T00:00:00Z"/>
        <d v="2020-10-02T00:00:00Z"/>
        <d v="2019-05-06T00:00:00Z"/>
        <d v="2018-05-01T00:00:00Z"/>
        <d v="2021-05-01T00:00:00Z"/>
        <d v="2019-10-24T00:00:00Z"/>
        <d v="2019-11-01T00:00:00Z"/>
        <d v="2019-08-02T00:00:00Z"/>
        <d v="2020-06-07T00:00:00Z"/>
        <d v="2019-09-24T00:00:00Z"/>
        <d v="2019-09-12T00:00:00Z"/>
        <d v="2019-09-02T00:00:00Z"/>
        <d v="2019-01-11T00:00:00Z"/>
        <d v="2019-09-29T00:00:00Z"/>
        <d v="2018-12-26T00:00:00Z"/>
        <d v="2019-05-28T00:00:00Z"/>
        <d v="2021-01-04T00:00:00Z"/>
        <d v="2021-01-03T00:00:00Z"/>
        <d v="2017-07-31T00:00:00Z"/>
        <d v="2020-04-29T00:00:00Z"/>
        <d v="2020-01-01T00:00:00Z"/>
        <d v="2019-12-20T00:00:00Z"/>
        <d v="2020-03-11T00:00:00Z"/>
        <d v="2020-03-09T00:00:00Z"/>
        <d v="2020-03-30T00:00:00Z"/>
        <d v="2020-11-18T00:00:00Z"/>
        <d v="2020-09-01T00:00:00Z"/>
        <d v="2020-11-11T00:00:00Z"/>
        <d v="2020-09-30T00:00:00Z"/>
        <d v="2020-12-17T00:00:00Z"/>
        <d v="2020-06-22T00:00:00Z"/>
        <d v="2020-09-13T00:00:00Z"/>
        <d v="2020-12-08T00:00:00Z"/>
        <d v="2020-03-18T00:00:00Z"/>
        <d v="2020-05-01T00:00:00Z"/>
        <d v="2020-05-21T00:00:00Z"/>
        <d v="2020-03-15T00:00:00Z"/>
        <d v="2020-06-09T00:00:00Z"/>
        <m/>
        <d v="2020-08-05T00:00:00Z"/>
        <d v="2020-04-17T00:00:00Z"/>
        <d v="2020-09-23T00:00:00Z"/>
        <d v="2020-11-12T00:00:00Z"/>
        <d v="2021-01-02T00:00:00Z"/>
        <d v="2020-01-02T00:00:00Z"/>
        <d v="2021-01-18T00:00:00Z"/>
        <d v="2020-01-18T00:00:00Z"/>
        <d v="2020-10-10T00:00:00Z"/>
        <d v="2020-03-05T00:00:00Z"/>
        <d v="2021-03-05T00:00:00Z"/>
        <d v="2020-08-20T00:00:00Z"/>
        <d v="2020-10-16T00:00:00Z"/>
        <d v="2020-10-05T00:00:00Z"/>
        <d v="2020-04-22T00:00:00Z"/>
        <d v="2020-10-04T00:00:00Z"/>
        <d v="2021-03-01T00:00:00Z"/>
        <d v="2020-03-01T00:00:00Z"/>
        <d v="2020-12-26T00:00:00Z"/>
        <d v="2021-05-21T00:00:00Z"/>
        <d v="2020-11-26T00:00:00Z"/>
        <d v="2020-08-31T00:00:00Z"/>
        <d v="2020-01-20T00:00:00Z"/>
        <d v="2021-01-20T00:00:00Z"/>
        <n v="44162.0"/>
        <d v="2020-11-27T00:00:00Z"/>
        <d v="2020-11-14T00:00:00Z"/>
        <d v="2020-02-23T00:00:00Z"/>
        <d v="2020-03-13T00:00:00Z"/>
        <d v="2021-03-13T00:00:00Z"/>
        <d v="2020-08-09T00:00:00Z"/>
        <d v="2020-08-01T00:00:00Z"/>
        <d v="2020-04-01T00:00:00Z"/>
        <d v="2020-09-12T00:00:00Z"/>
        <d v="2020-01-05T00:00:00Z"/>
        <d v="2021-01-27T00:00:00Z"/>
        <d v="2020-07-01T00:00:00Z"/>
        <d v="2020-09-04T00:00:00Z"/>
        <d v="2020-04-05T00:00:00Z"/>
        <d v="2020-12-21T00:00:00Z"/>
        <d v="2020-12-30T00:00:00Z"/>
        <d v="2020-03-29T00:00:00Z"/>
        <d v="2020-11-19T00:00:00Z"/>
        <d v="2021-02-08T00:00:00Z"/>
        <d v="2020-09-26T00:00:00Z"/>
        <s v="-"/>
      </sharedItems>
    </cacheField>
    <cacheField name="FIM DA&#10;VIGÊNCIA">
      <sharedItems containsDate="1" containsBlank="1" containsMixedTypes="1">
        <d v="2021-05-11T00:00:00Z"/>
        <d v="2022-05-11T00:00:00Z"/>
        <d v="2021-04-11T00:00:00Z"/>
        <d v="2022-04-11T00:00:00Z"/>
        <d v="2021-08-15T00:00:00Z"/>
        <d v="2021-12-01T00:00:00Z"/>
        <d v="2021-07-31T00:00:00Z"/>
        <d v="2021-09-27T00:00:00Z"/>
        <d v="2021-09-14T00:00:00Z"/>
        <d v="2021-04-02T00:00:00Z"/>
        <d v="2022-04-02T00:00:00Z"/>
        <d v="2021-04-12T00:00:00Z"/>
        <d v="2022-04-12T00:00:00Z"/>
        <d v="2021-05-02T00:00:00Z"/>
        <d v="2022-05-02T00:00:00Z"/>
        <d v="2021-05-15T00:00:00Z"/>
        <d v="2021-06-01T00:00:00Z"/>
        <d v="2021-10-26T00:00:00Z"/>
        <d v="2021-09-13T00:00:00Z"/>
        <d v="2021-09-08T00:00:00Z"/>
        <d v="2021-10-02T00:00:00Z"/>
        <d v="2021-09-06T00:00:00Z"/>
        <d v="2021-09-12T00:00:00Z"/>
        <d v="2021-09-25T00:00:00Z"/>
        <d v="2021-09-11T00:00:00Z"/>
        <d v="2021-08-30T00:00:00Z"/>
        <d v="2021-08-23T00:00:00Z"/>
        <d v="2021-08-05T00:00:00Z"/>
        <d v="2021-08-10T00:00:00Z"/>
        <d v="2021-08-11T00:00:00Z"/>
        <d v="2021-08-16T00:00:00Z"/>
        <d v="2021-08-12T00:00:00Z"/>
        <d v="2021-08-14T00:00:00Z"/>
        <d v="2021-08-25T00:00:00Z"/>
        <d v="2021-08-19T00:00:00Z"/>
        <d v="2021-08-17T00:00:00Z"/>
        <d v="2021-09-10T00:00:00Z"/>
        <d v="2021-08-31T00:00:00Z"/>
        <d v="2021-09-04T00:00:00Z"/>
        <d v="2022-03-15T00:00:00Z"/>
        <d v="2022-03-17T00:00:00Z"/>
        <d v="2021-09-18T00:00:00Z"/>
        <d v="2022-03-22T00:00:00Z"/>
        <d v="2022-03-31T00:00:00Z"/>
        <d v="2021-10-04T00:00:00Z"/>
        <d v="2022-04-07T00:00:00Z"/>
        <d v="2021-10-06T00:00:00Z"/>
        <d v="2021-10-17T00:00:00Z"/>
        <d v="2021-12-31T00:00:00Z"/>
        <d v="2022-04-14T00:00:00Z"/>
        <d v="2021-10-11T00:00:00Z"/>
        <d v="2022-04-19T00:00:00Z"/>
        <d v="2021-08-18T00:00:00Z"/>
        <d v="2022-04-20T00:00:00Z"/>
        <d v="2022-04-22T00:00:00Z"/>
        <d v="2021-10-19T00:00:00Z"/>
        <d v="2021-10-20T00:00:00Z"/>
        <d v="2021-10-25T00:00:00Z"/>
        <d v="2021-10-27T00:00:00Z"/>
        <d v="2022-05-03T00:00:00Z"/>
        <d v="2021-11-16T00:00:00Z"/>
        <d v="2021-10-29T00:00:00Z"/>
        <d v="2021-04-29T00:00:00Z"/>
        <d v="2021-02-28T00:00:00Z"/>
        <d v="2021-07-19T00:00:00Z"/>
        <d v="2021-10-07T00:00:00Z"/>
        <d v="2021-06-12T00:00:00Z"/>
        <d v="2021-06-04T00:00:00Z"/>
        <d v="2021-05-07T00:00:00Z"/>
        <d v="2021-04-13T00:00:00Z"/>
        <d v="2021-04-03T00:00:00Z"/>
        <d v="2022-04-03T00:00:00Z"/>
        <d v="2022-01-15T00:00:00Z"/>
        <d v="2021-08-04T00:00:00Z"/>
        <d v="2021-04-30T00:00:00Z"/>
        <d v="2021-04-15T00:00:00Z"/>
        <d v="2021-04-24T00:00:00Z"/>
        <d v="2021-10-24T00:00:00Z"/>
        <d v="2021-09-28T00:00:00Z"/>
        <d v="2021-12-27T00:00:00Z"/>
        <d v="2021-10-09T00:00:00Z"/>
        <d v="2022-01-14T00:00:00Z"/>
        <d v="2021-11-23T00:00:00Z"/>
        <d v="2022-02-18T00:00:00Z"/>
        <d v="2022-03-23T00:00:00Z"/>
        <d v="2021-09-15T00:00:00Z"/>
        <d v="2021-04-01T00:00:00Z"/>
        <d v="2022-04-01T00:00:00Z"/>
        <d v="2021-06-21T00:00:00Z"/>
        <d v="2022-12-18T00:00:00Z"/>
        <d v="2021-03-19T00:00:00Z"/>
        <d v="2022-03-19T00:00:00Z"/>
        <d v="2021-08-27T00:00:00Z"/>
        <d v="2021-05-08T00:00:00Z"/>
        <d v="2022-05-08T00:00:00Z"/>
        <d v="2021-11-01T00:00:00Z"/>
        <d v="2021-04-27T00:00:00Z"/>
        <d v="2021-08-28T00:00:00Z"/>
        <d v="2021-08-21T00:00:00Z"/>
        <d v="2022-04-27T00:00:00Z"/>
        <d v="2021-11-28T00:00:00Z"/>
        <d v="2022-04-05T00:00:00Z"/>
        <d v="2021-08-22T00:00:00Z"/>
        <d v="2021-06-29T00:00:00Z"/>
        <d v="2022-02-22T00:00:00Z"/>
        <d v="2022-02-12T00:00:00Z"/>
        <d v="2021-09-07T00:00:00Z"/>
        <d v="2025-10-02T00:00:00Z"/>
        <d v="2021-05-06T00:00:00Z"/>
        <d v="2021-05-01T00:00:00Z"/>
        <d v="2024-05-01T00:00:00Z"/>
        <d v="2022-10-24T00:00:00Z"/>
        <d v="2022-11-01T00:00:00Z"/>
        <d v="2022-08-02T00:00:00Z"/>
        <d v="2021-05-31T00:00:00Z"/>
        <d v="2022-06-07T00:00:00Z"/>
        <d v="2021-09-24T00:00:00Z"/>
        <d v="2021-09-02T00:00:00Z"/>
        <d v="2024-01-11T00:00:00Z"/>
        <d v="2021-09-29T00:00:00Z"/>
        <d v="2021-12-26T00:00:00Z"/>
        <d v="2022-05-28T00:00:00Z"/>
        <d v="2022-01-04T00:00:00Z"/>
        <d v="2024-01-03T00:00:00Z"/>
        <d v="2022-07-31T00:00:00Z"/>
        <d v="2022-04-29T00:00:00Z"/>
        <d v="2023-01-01T00:00:00Z"/>
        <d v="2021-12-20T00:00:00Z"/>
        <d v="2021-03-11T00:00:00Z"/>
        <d v="2022-03-11T00:00:00Z"/>
        <d v="2021-03-09T00:00:00Z"/>
        <d v="2022-03-09T00:00:00Z"/>
        <d v="2021-03-30T00:00:00Z"/>
        <d v="2022-03-30T00:00:00Z"/>
        <d v="2021-09-01T00:00:00Z"/>
        <d v="2021-11-11T00:00:00Z"/>
        <d v="2021-09-30T00:00:00Z"/>
        <d v="2021-12-17T00:00:00Z"/>
        <d v="2022-01-01T00:00:00Z"/>
        <d v="2021-06-22T00:00:00Z"/>
        <d v="2021-12-08T00:00:00Z"/>
        <d v="2021-03-18T00:00:00Z"/>
        <d v="2021-11-30T00:00:00Z"/>
        <d v="2021-05-21T00:00:00Z"/>
        <d v="2021-03-15T00:00:00Z"/>
        <d v="2021-02-22T00:00:00Z"/>
        <m/>
        <d v="2021-04-17T00:00:00Z"/>
        <d v="2022-04-17T00:00:00Z"/>
        <d v="2021-09-23T00:00:00Z"/>
        <d v="2021-11-12T00:00:00Z"/>
        <d v="2022-02-01T00:00:00Z"/>
        <d v="2022-01-02T00:00:00Z"/>
        <d v="2021-01-02T00:00:00Z"/>
        <d v="2022-01-18T00:00:00Z"/>
        <d v="2021-01-18T00:00:00Z"/>
        <d v="2021-10-10T00:00:00Z"/>
        <d v="2021-03-05T00:00:00Z"/>
        <d v="2022-03-05T00:00:00Z"/>
        <d v="2021-08-20T00:00:00Z"/>
        <d v="2021-10-16T00:00:00Z"/>
        <d v="2021-10-05T00:00:00Z"/>
        <d v="2021-04-22T00:00:00Z"/>
        <d v="2022-03-01T00:00:00Z"/>
        <d v="2021-03-01T00:00:00Z"/>
        <d v="2022-05-21T00:00:00Z"/>
        <d v="2021-11-26T00:00:00Z"/>
        <d v="2021-01-20T00:00:00Z"/>
        <d v="2022-01-20T00:00:00Z"/>
        <n v="44527.0"/>
        <d v="2021-11-27T00:00:00Z"/>
        <d v="2021-11-14T00:00:00Z"/>
        <d v="2021-02-23T00:00:00Z"/>
        <d v="2022-02-23T00:00:00Z"/>
        <d v="2021-03-13T00:00:00Z"/>
        <d v="2022-03-13T00:00:00Z"/>
        <d v="2021-08-09T00:00:00Z"/>
        <d v="2021-08-01T00:00:00Z"/>
        <d v="2021-01-05T00:00:00Z"/>
        <d v="2022-01-27T00:00:00Z"/>
        <d v="2021-07-01T00:00:00Z"/>
        <d v="2021-04-05T00:00:00Z"/>
        <d v="2021-12-21T00:00:00Z"/>
        <d v="2021-06-28T00:00:00Z"/>
        <d v="2022-03-29T00:00:00Z"/>
        <d v="2021-03-29T00:00:00Z"/>
        <d v="2021-05-19T00:00:00Z"/>
        <d v="2021-09-26T00:00:00Z"/>
        <s v="-"/>
      </sharedItems>
    </cacheField>
    <cacheField name="SITUAÇÃO" numFmtId="0">
      <sharedItems containsBlank="1">
        <s v="ENCERRADO"/>
        <s v="VIGENTE"/>
        <s v=""/>
        <s v="AGUARDANDO INÍCIO"/>
        <m/>
      </sharedItems>
    </cacheField>
    <cacheField name="VALOR DO CONTRATO">
      <sharedItems containsBlank="1" containsMixedTypes="1" containsNumber="1">
        <n v="202986.96"/>
        <n v="1199872.7999999998"/>
        <n v="1281354.32"/>
        <n v="1472800.0"/>
        <n v="10146.0"/>
        <n v="1124450.0"/>
        <n v="106675.0"/>
        <n v="105200.0"/>
        <n v="78960.0"/>
        <n v="29960.0"/>
        <n v="294469.0"/>
        <n v="113850.0"/>
        <n v="461500.0"/>
        <n v="3950.0"/>
        <n v="52683.0"/>
        <n v="24500.0"/>
        <n v="481400.0"/>
        <n v="577680.0"/>
        <n v="2066100.0"/>
        <n v="94000.0"/>
        <n v="7778.5"/>
        <n v="1900.0"/>
        <n v="949900.0"/>
        <n v="6312000.0"/>
        <n v="7890000.0"/>
        <n v="253500.0"/>
        <n v="36750.0"/>
        <n v="107030.0"/>
        <n v="653200.0"/>
        <n v="4190.0"/>
        <n v="614240.0"/>
        <n v="171000.0"/>
        <n v="349000.0"/>
        <n v="22425.0"/>
        <n v="1529590.0"/>
        <n v="12480.0"/>
        <n v="2721000.0"/>
        <n v="1045520.0"/>
        <n v="261380.0"/>
        <n v="1085.0"/>
        <n v="120000.0"/>
        <n v="29211.5"/>
        <n v="87150.0"/>
        <n v="282560.0"/>
        <n v="301366.8"/>
        <n v="33485.2"/>
        <n v="33480.0"/>
        <n v="140400.0"/>
        <n v="23400.0"/>
        <n v="4620.4"/>
        <n v="1130381.0"/>
        <n v="3993300.0"/>
        <n v="171600.0"/>
        <n v="5328000.0"/>
        <n v="34480.5"/>
        <n v="1033050.0"/>
        <n v="17940.0"/>
        <n v="30600.0"/>
        <n v="798.0"/>
        <n v="24000.0"/>
        <n v="40800.0"/>
        <n v="384492.0"/>
        <n v="32252.02"/>
        <n v="166620.0"/>
        <n v="76500.0"/>
        <n v="16905.9"/>
        <n v="71400.0"/>
        <n v="163300.0"/>
        <n v="28360.8"/>
        <n v="125959.2"/>
        <n v="104300.0"/>
        <n v="157847.6"/>
        <n v="13465.6"/>
        <n v="29735.52"/>
        <n v="61146.78"/>
        <n v="180.0"/>
        <n v="1820000.0"/>
        <n v="132000.0"/>
        <n v="2080.0"/>
        <n v="207220.0"/>
        <n v="6720.0"/>
        <n v="2871.0"/>
        <n v="14413.5"/>
        <n v="248670.84"/>
        <n v="40710.0"/>
        <n v="3651.5"/>
        <n v="570000.0"/>
        <n v="678600.0"/>
        <n v="242400.0"/>
        <n v="3000.0"/>
        <n v="89750.0"/>
        <n v="91600.0"/>
        <n v="106100.0"/>
        <n v="2340.0"/>
        <n v="6799.66"/>
        <n v="334041.6"/>
        <n v="1869.0"/>
        <n v="98480.0"/>
        <n v="1.603010749E7"/>
        <n v="150115.62"/>
        <n v="60000.0"/>
        <n v="130000.0"/>
        <n v="850000.0"/>
        <n v="1774098.27"/>
        <n v="599999.99"/>
        <n v="400000.0"/>
        <n v="1.282302309E7"/>
        <n v="3394300.0"/>
        <n v="9919940.0"/>
        <n v="70000.0"/>
        <n v="232523.8083"/>
        <n v="24476.191699999996"/>
        <n v="840000.0"/>
        <n v="2.82008256E7"/>
        <n v="1907991.84"/>
        <s v="-"/>
        <n v="503680.3"/>
        <n v="695188.0"/>
        <n v="793479.76"/>
        <m/>
        <n v="426894.0"/>
        <n v="7275463.97"/>
        <n v="83310.0"/>
        <n v="598602.4"/>
        <n v="49600.0"/>
        <n v="3861138.12"/>
        <n v="3175558.8"/>
        <n v="325797.0"/>
        <n v="407246.25"/>
        <n v="3036060.0"/>
        <n v="178920.0"/>
        <n v="4751926.32"/>
        <n v="964734.63"/>
        <n v="2028240.0"/>
        <n v="350200.0"/>
        <n v="225360.0"/>
        <n v="990000.0"/>
        <n v="18940.0"/>
        <n v="2081829.42"/>
        <n v="2240000.04"/>
        <n v="4091248.68"/>
        <n v="6445042.12"/>
        <n v="2425925.0"/>
        <n v="4262276.62"/>
        <n v="6750000.0"/>
        <n v="1200000.0"/>
        <n v="1000000.0"/>
        <n v="333680.4"/>
        <n v="161424.0"/>
        <n v="57600.0"/>
        <n v="3710540.08"/>
        <n v="598900.0"/>
        <n v="87499.92"/>
        <n v="119820.0"/>
        <n v="529526.2000000001"/>
        <n v="907759.2"/>
        <n v="71100.0"/>
        <n v="2000.0"/>
        <n v="11550.0"/>
        <n v="8640.0"/>
        <n v="214528.0"/>
        <n v="6800.0"/>
        <n v="14304.6"/>
        <n v="528000.0"/>
        <n v="20251.48"/>
        <n v="224733.24"/>
        <n v="49787.3"/>
        <n v="1.353504E7"/>
        <n v="140700.0"/>
        <n v="929280.0"/>
        <n v="76003.2"/>
        <n v="204340.0"/>
        <n v="410595.16"/>
        <n v="819563.5"/>
        <n v="512000.0"/>
        <n v="180000.0"/>
        <n v="3000000.0"/>
        <n v="492000.0"/>
        <n v="316191.60000000003"/>
        <n v="397492.92"/>
        <n v="1290539.88"/>
        <n v="900000.0"/>
        <n v="3240000.0"/>
        <n v="480000.0"/>
        <n v="340230.48"/>
        <n v="374178.72"/>
        <n v="111600.0"/>
        <n v="1500000.0"/>
        <n v="120240.0"/>
        <n v="177480.0"/>
        <n v="745200.0"/>
        <n v="396000.0"/>
        <n v="216234.72"/>
        <n v="3600000.0"/>
        <n v="2496000.0"/>
        <n v="172765.8"/>
        <n v="240000.0"/>
        <n v="2232000.0"/>
        <n v="1116000.0"/>
        <n v="8111995.2"/>
        <n v="898799.4"/>
        <n v="936000.0"/>
        <n v="812914.124"/>
        <n v="2217038.52"/>
        <n v="472140.0"/>
        <n v="478436.4"/>
        <n v="959037.6"/>
        <n v="3.6E7"/>
        <n v="5460918.0"/>
        <n v="472208.9"/>
        <n v="357496.17"/>
        <n v="3171374.88"/>
        <n v="39825.65"/>
        <n v="453424.18"/>
        <n v="1307631.3599999999"/>
        <n v="1.121484336E7"/>
        <n v="164533.6"/>
        <n v="380000.0"/>
        <n v="117086.0"/>
        <n v="1372877.16"/>
        <n v="1.2689E7"/>
        <n v="17990.0"/>
        <n v="570415.38"/>
        <n v="58277.91"/>
        <n v="570832.2"/>
        <n v="99190.44"/>
        <n v="4642.8"/>
        <n v="3365346.9"/>
        <n v="200000.0"/>
        <n v="716950.0"/>
        <n v="36019.52"/>
        <n v="1454728.32"/>
        <n v="3022365.48"/>
        <n v="15407.84"/>
        <n v="2675461.08"/>
        <n v="2171583.5999999996"/>
        <n v="8265131.6"/>
        <n v="1.2336552E7"/>
        <n v="1.201475952E7"/>
        <n v="1726719.5919999997"/>
        <n v="3161505.36"/>
        <n v="3617344.1999999997"/>
        <n v="306240.0"/>
        <n v="2616687.278"/>
        <n v="4625807.64"/>
        <n v="987850.0"/>
        <n v="1169280.0"/>
        <n v="1378507.44"/>
        <n v="1446464.8800000001"/>
        <n v="1433799.0"/>
        <n v="5118868.44"/>
        <n v="5118868.4399999995"/>
        <n v="310200.0"/>
        <n v="1.029540036E7"/>
        <n v="1799800.68"/>
        <n v="335880.0"/>
        <n v="412168.96"/>
        <n v="1.196137248E7"/>
        <n v="489853.44"/>
        <n v="301933.2"/>
        <n v="1938460.92"/>
        <n v="3876921.84"/>
        <n v="612660.0"/>
        <n v="588813.36"/>
        <n v="1383926.64"/>
        <n v="162918.59999999998"/>
        <n v="4318761.24"/>
        <n v="3585343.87"/>
        <n v="121116.86"/>
        <n v="307839.36"/>
        <n v="3689612.64"/>
        <n v="2608099.2"/>
        <n v="1171900.8"/>
        <n v="6182379.6"/>
        <n v="2235513.5999999996"/>
        <n v="1004486.3999999999"/>
        <n v="2235513.6"/>
        <n v="1007466.4"/>
        <n v="7609057.800000001"/>
        <n v="4715085.0"/>
        <n v="7934433.12"/>
        <n v="1171900.7999999998"/>
        <n v="1966975.08"/>
        <n v="8504476.44"/>
        <n v="7454785.68"/>
        <n v="576574.56"/>
        <n v="5514592.416666666"/>
        <n v="4412407.583333334"/>
        <n v="3903132.0"/>
        <n v="1207377.0"/>
        <n v="1897604.34"/>
        <n v="691231.68"/>
        <n v="2.588380434E7"/>
        <n v="723000.0"/>
        <n v="144600.0"/>
        <n v="3885164.35"/>
        <n v="2.0632686959999997E7"/>
        <n v="1.603454304E7"/>
        <n v="1.6034543039999988E7"/>
        <n v="1.6697427479999995E7"/>
      </sharedItems>
    </cacheField>
    <cacheField name="VALOR DA&#10;PARCELA&#10;(ESTIMATIVA)" numFmtId="4">
      <sharedItems containsString="0" containsBlank="1" containsNumber="1">
        <n v="16915.579999999998"/>
        <n v="99989.39999999998"/>
        <n v="106779.52666666667"/>
        <n v="122733.33333333333"/>
        <n v="845.5"/>
        <n v="187408.33333333334"/>
        <n v="17779.166666666668"/>
        <n v="17533.333333333332"/>
        <n v="13160.0"/>
        <n v="4993.333333333333"/>
        <n v="24539.083333333332"/>
        <n v="18975.0"/>
        <n v="76916.66666666667"/>
        <n v="658.3333333333334"/>
        <n v="10536.6"/>
        <n v="4083.3333333333335"/>
        <n v="481400.0"/>
        <n v="577680.0"/>
        <n v="344350.0"/>
        <n v="15666.666666666666"/>
        <n v="1296.4166666666667"/>
        <n v="1900.0"/>
        <n v="158316.66666666666"/>
        <n v="1052000.0"/>
        <n v="1578.0"/>
        <n v="42250.0"/>
        <n v="6125.0"/>
        <n v="17838.333333333332"/>
        <n v="108866.66666666667"/>
        <n v="698.3333333333334"/>
        <n v="102373.33333333333"/>
        <n v="28500.0"/>
        <n v="58166.666666666664"/>
        <n v="3737.5"/>
        <n v="254931.66666666666"/>
        <n v="2080.0"/>
        <n v="453500.0"/>
        <n v="174253.33333333334"/>
        <n v="261380.0"/>
        <n v="180.83333333333334"/>
        <n v="20000.0"/>
        <n v="4868.583333333333"/>
        <n v="14525.0"/>
        <n v="47093.333333333336"/>
        <n v="50227.799999999996"/>
        <n v="5580.866666666666"/>
        <n v="5580.0"/>
        <n v="23400.0"/>
        <n v="3900.0"/>
        <n v="770.0666666666666"/>
        <n v="188396.83333333334"/>
        <n v="665550.0"/>
        <n v="28600.0"/>
        <n v="444000.0"/>
        <n v="5746.75"/>
        <n v="172175.0"/>
        <n v="2990.0"/>
        <n v="5100.0"/>
        <n v="798.0"/>
        <n v="24000.0"/>
        <n v="40800.0"/>
        <n v="384492.0"/>
        <n v="32252.02"/>
        <n v="13885.0"/>
        <n v="76500.0"/>
        <n v="16905.9"/>
        <n v="71400.0"/>
        <n v="163300.0"/>
        <n v="157847.6"/>
        <n v="125959.2"/>
        <n v="13465.6"/>
        <n v="29735.52"/>
        <n v="61146.78"/>
        <n v="180.0"/>
        <n v="1820000.0"/>
        <n v="132000.0"/>
        <n v="207220.0"/>
        <n v="6720.0"/>
        <n v="2871.0"/>
        <n v="14413.5"/>
        <n v="248670.84"/>
        <n v="40710.0"/>
        <n v="3651.5"/>
        <n v="570000.0"/>
        <n v="678600.0"/>
        <n v="10100.0"/>
        <n v="250.0"/>
        <n v="89750.0"/>
        <n v="91600.0"/>
        <n v="106100.0"/>
        <n v="2340.0"/>
        <n v="6799.66"/>
        <n v="334041.6"/>
        <n v="1869.0"/>
        <n v="8206.666666666666"/>
        <n v="1335842.2908333333"/>
        <n v="150115.62"/>
        <n v="60000.0"/>
        <n v="130000.0"/>
        <n v="850000.0"/>
        <n v="1774098.27"/>
        <n v="133333.33"/>
        <n v="200000.0"/>
        <n v="410682.5"/>
        <n v="255984.16"/>
        <n v="356195.09"/>
        <n v="282858.3333333333"/>
        <n v="826661.6666666666"/>
        <n v="5833.333333333333"/>
        <n v="19376.984025"/>
        <n v="2039.6826416666663"/>
        <n v="70000.0"/>
        <n v="587517.2"/>
        <n v="79499.66"/>
        <n v="101681.5"/>
        <n v="29650.0"/>
        <n v="187680.0"/>
        <n v="0.0"/>
        <n v="53169.0"/>
        <n v="35772.5"/>
        <n v="8530.0"/>
        <n v="34610.0"/>
        <n v="4930.0"/>
        <n v="14880.0"/>
        <n v="33440.0"/>
        <n v="41973.35833333333"/>
        <n v="57932.333333333336"/>
        <n v="66123.31333333334"/>
        <m/>
        <n v="35574.5"/>
        <n v="606288.6641666667"/>
        <n v="49883.53333333333"/>
        <n v="49600.0"/>
        <n v="643523.02"/>
        <n v="529259.7999999999"/>
        <n v="27149.75"/>
        <n v="67874.375"/>
        <n v="253005.0"/>
        <n v="14910.0"/>
        <n v="395993.86000000004"/>
        <n v="80394.5525"/>
        <n v="6787.4375"/>
        <n v="169020.0"/>
        <n v="29183.333333333332"/>
        <n v="18780.0"/>
        <n v="165000.0"/>
        <n v="1578.3333333333333"/>
        <n v="693943.14"/>
        <n v="186666.67"/>
        <n v="340937.39"/>
        <n v="537086.8433333334"/>
        <n v="80864.16666666667"/>
        <n v="355189.7183333333"/>
        <n v="675000.0"/>
        <n v="100000.0"/>
        <n v="83333.33333333333"/>
        <n v="27806.7"/>
        <n v="13452.0"/>
        <n v="4800.0"/>
        <n v="309211.67333333334"/>
        <n v="49908.333333333336"/>
        <n v="7291.66"/>
        <n v="9985.0"/>
        <n v="75646.6"/>
        <n v="5925.0"/>
        <n v="333.3333333333333"/>
        <n v="1925.0"/>
        <n v="1440.0"/>
        <n v="35754.666666666664"/>
        <n v="1133.3333333333333"/>
        <n v="1192.05"/>
        <n v="88000.0"/>
        <n v="1687.6233333333332"/>
        <n v="18727.77"/>
        <n v="4148.941666666667"/>
        <n v="225584.0"/>
        <n v="2345.0"/>
        <n v="77440.0"/>
        <n v="6333.599999999999"/>
        <n v="34056.666666666664"/>
        <n v="68432.52666666666"/>
        <n v="136593.91666666666"/>
        <n v="85333.33333333333"/>
        <n v="30000.0"/>
        <n v="50000.0"/>
        <n v="20500.0"/>
        <n v="8783.1"/>
        <n v="11041.47"/>
        <n v="35848.33"/>
        <n v="25000.0"/>
        <n v="90000.0"/>
        <n v="80000.0"/>
        <n v="14176.27"/>
        <n v="15590.779999999999"/>
        <n v="5000.0"/>
        <n v="4650.0"/>
        <n v="5010.0"/>
        <n v="20700.0"/>
        <n v="33000.0"/>
        <n v="6006.52"/>
        <n v="104000.0"/>
        <n v="4799.05"/>
        <n v="10000.0"/>
        <n v="186000.0"/>
        <n v="675999.6"/>
        <n v="74899.95"/>
        <n v="78000.0"/>
        <n v="184753.21"/>
        <n v="39345.0"/>
        <n v="39869.700000000004"/>
        <n v="79919.8"/>
        <n v="15000.0"/>
        <n v="3000000.0"/>
        <n v="455076.5"/>
        <n v="39350.74166666667"/>
        <n v="29791.3475"/>
        <n v="264281.24"/>
        <n v="3318.804166666667"/>
        <n v="453424.18"/>
        <n v="108969.28"/>
        <n v="934570.28"/>
        <n v="32906.72"/>
        <n v="31666.666666666668"/>
        <n v="9757.166666666666"/>
        <n v="114406.43"/>
        <n v="1057416.6666666667"/>
        <n v="1499.1666666666667"/>
        <n v="250000.0"/>
        <n v="50632.59"/>
        <n v="4856.4925"/>
        <n v="47569.35"/>
        <n v="8265.87"/>
        <n v="386.90000000000003"/>
        <n v="280445.57"/>
        <n v="59745.833333333336"/>
        <n v="3001.6266666666666"/>
        <n v="121227.36"/>
        <n v="251863.79"/>
        <n v="7703.92"/>
        <n v="222955.09"/>
        <n v="180965.3"/>
        <n v="1033141.45"/>
        <n v="1028046.0"/>
        <n v="1001229.96"/>
        <n v="278503.16"/>
        <n v="263458.77999999997"/>
        <n v="301445.35"/>
        <n v="25520.0"/>
        <n v="390550.34"/>
        <n v="385483.97"/>
        <n v="82320.83333333333"/>
        <n v="97440.0"/>
        <n v="114875.62"/>
        <n v="120538.74"/>
        <n v="119483.25"/>
        <n v="426572.37000000005"/>
        <n v="426572.37"/>
        <n v="25850.0"/>
        <n v="308960.9"/>
        <n v="857950.03"/>
        <n v="149983.39"/>
        <n v="27990.0"/>
        <n v="412168.96"/>
        <n v="996781.04"/>
        <n v="40821.12"/>
        <n v="25161.100000000002"/>
        <n v="323076.82"/>
        <n v="51055.0"/>
        <n v="49067.78"/>
        <n v="115327.22"/>
        <n v="13576.55"/>
        <n v="359896.77"/>
        <n v="373473.22"/>
        <n v="25653.28"/>
        <n v="307467.72"/>
        <n v="217341.6"/>
        <n v="97658.40000000001"/>
        <n v="515198.3"/>
        <n v="186292.8"/>
        <n v="83707.2"/>
        <n v="634088.15"/>
        <n v="392923.75"/>
        <n v="661202.76"/>
        <n v="97658.4"/>
        <n v="40000.0"/>
        <n v="163914.59"/>
        <n v="708706.37"/>
        <n v="621232.14"/>
        <n v="48047.88"/>
        <n v="48047.880000000005"/>
        <n v="501326.58333333326"/>
        <n v="325923.4166666667"/>
        <n v="325261.0"/>
        <n v="100614.75"/>
        <n v="632534.78"/>
        <n v="57602.64"/>
        <n v="57602.64000000001"/>
        <n v="2156983.695"/>
        <n v="103285.71428571429"/>
        <n v="12050.0"/>
        <n v="513834.32999999926"/>
        <n v="1719390.5799999998"/>
        <n v="1336211.92"/>
        <n v="1336211.919999999"/>
        <n v="1391452.2899999996"/>
      </sharedItems>
    </cacheField>
    <cacheField name="SUBAÇÃO">
      <sharedItems containsBlank="1" containsMixedTypes="1" containsNumber="1" containsInteger="1">
        <n v="15543.0"/>
        <n v="15546.0"/>
        <n v="15545.0"/>
        <n v="15547.0"/>
        <n v="15548.0"/>
        <n v="15549.0"/>
        <n v="15551.0"/>
        <n v="15552.0"/>
        <n v="15553.0"/>
        <n v="15554.0"/>
        <n v="15555.0"/>
        <n v="15556.0"/>
        <n v="15557.0"/>
        <n v="15558.0"/>
        <n v="15559.0"/>
        <n v="15560.0"/>
        <n v="15561.0"/>
        <n v="15562.0"/>
        <n v="15563.0"/>
        <n v="1737.0"/>
        <n v="15570.0"/>
        <n v="17935.0"/>
        <n v="17768.0"/>
        <n v="17934.0"/>
        <n v="1600.0"/>
        <n v="1604.0"/>
        <n v="18050.0"/>
        <n v="1742.0"/>
        <n v="1795.0"/>
        <n v="1797.0"/>
        <n v="18140.0"/>
        <n v="18096.0"/>
        <n v="16544.0"/>
        <n v="18053.0"/>
        <n v="18204.0"/>
        <n v="1805.0"/>
        <n v="1849.0"/>
        <n v="1799.0"/>
        <n v="1744.0"/>
        <n v="1832.0"/>
        <n v="1798.0"/>
        <n v="17813.0"/>
        <n v="17817.0"/>
        <n v="16325.0"/>
        <n v="15564.0"/>
        <n v="15565.0"/>
        <n v="1617.0"/>
        <n v="1736.0"/>
        <n v="1754.0"/>
        <n v="17929.0"/>
        <n v="1759.0"/>
        <n v="1760.0"/>
        <n v="1808.0"/>
        <n v="1825.0"/>
        <n v="17931.0"/>
        <n v="17930.0"/>
        <n v="1846.0"/>
        <n v="1861.0"/>
        <n v="15569.0"/>
        <n v="15575.0"/>
        <n v="1606.0"/>
        <n v="17863.0"/>
        <n v="17882.0"/>
        <n v="17769.0"/>
        <n v="17795.0"/>
        <n v="15572.0"/>
        <n v="17781.0"/>
        <n v="1605.0"/>
        <n v="17822.0"/>
        <n v="17782.0"/>
        <n v="17824.0"/>
        <n v="17832.0"/>
        <n v="17825.0"/>
        <n v="18061.0"/>
        <n v="17829.0"/>
        <n v="17831.0"/>
        <n v="17928.0"/>
        <n v="18052.0"/>
        <n v="18132.0"/>
        <n v="18185.0"/>
        <n v="1728.0"/>
        <n v="17798.0"/>
        <n v="17799.0"/>
        <m/>
        <n v="18147.0"/>
        <n v="17856.0"/>
        <n v="17855.0"/>
        <n v="17885.0"/>
        <n v="1596.0"/>
        <n v="17857.0"/>
        <n v="17884.0"/>
        <n v="17858.0"/>
        <n v="17859.0"/>
        <n v="17776.0"/>
        <n v="17860.0"/>
        <n v="1796.0"/>
        <n v="18133.0"/>
        <n v="16634.0"/>
        <n v="17867.0"/>
        <n v="17886.0"/>
        <n v="17887.0"/>
        <n v="17888.0"/>
        <n v="17868.0"/>
        <n v="17869.0"/>
        <n v="17870.0"/>
        <n v="17865.0"/>
        <n v="17871.0"/>
        <n v="17872.0"/>
        <n v="17873.0"/>
        <n v="17874.0"/>
        <n v="17875.0"/>
        <n v="17876.0"/>
        <n v="17770.0"/>
        <n v="17772.0"/>
        <n v="17866.0"/>
        <n v="1733.0"/>
        <n v="17889.0"/>
        <n v="17862.0"/>
        <n v="17771.0"/>
        <n v="17783.0"/>
        <n v="17878.0"/>
        <n v="17773.0"/>
        <n v="17774.0"/>
        <n v="18333.0"/>
        <n v="17890.0"/>
        <n v="17891.0"/>
        <n v="1732.0"/>
        <n v="17495.0"/>
        <n v="1598.0"/>
        <n v="17853.0"/>
        <n v="17851.0"/>
        <n v="17854.0"/>
        <n v="1614.0"/>
        <n v="17894.0"/>
        <n v="17775.0"/>
        <n v="17892.0"/>
        <n v="1611.0"/>
        <n v="1616.0"/>
        <n v="18334.0"/>
        <n v="1601.0"/>
        <n v="1610.0"/>
        <n v="17893.0"/>
        <n v="1602.0"/>
        <n v="18335.0"/>
        <n v="17852.0"/>
        <n v="17861.0"/>
        <n v="18217.0"/>
        <n v="1645.0"/>
        <n v="15567.0"/>
        <n v="17804.0"/>
        <n v="15883.0"/>
        <n v="17806.0"/>
        <s v="A DEFINIR"/>
        <n v="17060.0"/>
        <n v="16280.0"/>
        <n v="17808.0"/>
        <n v="1646.0"/>
        <n v="17849.0"/>
        <n v="1647.0"/>
        <n v="17809.0"/>
        <n v="1624.0"/>
        <n v="1628.0"/>
        <n v="1627.0"/>
        <n v="1626.0"/>
        <n v="1629.0"/>
        <n v="1631.0"/>
        <n v="1632.0"/>
        <n v="1634.0"/>
        <n v="1649.0"/>
        <n v="17811.0"/>
        <n v="1636.0"/>
        <n v="17777.0"/>
        <n v="1640.0"/>
        <n v="17779.0"/>
        <s v="18127"/>
        <s v="1639"/>
        <n v="17802.0"/>
        <n v="15566.0"/>
        <n v="1637.0"/>
        <n v="17805.0"/>
        <n v="1641.0"/>
        <n v="1625.0"/>
        <n v="17800.0"/>
        <n v="1648.0"/>
        <n v="1643.0"/>
        <n v="1630.0"/>
        <n v="17801.0"/>
        <n v="17850.0"/>
        <n v="15568.0"/>
        <n v="1715.0"/>
        <n v="1714.0"/>
        <n v="1810.0"/>
      </sharedItems>
    </cacheField>
    <cacheField name="FONTE DE &#10;RECURSOS" numFmtId="0">
      <sharedItems containsString="0" containsBlank="1" containsNumber="1" containsInteger="1">
        <n v="1.22E8"/>
        <n v="3.08E8"/>
        <n v="1.39E8"/>
        <n v="1.21E8"/>
        <n v="1.08604E8"/>
        <n v="1.08101E8"/>
        <n v="1.08506E8"/>
        <n v="1.08404E8"/>
        <n v="1.08502E8"/>
        <n v="1.08301E8"/>
        <n v="1.08E8"/>
        <n v="1.08504E8"/>
        <n v="1.08505E8"/>
        <n v="1.08303001E8"/>
        <n v="1.08303E8"/>
        <m/>
      </sharedItems>
    </cacheField>
    <cacheField name="FONTE DE RECURSOS - SIMPLIFICADA" numFmtId="0">
      <sharedItems containsString="0" containsBlank="1" containsNumber="1" containsInteger="1">
        <n v="122.0"/>
        <n v="308.0"/>
        <n v="139.0"/>
        <n v="121.0"/>
        <n v="108.0"/>
        <m/>
      </sharedItems>
    </cacheField>
    <cacheField name="ORÇAMENTO" numFmtId="4">
      <sharedItems containsString="0" containsBlank="1" containsNumber="1">
        <n v="40000.0"/>
        <n v="129686.11"/>
        <n v="56949.11"/>
        <n v="146037.84"/>
        <n v="42202.37"/>
        <n v="146601.69"/>
        <n v="56949.12"/>
        <n v="103346.88"/>
        <n v="126866.85"/>
        <n v="186071.38"/>
        <n v="118409.06"/>
        <n v="61887.96"/>
        <n v="143248.46"/>
        <n v="303301.18"/>
        <n v="896571.65"/>
        <n v="57745.51"/>
        <n v="68790.03"/>
        <n v="134760.79"/>
        <n v="1281354.32"/>
        <n v="368200.0"/>
        <n v="10146.0"/>
        <n v="1124450.0"/>
        <n v="106675.0"/>
        <n v="105200.0"/>
        <n v="78960.0"/>
        <n v="29960.0"/>
        <n v="294469.0"/>
        <n v="113850.0"/>
        <n v="461500.0"/>
        <n v="3950.0"/>
        <n v="52683.0"/>
        <n v="24500.0"/>
        <n v="481400.0"/>
        <n v="96280.0"/>
        <n v="2066100.0"/>
        <n v="94000.0"/>
        <n v="7778.5"/>
        <n v="1900.0"/>
        <n v="949900.0"/>
        <n v="6312000.0"/>
        <n v="1578000.0"/>
        <n v="253500.0"/>
        <n v="36750.0"/>
        <n v="107030.0"/>
        <n v="653200.0"/>
        <n v="4190.0"/>
        <n v="614240.0"/>
        <n v="171000.0"/>
        <n v="349000.0"/>
        <n v="22425.0"/>
        <n v="1529590.0"/>
        <n v="12480.0"/>
        <n v="2721000.0"/>
        <n v="1045520.0"/>
        <n v="261380.0"/>
        <n v="1085.0"/>
        <n v="120000.0"/>
        <n v="29211.5"/>
        <n v="87150.0"/>
        <n v="282560.0"/>
        <n v="301366.8"/>
        <n v="33485.2"/>
        <n v="33480.0"/>
        <n v="140400.0"/>
        <n v="23400.0"/>
        <n v="4620.4"/>
        <n v="1130381.0"/>
        <n v="3993300.0"/>
        <n v="171600.0"/>
        <n v="4617600.0"/>
        <n v="34480.5"/>
        <n v="1033050.0"/>
        <n v="17940.0"/>
        <n v="30600.0"/>
        <n v="798.0"/>
        <n v="24000.0"/>
        <n v="40800.0"/>
        <n v="384492.0"/>
        <n v="32252.02"/>
        <n v="166620.0"/>
        <n v="76500.0"/>
        <n v="16905.9"/>
        <n v="71400.0"/>
        <n v="163300.0"/>
        <n v="28360.8"/>
        <n v="125959.2"/>
        <n v="104300.0"/>
        <n v="157847.6"/>
        <n v="13465.6"/>
        <n v="29735.52"/>
        <n v="61146.78"/>
        <n v="180.0"/>
        <n v="1820000.0"/>
        <n v="132000.0"/>
        <n v="2080.0"/>
        <n v="207220.0"/>
        <n v="6720.0"/>
        <n v="2871.0"/>
        <n v="14413.5"/>
        <n v="248670.84"/>
        <n v="40710.0"/>
        <n v="3651.5"/>
        <n v="570000.0"/>
        <n v="678600.0"/>
        <n v="99653.33"/>
        <n v="3000.0"/>
        <n v="89750.0"/>
        <n v="91600.0"/>
        <n v="106100.0"/>
        <n v="2340.0"/>
        <n v="6799.66"/>
        <n v="334041.6"/>
        <n v="1869.0"/>
        <n v="98480.0"/>
        <n v="1.05E7"/>
        <n v="150115.62"/>
        <n v="60000.0"/>
        <n v="130000.0"/>
        <n v="850000.0"/>
        <n v="1774098.27"/>
        <m/>
        <n v="410681.49"/>
        <n v="255985.17"/>
        <n v="2137170.46"/>
        <n v="4800000.0"/>
        <n v="4616666.67"/>
        <n v="10000.0"/>
        <n v="178268.25"/>
        <n v="20000.0"/>
        <n v="7050206.4"/>
        <n v="101681.5"/>
        <n v="29650.0"/>
        <n v="187680.0"/>
        <n v="0.0"/>
        <n v="53169.0"/>
        <n v="35772.5"/>
        <n v="8530.0"/>
        <n v="34610.0"/>
        <n v="4930.0"/>
        <n v="14880.0"/>
        <n v="33440.0"/>
        <n v="177687.22"/>
        <n v="198901.0"/>
        <n v="170500.0"/>
        <n v="500059.53"/>
        <n v="90642.07"/>
        <n v="426894.0"/>
        <n v="130.0"/>
        <n v="55540.0"/>
        <n v="140000.0"/>
        <n v="49600.0"/>
        <n v="2000711.6"/>
        <n v="529259.8"/>
        <n v="164638.76"/>
        <n v="407246.25"/>
        <n v="1990000.0"/>
        <n v="178125.0"/>
        <n v="471022.64"/>
        <n v="964734.63"/>
        <n v="314032.11"/>
        <n v="81449.25"/>
        <n v="1859220.0"/>
        <n v="315180.0"/>
        <n v="112680.0"/>
        <n v="990000.0"/>
        <n v="180914.0"/>
        <n v="174654.0"/>
        <n v="13415.8"/>
        <n v="1687064.19"/>
        <n v="1680000.0"/>
        <n v="3068436.54"/>
        <n v="5937356.57"/>
        <n v="6750000.0"/>
        <n v="75000.0"/>
        <n v="333680.4"/>
        <n v="106270.8"/>
        <n v="20480.0"/>
        <n v="57600.0"/>
        <n v="3001480.83"/>
        <n v="101608.46999999999"/>
        <n v="44000.0"/>
        <n v="79880.0"/>
        <n v="220000.0"/>
        <n v="52480.0"/>
        <n v="71100.0"/>
        <n v="2000.0"/>
        <n v="11550.0"/>
        <n v="8640.0"/>
        <n v="214528.0"/>
        <n v="6800.0"/>
        <n v="14304.6"/>
        <n v="528000.0"/>
        <n v="20251.48"/>
        <n v="224733.24"/>
        <n v="49787.3"/>
        <n v="1.353504E7"/>
        <n v="140700.0"/>
        <n v="929280.0"/>
        <n v="76003.2"/>
        <n v="204340.0"/>
        <n v="410595.16"/>
        <n v="819563.5"/>
        <n v="512000.0"/>
        <n v="180000.0"/>
        <n v="600000.0"/>
        <n v="82000.0"/>
        <n v="35132.4"/>
        <n v="88400.0"/>
        <n v="430179.96"/>
        <n v="300000.0"/>
        <n v="572112.48"/>
        <n v="400000.0"/>
        <n v="170115.24"/>
        <n v="140317.02"/>
        <n v="42000.0"/>
        <n v="37200.0"/>
        <n v="45090.0"/>
        <n v="59160.0"/>
        <n v="248400.0"/>
        <n v="396000.0"/>
        <n v="72078.24"/>
        <n v="720000.0"/>
        <n v="1248000.0"/>
        <n v="57588.6"/>
        <n v="116333.33"/>
        <n v="558000.0"/>
        <n v="1798000.0"/>
        <n v="700600.0"/>
        <n v="1554799.08"/>
        <n v="5336891.66"/>
        <n v="224699.85"/>
        <n v="676596.22"/>
        <n v="554259.63"/>
        <n v="784000.0"/>
        <n v="878778.89"/>
        <n v="314760.0"/>
        <n v="318957.6"/>
        <n v="879117.8"/>
        <n v="157500.0"/>
        <n v="1.1E7"/>
        <n v="173143.4"/>
        <n v="114333.33"/>
        <n v="357496.17"/>
        <n v="1515213.2"/>
        <n v="39825.7"/>
        <n v="453424.18"/>
        <n v="915341.95"/>
        <n v="7573973.91"/>
        <n v="164533.6"/>
        <n v="285000.0"/>
        <n v="343219.29"/>
        <n v="8800000.0"/>
        <n v="800000.0"/>
        <n v="1583333.33"/>
        <n v="749058.26"/>
        <n v="79624.68"/>
        <n v="58277.91"/>
        <n v="486793.01"/>
        <n v="2708.3"/>
        <n v="1074275.53"/>
        <n v="200000.0"/>
        <n v="1150000.0"/>
        <n v="1224439.2"/>
        <n v="200902.95"/>
        <n v="27014.64"/>
        <n v="1212273.6"/>
        <n v="2266774.11"/>
        <n v="15407.84"/>
        <n v="519576.27"/>
        <n v="11398.3"/>
        <n v="9438741.19"/>
        <n v="607876.16"/>
        <n v="1053835.12"/>
        <n v="653153.25"/>
        <n v="1205821.4"/>
        <n v="195104.52"/>
        <n v="827199.84"/>
        <n v="683262.92"/>
        <n v="876960.0"/>
        <n v="1148756.2"/>
        <n v="1433799.0"/>
        <n v="1750000.0"/>
        <n v="279180.0"/>
        <n v="308960.9"/>
        <n v="6000000.0"/>
        <n v="100000.0"/>
        <n v="799911.41"/>
        <n v="150213.0"/>
        <n v="13747.75"/>
        <n v="412168.96"/>
        <n v="1.0765236E7"/>
        <n v="251611.0"/>
        <n v="480455.62"/>
        <n v="3123075.93"/>
        <n v="534375.67"/>
        <n v="106690.75"/>
        <n v="1184026.13"/>
        <n v="880000.0"/>
        <n v="3585343.87"/>
        <n v="121116.86"/>
        <n v="205226.24"/>
        <n v="2085675.98"/>
        <n v="652024.8"/>
        <n v="292975.2"/>
        <n v="1956074.4000000001"/>
        <n v="878925.6"/>
        <n v="1350000.0"/>
        <n v="558878.4"/>
        <n v="251121.6"/>
        <n v="1676635.2"/>
        <n v="753364.7999999999"/>
        <n v="175000.0"/>
        <n v="4715085.0"/>
        <n v="7934433.12"/>
        <n v="3490000.0"/>
        <n v="5082251.49"/>
        <n v="426024.54"/>
        <n v="160467.8"/>
        <n v="6015919.0"/>
        <n v="7700000.0"/>
        <n v="3805553.7"/>
        <n v="1162996.72"/>
        <n v="1897603.34"/>
        <n v="1876519.85"/>
        <n v="522263.94"/>
        <n v="172807.92"/>
        <n v="5000000.0"/>
        <n v="144600.0"/>
        <n v="106040.0"/>
        <n v="513834.32999999926"/>
        <n v="1719390.58"/>
        <n v="142314.3"/>
        <n v="2782904.58"/>
      </sharedItems>
    </cacheField>
    <cacheField name="VALOR A EMPENHAR&#10;(ORÇAMENTO)" numFmtId="167">
      <sharedItems containsString="0" containsBlank="1" containsNumber="1">
        <n v="0.0"/>
        <n v="-95291.1"/>
        <n v="-95854.95000000001"/>
        <n v="-52600.14000000001"/>
        <n v="-16915.58"/>
        <n v="-78939.37"/>
        <n v="-596603.45"/>
        <n v="-34712.5"/>
        <n v="-12793.330000000002"/>
        <n v="-850.0"/>
        <n v="-4500000.0"/>
        <n v="-65000.0"/>
        <n v="-252423.40000000002"/>
        <n v="-2800000.0"/>
        <n v="397498.3"/>
        <n v="1749870.0"/>
        <n v="-45357.67"/>
        <n v="-3756.0"/>
        <n v="-9390.0"/>
        <n v="-2727505.21"/>
        <n v="-4050000.0"/>
        <n v="-222453.60000000003"/>
        <n v="-28800.0"/>
        <n v="-68706.79999999999"/>
        <n v="-100000.0"/>
        <n v="-68.24000000000524"/>
        <n v="-1116000.0"/>
        <n v="-2632893.2600000002"/>
        <n v="-376996.42"/>
        <n v="-97500.0"/>
        <n v="1243.2200000000012"/>
        <n v="3171.289999999979"/>
        <n v="-727364.1600000001"/>
        <n v="69009.07999999996"/>
        <n v="-4369233.88"/>
        <n v="118921.44999999995"/>
        <n v="20763.330000000016"/>
        <n v="-436300.43000000005"/>
        <n v="-292320.0"/>
        <n v="-1148756.2"/>
        <n v="-8771673.92"/>
        <n v="33856.52000000002"/>
        <n v="-1830768.6500000001"/>
        <n v="-3211870.5500000003"/>
        <n v="-2750466.27"/>
        <n v="-5057545.8100000005"/>
        <m/>
        <n v="-137737.25999999995"/>
        <n v="-501326.5800000001"/>
        <n v="-5514592.42"/>
        <n v="1.0"/>
        <n v="-176648.09999999998"/>
        <n v="-33740.0"/>
      </sharedItems>
    </cacheField>
    <cacheField name="VALOR A ORÇAR" numFmtId="4">
      <sharedItems containsString="0" containsBlank="1" containsNumber="1" containsInteger="1">
        <n v="0.0"/>
        <m/>
      </sharedItems>
    </cacheField>
    <cacheField name="NUM. DE&#10;EMPENHO" numFmtId="0">
      <sharedItems containsBlank="1">
        <s v="2021NE000313"/>
        <s v="2021NE003021"/>
        <s v="2021NE000322"/>
        <s v="2021NE001582"/>
        <s v="2021NE000321"/>
        <s v="2021NE001512"/>
        <s v="2021NE000314"/>
        <s v="2021NE000318"/>
        <s v="2021NE001889"/>
        <s v="2021NE000315"/>
        <s v="2021NE000320"/>
        <s v="2021NE000316"/>
        <s v="2021NE000324"/>
        <s v="2021NE001417"/>
        <s v="2021NE000223"/>
        <s v="2021NE001516"/>
        <s v="2021NE000312"/>
        <s v="2021NE000323"/>
        <s v="2021NE001581"/>
        <s v="2021NE000226"/>
        <s v="2021NE000325"/>
        <s v="2021NE002018"/>
        <s v="2021NE000228"/>
        <s v="2021NE001884"/>
        <s v="2021NE000319"/>
        <s v="2021NE001580"/>
        <s v="2021NE000225"/>
        <s v="2021NE001641"/>
        <s v="2021NE000317"/>
        <s v="2021NE001887"/>
        <s v="2021NE000224"/>
        <s v="2021NE003249"/>
        <s v="2021NE003417"/>
        <s v="2021NE003035"/>
        <s v="2021NE003195"/>
        <s v="2021NE001689"/>
        <s v="2021NE001690"/>
        <s v="2021NE002158"/>
        <s v="2021NE001624"/>
        <s v="2021NE001883"/>
        <s v="2021NE001698"/>
        <s v="2021NE001764"/>
        <s v="2021NE001694"/>
        <s v="2021NE001823"/>
        <s v="2021NE001311"/>
        <s v="2021NE000843"/>
        <s v="2021NE000216"/>
        <s v="2021NE000217"/>
        <s v="2021NE000277"/>
        <s v="2021NE000295"/>
        <s v="2021NE000279"/>
        <s v="2021NE001626"/>
        <s v="2021NE000293"/>
        <s v="2021NE000292"/>
        <s v="2021NE002845"/>
        <s v="2021NE000274"/>
        <s v="2021NE000281"/>
        <s v="2021NE000303"/>
        <s v="2021NE002620"/>
        <s v="2021NE000302"/>
        <s v="2021NE000301"/>
        <s v="2021NE000306"/>
        <s v="2021NE000296"/>
        <s v="2021NE000300"/>
        <s v="2021NE000290"/>
        <s v="2021NE000280"/>
        <s v="2021NE000275"/>
        <s v="2021NE000282"/>
        <s v="2021NE002878"/>
        <s v="2021NE000276"/>
        <s v="2021NE000294"/>
        <s v="2021NE001087"/>
        <s v="2021NE000466"/>
        <s v="2021NE000830"/>
        <s v="2021NE000347"/>
        <s v="2021NE000348"/>
        <s v="2021NE000284"/>
        <s v="2021NE000299"/>
        <s v="2021NE003251"/>
        <s v="2021NE001625"/>
        <s v="2021NE001309"/>
        <s v="2021NE001429"/>
        <s v="2021NE001471"/>
        <s v="2021NE001575"/>
        <s v="2021NE000839"/>
        <s v="2021NE001645"/>
        <s v="2021NE001667"/>
        <s v="2021NE001688"/>
        <s v="2021NE001822"/>
        <s v="2021NE001886"/>
        <s v="2021NE001885"/>
        <s v="2021NE001965"/>
        <s v="2021NE001966"/>
        <s v="2021NE002017"/>
        <s v="2021NE002160"/>
        <s v="2021NE002231"/>
        <s v="2021NE002269"/>
        <s v="2021NE002536"/>
        <s v="2021NE002285"/>
        <s v="2021NE002624"/>
        <s v="2021NE002621"/>
        <s v="2021NE002646"/>
        <s v="2021NE002645"/>
        <s v="2021NE002731"/>
        <s v="2021NE002842"/>
        <s v="2021NE002848"/>
        <s v="2021NE002861"/>
        <s v="2021NE002862"/>
        <s v="2021NE002849"/>
        <s v="2021NE002864"/>
        <s v="2021NE002855"/>
        <s v="2021NE002881"/>
        <s v="2021NE002863"/>
        <s v="2021NE002906"/>
        <s v="2021NE002892"/>
        <s v="2021NE002970"/>
        <s v="2021NE002961"/>
        <s v="2021NE002962"/>
        <s v="2021NE002968"/>
        <s v="2021NE002969"/>
        <s v="2021NE002996"/>
        <s v="2021NE003068"/>
        <s v="2021NE003067"/>
        <s v="2021NE003165"/>
        <s v="2021NE003193"/>
        <s v="2021NE003226"/>
        <s v="2021NE003213"/>
        <s v="2021NE003228"/>
        <s v="2021NE001402"/>
        <s v="2021NE003259"/>
        <s v="2021NE003261"/>
        <s v="2021NE003262"/>
        <s v="2021NE003264"/>
        <s v="2021NE003265"/>
        <m/>
        <s v="2021NE002641"/>
        <s v="2021NE002642"/>
        <s v="2021NE002984"/>
        <s v="2021NE000221"/>
        <s v="2021NE000489"/>
        <s v="2021NE000490"/>
        <s v="2021NE000679"/>
        <s v="2021NE000680"/>
        <s v="2021NE000304"/>
        <s v="2021NE001341"/>
        <s v="-"/>
        <s v="2021NE003609 "/>
        <s v="2021NE003307"/>
        <s v="2021NE003615"/>
        <s v="2021NE002585"/>
        <s v="2021NE002586"/>
        <s v="2021NE000821"/>
        <s v="2021NE000345"/>
        <s v="2021NE002048"/>
        <s v="2021NE001340"/>
        <s v="2021NE002647"/>
        <s v="2021NE002104"/>
        <s v="2021NE003163"/>
        <s v="2021NE000608"/>
        <s v="2021NE001888"/>
        <s v="2021NE002052"/>
        <s v="2021NE002059"/>
        <s v="2021NE002055"/>
        <s v="2021NE003071"/>
        <s v="2021NE001670"/>
        <s v="2021NE002177"/>
        <s v="2021NE002058"/>
        <s v="2021NE002056"/>
        <s v="2021NE000530"/>
        <s v="2021NE001792"/>
        <s v="2021NE002015"/>
        <s v="2021NE002844"/>
        <s v="2021NE003392"/>
        <s v="2021NE002983"/>
        <s v="2021NE002604"/>
        <s v="2021NE002605"/>
        <s v="2021NE002989"/>
        <s v="2021NE001890"/>
        <s v="2021NE000742"/>
        <s v="2021NE001450"/>
        <s v="2021NE000832"/>
        <s v="2021NE000704"/>
        <s v="2021NE000828"/>
        <s v="2021NE000831"/>
        <s v="2021NE000709"/>
        <s v="2021NE000672"/>
        <s v="2021NE000940"/>
        <s v="2021NE000671"/>
        <s v="2021NE001342"/>
        <s v="2021NE000835"/>
        <s v="2021NE002541"/>
        <s v="2021NE001766"/>
        <s v="2021NE002518"/>
        <s v="2021NE002540"/>
        <s v="2021NE002537"/>
        <s v="2021NE002291"/>
        <s v="2021NE002535"/>
        <s v="2021NE000297"/>
        <s v="2021NE000824"/>
        <s v="2021NE000046"/>
        <s v="2021NE001163"/>
        <s v="2021NE000690"/>
        <s v="2021NE000286"/>
        <s v="2021NE000298"/>
        <s v="2021NE001281"/>
        <s v="2021NE002776"/>
        <s v="2021NE001564"/>
        <s v="2021NE001640"/>
        <s v="2021NE001430"/>
        <s v="2021NE002175"/>
        <s v="2021NE000288"/>
        <s v="2021NE002165"/>
        <s v="2021NE000746"/>
        <s v="2021NE003357"/>
        <s v="2021NE000702"/>
        <s v="2021NE000756"/>
        <s v="2021NE002157"/>
        <s v="2021NE002166"/>
        <s v="2021NE002155"/>
        <s v="2021NE002022"/>
        <s v="2021NE002153"/>
        <s v="2021NE002150"/>
        <s v="2021NE002164"/>
        <s v="2021NE002161"/>
        <s v="2021NE002156"/>
        <s v="2021NE002159"/>
        <s v="2021NE002149"/>
        <s v="2021NE000393"/>
        <s v="2021NE002021"/>
        <s v="2021NE003313"/>
        <s v="2021NE000738"/>
        <s v="2021NE003308"/>
        <s v="2021NE000855"/>
        <s v="2021NE001431"/>
        <s v="2021NE000523"/>
        <s v="2021NE002169"/>
        <s v="2021NE001508"/>
        <s v="2021NE000566"/>
        <s v="2021NE001560"/>
        <s v="2021NE000567"/>
        <s v="2021NE003309"/>
        <s v="2021NE002176"/>
        <s v="2021NE000753"/>
        <s v="2021NE000736"/>
        <s v="2021NE000350"/>
        <s v="2021NE001451"/>
        <s v="2021NE000283"/>
        <s v="2021NE000474"/>
        <s v="2021NE002019"/>
        <s v="2021NE000838"/>
        <s v="2021NE000849"/>
        <s v="2021NE000751"/>
        <s v="2021NE001075"/>
        <s v="2021NE002024"/>
        <s v="2021NE000492"/>
        <s v="2021NE000493"/>
        <s v="2021NE000836"/>
        <s v="2021NE000837"/>
        <s v="2021NE000484"/>
        <s v="2021NE001175"/>
        <s v="2021NE003306"/>
        <s v="2021NE000990"/>
        <s v="2021NE000396"/>
        <s v="2021NE000968"/>
        <s v="2021NE000344"/>
        <s v="2021NE000970"/>
        <s v="2021NE000749"/>
        <s v="2021NE000308"/>
        <s v="2021NE002980"/>
        <s v="2021NE003312"/>
        <s v="2021NE000473"/>
        <s v="2021NE002041"/>
        <s v="2021NE002163"/>
        <s v="2021NE002565"/>
        <s v="2021NE002173"/>
        <s v="2021NE002174"/>
        <s v="2021NE001406"/>
        <s v="2021NE001404"/>
        <s v="2021NE001491"/>
        <s v="2021NE002692"/>
        <s v="2021NE001365"/>
        <s v="2021NE001800"/>
        <s v="2021NE001381"/>
        <s v="2021NE002057"/>
        <s v="2021NE001407"/>
        <s v="2021NE000482"/>
        <s v="2021NE001906"/>
        <s v="2021NE001929"/>
        <s v="2021NE001334"/>
        <s v="2021NE000483"/>
        <s v="2021NE001531"/>
        <s v="2021NE002051"/>
        <s v="2021NE002229"/>
        <s v="2021NE000349"/>
        <s v="2021NE000357"/>
        <s v="2021NE000852"/>
        <s v="2021NE000486"/>
        <s v="2021NE000360"/>
        <s v="2021NE002232"/>
        <s v="2021NE000485"/>
        <s v="2021NE000311"/>
        <s v="2021NE000491"/>
        <s v="2021NE001679"/>
        <s v="2021NE000309"/>
        <s v="2021NE000310"/>
        <s v="2021NE000367"/>
        <s v="2021NE000363"/>
        <s v="2021NE001661"/>
        <s v="2021NE002542"/>
        <s v="2021NE000676"/>
        <s v="2021NE00362"/>
        <s v="2021NE000488"/>
        <s v="2021NE000487"/>
        <s v="2021NE002598"/>
        <s v="2021NE002596"/>
        <s v="2021NE000356"/>
        <s v="2021NE000565"/>
        <s v="2021NE000564"/>
        <s v="2021NE002601"/>
        <s v="2021NE002602"/>
        <s v="2021NE002563"/>
        <s v="2021NE000085"/>
        <s v="2021NE000075"/>
        <s v="2021NE000481"/>
        <s v="2021NE000480"/>
        <s v="2021NE000346"/>
        <s v="2021NE000685"/>
        <s v="2021NE000364"/>
        <s v="2021NE001162"/>
        <s v="2021NE000568"/>
        <s v="2021NE002618"/>
        <s v="2021NE000368"/>
        <s v="2021NE000354"/>
        <s v="2021NE000353"/>
        <s v="2021NE000305"/>
        <s v="2021NE000359"/>
        <s v="2021NE000829"/>
        <s v="2021NE000845"/>
        <s v="2021NE001405"/>
        <s v="2021NE000241"/>
        <s v="2021NE000826"/>
        <s v="2021NE002534"/>
        <s v="2021NE002877"/>
      </sharedItems>
    </cacheField>
    <cacheField name="GND" numFmtId="0">
      <sharedItems>
        <e v="#ERROR!"/>
      </sharedItems>
    </cacheField>
    <cacheField name="EMPENHADO" numFmtId="4">
      <sharedItems containsString="0" containsBlank="1" containsNumber="1">
        <n v="40000.0"/>
        <n v="129686.11"/>
        <n v="56949.11"/>
        <n v="50746.74"/>
        <n v="42202.369999999995"/>
        <n v="56949.12"/>
        <n v="126866.84999999999"/>
        <n v="186071.38"/>
        <n v="101493.48"/>
        <n v="67662.32"/>
        <n v="61887.96"/>
        <n v="143248.46"/>
        <n v="303301.18"/>
        <n v="299968.2"/>
        <n v="57745.51"/>
        <n v="68790.03"/>
        <n v="134760.79"/>
        <n v="1281354.32"/>
        <n v="368200.0"/>
        <n v="10146.0"/>
        <n v="1124450.0"/>
        <n v="106675.0"/>
        <n v="105200.0"/>
        <n v="78960.0"/>
        <n v="29960.0"/>
        <n v="294469.0"/>
        <n v="113850.0"/>
        <n v="461500.0"/>
        <n v="3950.0"/>
        <n v="52683.0"/>
        <n v="24500.0"/>
        <n v="481400.0"/>
        <n v="96280.0"/>
        <n v="2066100.0"/>
        <n v="94000.0"/>
        <n v="7778.5"/>
        <n v="1900.0"/>
        <n v="949900.0"/>
        <n v="6312000.0"/>
        <n v="1578000.0"/>
        <n v="253500.0"/>
        <n v="36750.0"/>
        <n v="107030.0"/>
        <n v="653200.0"/>
        <n v="4190.0"/>
        <n v="614240.0"/>
        <n v="171000.0"/>
        <n v="349000.0"/>
        <n v="22425.0"/>
        <n v="1529590.0"/>
        <n v="12480.0"/>
        <n v="2721000.0"/>
        <n v="1045520.0"/>
        <n v="261380.0"/>
        <n v="1085.0"/>
        <n v="120000.0"/>
        <n v="29211.5"/>
        <n v="87150.0"/>
        <n v="282560.0"/>
        <n v="301366.8"/>
        <n v="33485.2"/>
        <n v="33480.0"/>
        <n v="140400.0"/>
        <n v="23400.0"/>
        <n v="4620.4"/>
        <n v="1130381.0"/>
        <n v="3993300.0"/>
        <n v="171600.0"/>
        <n v="4617600.0"/>
        <n v="34480.5"/>
        <n v="1033050.0"/>
        <n v="17940.0"/>
        <n v="30600.0"/>
        <n v="798.0"/>
        <n v="24000.0"/>
        <n v="40800.0"/>
        <n v="384492.0"/>
        <n v="32252.02"/>
        <n v="131907.5"/>
        <n v="76500.0"/>
        <n v="16905.9"/>
        <n v="71400.0"/>
        <n v="163300.0"/>
        <n v="28360.8"/>
        <n v="125959.2"/>
        <n v="104300.0"/>
        <n v="157847.6"/>
        <n v="13465.6"/>
        <n v="29735.52"/>
        <n v="61146.78"/>
        <n v="180.0"/>
        <n v="1820000.0"/>
        <n v="132000.0"/>
        <n v="2080.0"/>
        <n v="207220.0"/>
        <n v="6720.0"/>
        <n v="2871.0"/>
        <n v="14413.5"/>
        <n v="248670.84"/>
        <n v="40710.0"/>
        <n v="3651.5"/>
        <n v="570000.0"/>
        <n v="678600.0"/>
        <n v="86860.0"/>
        <n v="2150.0"/>
        <n v="89750.0"/>
        <n v="91600.0"/>
        <n v="106100.0"/>
        <n v="2340.0"/>
        <n v="6799.66"/>
        <n v="334041.6"/>
        <n v="1869.0"/>
        <n v="98480.0"/>
        <n v="6000000.0"/>
        <n v="150115.62"/>
        <n v="60000.0"/>
        <n v="65000.0"/>
        <n v="597576.6"/>
        <n v="1774098.27"/>
        <m/>
        <n v="410681.49"/>
        <n v="255985.17"/>
        <n v="2137170.46"/>
        <n v="2000000.0"/>
        <n v="4616666.67"/>
        <n v="10000.0"/>
        <n v="178268.25"/>
        <n v="20000.0"/>
        <n v="7050206.4"/>
        <n v="397498.3"/>
        <n v="101681.5"/>
        <n v="29650.0"/>
        <n v="187680.0"/>
        <n v="0.0"/>
        <n v="53169.0"/>
        <n v="35772.5"/>
        <n v="8530.0"/>
        <n v="34610.0"/>
        <n v="4930.0"/>
        <n v="14880.0"/>
        <n v="33440.0"/>
        <n v="177687.22"/>
        <n v="198901.0"/>
        <n v="170500.0"/>
        <n v="500059.53"/>
        <n v="90642.07"/>
        <n v="426894.0"/>
        <n v="1750000.0"/>
        <n v="10182.330000000002"/>
        <n v="140000.0"/>
        <n v="49600.0"/>
        <n v="2000711.6"/>
        <n v="529259.8"/>
        <n v="164638.76"/>
        <n v="407246.25"/>
        <n v="1990000.0"/>
        <n v="178125.0"/>
        <n v="471022.64"/>
        <n v="964734.63"/>
        <n v="314032.11"/>
        <n v="81449.25"/>
        <n v="1859220.0"/>
        <n v="315180.0"/>
        <n v="112680.0"/>
        <n v="990000.0"/>
        <n v="177158.0"/>
        <n v="165264.0"/>
        <n v="13415.8"/>
        <n v="1687064.19"/>
        <n v="1680000.0"/>
        <n v="340931.33"/>
        <n v="5937356.57"/>
        <n v="2700000.0"/>
        <n v="75000.0"/>
        <n v="111226.8"/>
        <n v="106270.8"/>
        <n v="20480.0"/>
        <n v="28800.0"/>
        <n v="3001480.83"/>
        <n v="101608.47"/>
        <n v="44000.0"/>
        <n v="79880.0"/>
        <n v="220000.0"/>
        <n v="151293.2"/>
        <n v="52480.0"/>
        <n v="71100.0"/>
        <n v="2000.0"/>
        <n v="11550.0"/>
        <n v="8640.0"/>
        <n v="214528.0"/>
        <n v="6800.0"/>
        <n v="14304.6"/>
        <n v="528000.0"/>
        <n v="20251.48"/>
        <n v="224733.24"/>
        <n v="49787.3"/>
        <n v="1.353504E7"/>
        <n v="140700.0"/>
        <n v="929280.0"/>
        <n v="76003.2"/>
        <n v="204340.0"/>
        <n v="410595.16"/>
        <n v="819563.5"/>
        <n v="512000.0"/>
        <n v="80000.0"/>
        <n v="600000.0"/>
        <n v="82000.0"/>
        <n v="35132.4"/>
        <n v="88331.76"/>
        <n v="430179.96"/>
        <n v="300000.0"/>
        <n v="572112.48"/>
        <n v="400000.0"/>
        <n v="170115.24"/>
        <n v="140317.02"/>
        <n v="42000.0"/>
        <n v="37200.0"/>
        <n v="45090.0"/>
        <n v="59160.0"/>
        <n v="248400.0"/>
        <n v="396000.0"/>
        <n v="72078.24"/>
        <n v="720000.0"/>
        <n v="1248000.0"/>
        <n v="57588.6"/>
        <n v="116333.33"/>
        <n v="558000.0"/>
        <n v="682000.0"/>
        <n v="700600.0"/>
        <n v="1554799.08"/>
        <n v="2703998.4"/>
        <n v="224699.85"/>
        <n v="299599.8"/>
        <n v="554259.63"/>
        <n v="784000.0"/>
        <n v="878778.89"/>
        <n v="314760.0"/>
        <n v="318957.6"/>
        <n v="879117.8"/>
        <n v="1.1E7"/>
        <n v="4800000.0"/>
        <n v="173143.40000000002"/>
        <n v="114333.33"/>
        <n v="357496.17000000004"/>
        <n v="1515213.2"/>
        <n v="39825.7"/>
        <n v="453424.18"/>
        <n v="915341.9500000001"/>
        <n v="7573973.91"/>
        <n v="164533.6"/>
        <n v="285000.0"/>
        <n v="343219.29"/>
        <n v="8800000.0"/>
        <n v="800000.0"/>
        <n v="1583333.33"/>
        <n v="749058.26"/>
        <n v="80867.9"/>
        <n v="58277.91"/>
        <n v="489964.3"/>
        <n v="2708.3"/>
        <n v="1074275.53"/>
        <n v="200000.0"/>
        <n v="1150000.0"/>
        <n v="1224439.2000000002"/>
        <n v="200902.94999999998"/>
        <n v="27014.64"/>
        <n v="484909.44"/>
        <n v="2266774.11"/>
        <n v="15407.84"/>
        <n v="588585.35"/>
        <n v="11398.3"/>
        <n v="5069507.31"/>
        <n v="607876.16"/>
        <n v="1053835.1199999999"/>
        <n v="653153.25"/>
        <n v="1205821.4"/>
        <n v="195104.52"/>
        <n v="946121.2899999999"/>
        <n v="140763.33000000002"/>
        <n v="246962.49"/>
        <n v="584640.0"/>
        <n v="1433799.0"/>
        <n v="279180.0"/>
        <n v="308960.9"/>
        <n v="100000.0"/>
        <n v="799911.41"/>
        <n v="150213.0"/>
        <n v="13747.75"/>
        <n v="412168.96"/>
        <n v="1993562.08"/>
        <n v="251611.0"/>
        <n v="514312.14"/>
        <n v="1292307.28"/>
        <n v="534375.67"/>
        <n v="106690.75"/>
        <n v="1184026.13"/>
        <n v="880000.0"/>
        <n v="373473.32"/>
        <n v="121116.86"/>
        <n v="205226.24"/>
        <n v="2085675.98"/>
        <n v="652024.8"/>
        <n v="292975.19999999995"/>
        <n v="1956074.4000000001"/>
        <n v="878925.6"/>
        <n v="1350000.0"/>
        <n v="558878.4"/>
        <n v="251121.59999999998"/>
        <n v="1676635.2"/>
        <n v="753364.7999999999"/>
        <n v="175000.0"/>
        <n v="1964618.73"/>
        <n v="2876887.31"/>
        <n v="3490000.0"/>
        <n v="5082251.49"/>
        <n v="288287.28"/>
        <n v="160467.8"/>
        <n v="5514592.42"/>
        <n v="2185407.58"/>
        <n v="3805553.7"/>
        <n v="1162996.72"/>
        <n v="1897604.34"/>
        <n v="1876519.85"/>
        <n v="345615.84"/>
        <n v="172807.92"/>
        <n v="5000000.0"/>
        <n v="144600.0"/>
        <n v="72300.0"/>
        <n v="513834.32999999926"/>
        <n v="1719390.58"/>
        <n v="142314.3"/>
        <n v="2782904.58"/>
      </sharedItems>
    </cacheField>
    <cacheField name="VALOR A EMPENHAR" numFmtId="167">
      <sharedItems containsString="0" containsBlank="1" containsNumber="1">
        <n v="0.0"/>
        <n v="-0.0033333333412883803"/>
        <n v="-95291.11000000002"/>
        <n v="-11631.250000000007"/>
        <n v="6142.690000000002"/>
        <n v="888.9800000000105"/>
        <n v="-95291.1"/>
        <n v="2376.5800000000454"/>
        <n v="7283.5899999999965"/>
        <n v="10500.25"/>
        <n v="-78375.53"/>
        <n v="1007.1800000000003"/>
        <n v="-7305.880000000012"/>
        <n v="19.34000000001106"/>
        <n v="272.4899999999907"/>
        <n v="736.260000000002"/>
        <n v="-94494.70999999999"/>
        <n v="0.004666666674893349"/>
        <n v="563.8553333333402"/>
        <n v="756574.02"/>
        <n v="-1104600.0"/>
        <n v="-420800.0"/>
        <n v="307120.0"/>
        <n v="1242000.0"/>
        <n v="74680.0"/>
        <n v="574981.0"/>
        <n v="384800.0"/>
        <n v="3239.8600000000006"/>
        <n v="2356.666666666657"/>
        <n v="-8109065.9899999965"/>
        <n v="1068585.19"/>
        <n v="-1394300.0"/>
        <n v="377935.89999999944"/>
        <n v="46072.30000000002"/>
        <n v="-350000.0"/>
        <n v="-10599.954666666745"/>
        <n v="10108.660000000003"/>
        <n v="55014.65666666665"/>
        <n v="17480.040000000008"/>
        <n v="500059.53"/>
        <n v="-359357.93"/>
        <n v="41339.0"/>
        <n v="-365169.0499999998"/>
        <n v="462.84000000000196"/>
        <n v="-467068.13999999966"/>
        <n v="-2646298.999999999"/>
        <n v="-1572.390000000014"/>
        <n v="-102410.33000000007"/>
        <n v="26838.0"/>
        <n v="525244.4096666668"/>
        <n v="-41783.880000000005"/>
        <n v="20362.3125"/>
        <n v="163654.29000000004"/>
        <n v="-83258.0"/>
        <n v="8138.0"/>
        <n v="3756.0"/>
        <n v="0.029999999998835847"/>
        <n v="229898.45999999996"/>
        <n v="-2727505.21"/>
        <n v="-37034.86999999918"/>
        <n v="675000.0"/>
        <n v="26899.11"/>
        <n v="-68773.2"/>
        <n v="-8320.0"/>
        <n v="-359654.8700000001"/>
        <n v="3645.0666666666657"/>
        <n v="1440.0"/>
        <n v="29548.309999999998"/>
        <n v="-248706.8"/>
        <n v="1.240784E7"/>
        <n v="385592.5"/>
        <n v="-100000.0"/>
        <n v="117800.0"/>
        <n v="-1109800.0"/>
        <n v="-3853197.7199999993"/>
        <n v="-402400.2"/>
        <n v="7991.999999999884"/>
        <n v="-33795.31"/>
        <n v="-2.209966284E7"/>
        <n v="-286857.9500000002"/>
        <n v="-13370.779999999999"/>
        <n v="5304.593333333338"/>
        <n v="248463.44000000006"/>
        <n v="-23895.419999999925"/>
        <n v="0.049999999995634425"/>
        <n v="-33518.02066666668"/>
        <n v="-277683.0753333317"/>
        <n v="75328.77000000002"/>
        <n v="-13620.0"/>
        <n v="57728.41000000015"/>
        <n v="-3615.99"/>
        <n v="102954.44999999995"/>
        <n v="-86379.89999999994"/>
        <n v="-606136.8"/>
        <n v="-7231990.15"/>
        <n v="607876.1599999992"/>
        <n v="-1500394.5666666664"/>
        <n v="-0.008333333302289248"/>
        <n v="-1758391.208333334"/>
        <n v="-2616687.278"/>
        <n v="-162344.18"/>
        <n v="-288453.3300000001"/>
        <n v="-1148756.2"/>
        <n v="-120538.74"/>
        <n v="-59566.33999999985"/>
        <n v="78387.95999999996"/>
        <n v="-3128197.3800000004"/>
        <n v="-47658.68999999948"/>
        <n v="38266.51"/>
        <n v="-633039.85"/>
        <n v="43748.0"/>
        <n v="10987.75"/>
        <n v="-8611509.280000001"/>
        <n v="-1718191.3599999996"/>
        <n v="23654.090000000026"/>
        <n v="81.57000000000698"/>
        <n v="0.00466666673310101"/>
        <n v="95370.72999999998"/>
        <n v="-3211869.5919999997"/>
        <n v="12826.880000000005"/>
        <n v="14248.520000000019"/>
        <n v="1538.0400000000373"/>
        <n v="0.41999999998370185"/>
        <n v="253206.69000000006"/>
        <n v="-224999.95999999996"/>
        <n v="-589679.73"/>
        <m/>
        <n v="187060.39"/>
        <n v="-40000.0"/>
        <n v="262919.19999999995"/>
        <n v="-76507.25999999978"/>
        <n v="25459.990000000224"/>
        <n v="-127819.47999999998"/>
        <n v="15393.77999999997"/>
        <n v="5514592.42"/>
        <n v="144453.02999999956"/>
        <n v="-0.02000000001862645"/>
        <n v="170911.16999999993"/>
        <n v="-21075.97999999998"/>
        <n v="777.6899999999441"/>
        <n v="-172807.92000000004"/>
        <n v="16965.23999999999"/>
        <n v="-1884696.7199999997"/>
        <n v="-36150.0"/>
        <n v="-323763.69583333336"/>
        <n v="-6436366.99"/>
        <n v="-1.247692939E7"/>
        <n v="-20804.359999999997"/>
        <n v="-29947.41"/>
        <n v="-1391452.29"/>
        <n v="-1.252307061E7"/>
      </sharedItems>
    </cacheField>
    <cacheField name="SALDO DE&#10;EMPENHO/&#10;PAGAMENTOS" numFmtId="167">
      <sharedItems containsString="0" containsBlank="1" containsNumber="1">
        <n v="40000.0"/>
        <n v="129686.11"/>
        <n v="23117.950000000004"/>
        <n v="50746.74"/>
        <n v="10571.119999999995"/>
        <n v="36142.69"/>
        <n v="24006.940000000002"/>
        <n v="93035.69"/>
        <n v="137701.22"/>
        <n v="91861.48999999999"/>
        <n v="33618.2"/>
        <n v="67662.32"/>
        <n v="24125.14"/>
        <n v="47705.64"/>
        <n v="6221.720000000005"/>
        <n v="92774.20999999999"/>
        <n v="23117.960000000006"/>
        <n v="3332.9800000000105"/>
        <n v="299968.2"/>
        <n v="6938.639999999999"/>
        <n v="23914.35"/>
        <n v="18043.290000000008"/>
        <n v="134760.79"/>
        <n v="756574.02"/>
        <n v="368200.0"/>
        <n v="10146.0"/>
        <n v="1124450.0"/>
        <n v="0.0"/>
        <n v="78960.0"/>
        <n v="29960.0"/>
        <n v="294469.0"/>
        <n v="113850.0"/>
        <n v="461500.0"/>
        <n v="481400.0"/>
        <n v="96280.0"/>
        <n v="2066100.0"/>
        <n v="894200.0"/>
        <n v="253500.0"/>
        <n v="107030.0"/>
        <n v="653200.0"/>
        <n v="307120.0"/>
        <n v="171000.0"/>
        <n v="1529590.0"/>
        <n v="12480.0"/>
        <n v="1242000.0"/>
        <n v="261380.0"/>
        <n v="87150.0"/>
        <n v="74680.0"/>
        <n v="33480.0"/>
        <n v="23400.0"/>
        <n v="4620.4"/>
        <n v="1130381.0"/>
        <n v="3902731.0"/>
        <n v="171600.0"/>
        <n v="4617600.0"/>
        <n v="34480.5"/>
        <n v="1033050.0"/>
        <n v="17940.0"/>
        <n v="30600.0"/>
        <n v="798.0"/>
        <n v="40800.0"/>
        <n v="384492.0"/>
        <n v="32252.02"/>
        <n v="128204.86"/>
        <n v="76500.0"/>
        <n v="16905.9"/>
        <n v="71400.0"/>
        <n v="163300.0"/>
        <n v="24379.199999999997"/>
        <n v="104300.0"/>
        <n v="157847.6"/>
        <n v="13465.6"/>
        <n v="29735.52"/>
        <n v="61146.78"/>
        <n v="180.0"/>
        <n v="1820000.0"/>
        <n v="132000.0"/>
        <n v="2080.0"/>
        <n v="207220.0"/>
        <n v="6720.0"/>
        <n v="2871.0"/>
        <n v="14413.5"/>
        <n v="248670.84"/>
        <n v="40710.0"/>
        <n v="3651.5"/>
        <n v="570000.0"/>
        <n v="678600.0"/>
        <n v="86860.0"/>
        <n v="2150.0"/>
        <n v="89750.0"/>
        <n v="91600.0"/>
        <n v="106100.0"/>
        <n v="2340.0"/>
        <n v="6799.66"/>
        <n v="334041.6"/>
        <n v="1869.0"/>
        <n v="98480.0"/>
        <n v="3261805.84"/>
        <n v="150115.62"/>
        <n v="60000.0"/>
        <n v="65000.0"/>
        <n v="597576.6"/>
        <n v="1774098.27"/>
        <n v="410681.49"/>
        <n v="255985.17"/>
        <n v="1068585.19"/>
        <n v="1005700.0"/>
        <n v="3494602.57"/>
        <n v="10000.0"/>
        <n v="146832.6"/>
        <n v="20000.0"/>
        <n v="5287654.800000001"/>
        <n v="238498.97999999998"/>
        <n v="103849.16"/>
        <n v="138051.0"/>
        <n v="77980.04000000001"/>
        <n v="500059.53"/>
        <n v="90642.07"/>
        <n v="397084.0"/>
        <n v="884830.9500000001"/>
        <n v="462.84000000000196"/>
        <n v="140000.0"/>
        <n v="533287.6600000001"/>
        <n v="529259.8"/>
        <n v="405673.86"/>
        <n v="1376388.67"/>
        <n v="160233.0"/>
        <n v="450000.0"/>
        <n v="964734.63"/>
        <n v="202563.87"/>
        <n v="81449.25"/>
        <n v="1853854.29"/>
        <n v="315180.0"/>
        <n v="112680.0"/>
        <n v="990000.0"/>
        <n v="177158.0"/>
        <n v="165264.0"/>
        <n v="8680.84"/>
        <n v="923841.5999999999"/>
        <n v="1680000.0"/>
        <n v="340931.33"/>
        <n v="4596057.86"/>
        <n v="675000.0"/>
        <n v="26899.11"/>
        <n v="111226.8"/>
        <n v="65914.8"/>
        <n v="6080.0"/>
        <n v="28800.0"/>
        <n v="1741381.6900000002"/>
        <n v="30778.399999999998"/>
        <n v="51365.0"/>
        <n v="126503.91"/>
        <n v="151293.2"/>
        <n v="38080.0"/>
        <n v="71100.0"/>
        <n v="11550.0"/>
        <n v="8640.0"/>
        <m/>
        <n v="6800.0"/>
        <n v="20251.48"/>
        <n v="1.240784E7"/>
        <n v="76003.2"/>
        <n v="385592.5"/>
        <n v="74000.0"/>
        <n v="20500.0"/>
        <n v="8783.100000000002"/>
        <n v="88331.76"/>
        <n v="322634.97"/>
        <n v="225000.0"/>
        <n v="429084.3599999999"/>
        <n v="160000.0"/>
        <n v="113410.15999999997"/>
        <n v="77953.9"/>
        <n v="22000.0"/>
        <n v="18600.0"/>
        <n v="25050.0"/>
        <n v="39440.0"/>
        <n v="165600.0"/>
        <n v="480000.0"/>
        <n v="936000.0"/>
        <n v="43191.45"/>
        <n v="86333.33"/>
        <n v="117800.0"/>
        <n v="564200.0"/>
        <n v="142600.0"/>
        <n v="2230798.6799999997"/>
        <n v="299599.8"/>
        <n v="784000.0"/>
        <n v="878778.89"/>
        <n v="196725.0"/>
        <n v="199348.5"/>
        <n v="647350.4"/>
        <n v="46204.69"/>
        <n v="3100337.16"/>
        <n v="3493142.05"/>
        <n v="140534.50000000003"/>
        <n v="80971.26000000001"/>
        <n v="698474.0599999999"/>
        <n v="0.049999999995634425"/>
        <n v="431072.27999999997"/>
        <n v="577802.8300000001"/>
        <n v="4780894.350000001"/>
        <n v="245328.77000000002"/>
        <n v="8057728.41"/>
        <n v="561914.97"/>
        <n v="1583333.33"/>
        <n v="102954.44999999995"/>
        <n v="380554.80000000005"/>
        <n v="1547.6000000000001"/>
        <n v="20771.34999999986"/>
        <n v="200000.0"/>
        <n v="1150000.0"/>
        <n v="1224439.2000000002"/>
        <n v="174697.94999999998"/>
        <n v="27014.64"/>
        <n v="484909.44"/>
        <n v="2266774.11"/>
        <n v="15407.84"/>
        <n v="3692014.1599999997"/>
        <n v="263458.7799999998"/>
        <n v="50242.55000000005"/>
        <n v="1205821.4"/>
        <n v="93024.51999999999"/>
        <n v="237655.82"/>
        <n v="292320.0"/>
        <n v="896299.66"/>
        <n v="712769.54"/>
        <n v="279180.0"/>
        <n v="3702341.3100000005"/>
        <n v="38266.51"/>
        <n v="666960.15"/>
        <n v="10987.75"/>
        <n v="-836616.3999999999"/>
        <n v="251611.0"/>
        <n v="1189500.02"/>
        <n v="506974.76000000007"/>
        <n v="81.57000000000698"/>
        <n v="1184026.13"/>
        <n v="295370.73"/>
        <n v="373473.32"/>
        <n v="192399.84"/>
        <n v="1206063.36"/>
        <n v="1538.0400000000373"/>
        <n v="0.419999999954598"/>
        <n v="1956074.4000000001"/>
        <n v="878925.6"/>
        <n v="1350000.0"/>
        <n v="253206.69000000003"/>
        <n v="1676635.2"/>
        <n v="753364.7999999999"/>
        <n v="560847.54"/>
        <n v="732725.79"/>
        <n v="187060.39"/>
        <n v="502919.19999999995"/>
        <n v="2713492.7399999998"/>
        <n v="3865247.2"/>
        <n v="288287.28"/>
        <n v="79765.81999999998"/>
        <n v="4511939.26"/>
        <n v="1932513.78"/>
        <n v="3155031.6800000006"/>
        <n v="1132678.3900000001"/>
        <n v="1876528.36"/>
        <n v="777.6899999999441"/>
        <n v="345615.84"/>
        <n v="74567.88"/>
        <n v="2615303.2800000003"/>
        <n v="113877.42"/>
        <n v="72300.0"/>
        <n v="1719390.58"/>
        <n v="-29947.41"/>
        <n v="2782904.58"/>
      </sharedItems>
    </cacheField>
    <cacheField name="TOTAL PAGO EM 2020" numFmtId="4">
      <sharedItems containsString="0" containsBlank="1" containsNumber="1">
        <n v="24602.78"/>
        <n v="146037.85"/>
        <m/>
        <n v="104632.31999999998"/>
        <n v="47014.14"/>
        <n v="130788.09999999998"/>
        <n v="76120.11000000002"/>
        <n v="16562.18"/>
        <n v="53859.009999999995"/>
        <n v="118876.23"/>
        <n v="139779.43"/>
        <n v="10413.39"/>
        <n v="130137.93000000001"/>
        <n v="59365.71"/>
        <n v="145612.63"/>
        <n v="896571.6200000001"/>
        <n v="139441.76"/>
        <n v="122275.79999999999"/>
        <n v="145241.45"/>
        <n v="100365.78"/>
        <n v="14374.01"/>
        <n v="2528401.275"/>
        <n v="333333.32999999996"/>
        <n v="4274341.08"/>
        <n v="4653300.0"/>
        <n v="1186289.46"/>
        <n v="42504.35"/>
        <n v="70000.0"/>
        <n v="7050206.4"/>
        <n v="953995.9200000003"/>
        <n v="64932.3"/>
        <n v="307138.0"/>
        <n v="64060.0"/>
        <n v="394335.75999999995"/>
        <n v="299944.44"/>
        <n v="27770.0"/>
        <n v="164024.08000000002"/>
        <n v="1838272.17"/>
        <n v="60905.66"/>
        <n v="422514.0"/>
        <n v="16395.4"/>
        <n v="5524.12"/>
        <n v="4425531.13"/>
        <n v="5400000.0"/>
        <n v="1200000.0"/>
        <n v="1000000.0"/>
        <n v="207836.72999999998"/>
        <n v="55153.2"/>
        <n v="37120.0"/>
        <n v="720303.6799999999"/>
        <n v="311087.08"/>
        <n v="24947.620000000003"/>
        <n v="38020.0"/>
        <n v="100476.59"/>
        <n v="5120.0"/>
        <n v="150000.0"/>
        <n v="246000.0"/>
        <n v="105397.20000000003"/>
        <n v="430179.96000000014"/>
        <n v="300000.0"/>
        <n v="572112.48"/>
        <n v="101333.0"/>
        <n v="96398.64000000001"/>
        <n v="187089.36"/>
        <n v="60000.0"/>
        <n v="55800.0"/>
        <n v="60120.0"/>
        <n v="59160.0"/>
        <n v="248400.0"/>
        <n v="720000.0"/>
        <n v="604000.0"/>
        <n v="57588.60000000001"/>
        <n v="1556200.0"/>
        <n v="415400.0"/>
        <n v="5642014.72"/>
        <n v="674099.5499999999"/>
        <n v="56393.85"/>
        <n v="50501.7"/>
        <n v="3.259631793E7"/>
        <n v="5021708.64"/>
        <n v="8074.61"/>
        <n v="1656161.68"/>
        <n v="3638278.22"/>
        <n v="13047.69"/>
        <n v="102686.0"/>
        <n v="915251.3199999998"/>
        <n v="731288.14"/>
        <n v="2291613.04"/>
        <n v="48576.25"/>
        <n v="1934.5"/>
        <n v="2291071.374"/>
        <n v="99718.0"/>
        <n v="9004.88"/>
        <n v="790376.3400000001"/>
        <n v="2945977.6500000004"/>
        <n v="111135.48"/>
        <n v="88840.0"/>
        <n v="292320.0"/>
        <n v="2765758.9"/>
        <n v="3052386.7"/>
        <n v="1281170.54"/>
        <n v="51142.5"/>
        <n v="1069629.28"/>
        <n v="38219.16"/>
        <n v="1327483.01"/>
        <n v="20952.51"/>
        <n v="1272383.0599999998"/>
        <n v="3017472.5700000003"/>
        <n v="91549.33"/>
        <n v="1557115.0299999998"/>
        <n v="1865525.6800000002"/>
        <n v="878925.4600000001"/>
        <n v="381063.09"/>
        <n v="1604523.1900000002"/>
        <n v="753364.7999999999"/>
        <n v="7420715.3900000015"/>
        <n v="1927682.61"/>
        <n v="878925.6000000001"/>
        <n v="440000.0"/>
        <n v="592608.2"/>
        <n v="699489.88"/>
        <n v="2484244.37"/>
        <n v="390096.57999999996"/>
        <n v="717519.75"/>
        <n v="100729.21"/>
        <n v="7587.76"/>
        <n v="21047.11"/>
        <n v="376164.00000000006"/>
        <n v="83188.74"/>
        <n v="1502694.7999999998"/>
        <n v="3999601.08"/>
      </sharedItems>
    </cacheField>
    <cacheField name="ALERTA&#10;TOTAL DE PGTOS SUPERIOR AO CONTRATADO" numFmtId="4">
      <sharedItems containsBlank="1">
        <s v="OK"/>
        <m/>
        <s v="ALERTA"/>
      </sharedItems>
    </cacheField>
    <cacheField name="ESTIMATIVA ANO" numFmtId="4">
      <sharedItems containsString="0" containsBlank="1" containsNumber="1">
        <n v="40000.0"/>
        <n v="129686.11333333334"/>
        <n v="56949.10999999999"/>
        <n v="146037.85"/>
        <n v="53833.62"/>
        <n v="120000.0"/>
        <n v="56060.13999999999"/>
        <n v="146037.84"/>
        <n v="202986.96"/>
        <n v="46448.86"/>
        <n v="55941.93"/>
        <n v="56929.77999999999"/>
        <n v="56949.11999999999"/>
        <n v="303301.17999999993"/>
        <n v="896571.6199999999"/>
        <n v="56212.86"/>
        <n v="57745.51000000001"/>
        <n v="145241.44999999998"/>
        <n v="68790.02533333332"/>
        <n v="134196.93466666667"/>
        <n v="524780.3"/>
        <n v="1472800.0"/>
        <n v="10146.0"/>
        <n v="1124450.0"/>
        <n v="106675.0"/>
        <n v="105200.0"/>
        <n v="78960.0"/>
        <n v="29960.0"/>
        <n v="294469.0"/>
        <n v="113850.0"/>
        <n v="461500.0"/>
        <n v="3950.0"/>
        <n v="52683.0"/>
        <n v="24500.0"/>
        <n v="481400.0"/>
        <n v="96280.0"/>
        <n v="2066100.0"/>
        <n v="94000.0"/>
        <n v="7778.5"/>
        <n v="1900.0"/>
        <n v="949900.0"/>
        <n v="6312000.0"/>
        <n v="1998800.0"/>
        <n v="253500.0"/>
        <n v="36750.0"/>
        <n v="107030.0"/>
        <n v="653200.0"/>
        <n v="4190.0"/>
        <n v="307120.0"/>
        <n v="171000.0"/>
        <n v="349000.0"/>
        <n v="22425.0"/>
        <n v="1529590.0"/>
        <n v="12480.0"/>
        <n v="1479000.0"/>
        <n v="1045520.0"/>
        <n v="261380.0"/>
        <n v="1085.0"/>
        <n v="29211.5"/>
        <n v="87150.0"/>
        <n v="207880.0"/>
        <n v="301366.8"/>
        <n v="33485.2"/>
        <n v="33480.0"/>
        <n v="140400.0"/>
        <n v="23400.0"/>
        <n v="4620.4"/>
        <n v="1130381.0"/>
        <n v="3418319.0"/>
        <n v="171600.0"/>
        <n v="4232800.0"/>
        <n v="34480.5"/>
        <n v="1033050.0"/>
        <n v="17940.0"/>
        <n v="30600.0"/>
        <n v="798.0"/>
        <n v="24000.0"/>
        <n v="40800.0"/>
        <n v="384492.0"/>
        <n v="32252.02"/>
        <n v="128667.64"/>
        <n v="76500.0"/>
        <n v="16905.9"/>
        <n v="71400.0"/>
        <n v="163300.0"/>
        <n v="28360.8"/>
        <n v="125959.2"/>
        <n v="104300.0"/>
        <n v="157847.6"/>
        <n v="13465.6"/>
        <n v="29735.52"/>
        <n v="61146.78"/>
        <n v="180.0"/>
        <n v="1820000.0"/>
        <n v="132000.0"/>
        <n v="2080.0"/>
        <n v="207220.0"/>
        <n v="6720.0"/>
        <n v="2871.0"/>
        <n v="14413.5"/>
        <n v="248670.84"/>
        <n v="40710.0"/>
        <n v="3651.5"/>
        <n v="570000.0"/>
        <n v="678600.0"/>
        <n v="84503.33333333334"/>
        <n v="2150.0"/>
        <n v="89750.0"/>
        <n v="91600.0"/>
        <n v="106100.0"/>
        <n v="2340.0"/>
        <n v="6799.66"/>
        <n v="334041.6"/>
        <n v="1869.0"/>
        <n v="98480.0"/>
        <n v="1.603010749E7"/>
        <n v="150115.62"/>
        <n v="60000.0"/>
        <n v="130000.0"/>
        <n v="850000.0"/>
        <n v="1774098.27"/>
        <n v="0.0"/>
        <n v="599999.99"/>
        <n v="400000.0"/>
        <n v="1068585.27"/>
        <n v="3394300.0"/>
        <n v="5871054.25"/>
        <n v="10000.0"/>
        <n v="183435.65"/>
        <n v="20000.0"/>
        <n v="840000.0"/>
        <n v="7050206.400000001"/>
        <n v="953995.92"/>
        <n v="360000.0"/>
        <n v="29650.0"/>
        <n v="600000.0"/>
        <n v="240000.0"/>
        <n v="8530.0"/>
        <n v="180000.0"/>
        <n v="15000.0"/>
        <n v="503680.3"/>
        <n v="695188.0"/>
        <n v="153019.96"/>
        <n v="450000.0"/>
        <n v="4800000.0"/>
        <n v="9719.49"/>
        <n v="300000.0"/>
        <n v="49600.0"/>
        <n v="2467779.7399999998"/>
        <n v="3175558.7999999993"/>
        <n v="164638.76"/>
        <n v="408818.64"/>
        <n v="2092410.33"/>
        <n v="151287.0"/>
        <n v="471022.64"/>
        <n v="439490.2203333333"/>
        <n v="355815.99"/>
        <n v="61086.9375"/>
        <n v="1695565.71"/>
        <n v="315180.0000000003"/>
        <n v="195938.0"/>
        <n v="990000.0"/>
        <n v="169020.0"/>
        <n v="161508.0"/>
        <n v="18940.0"/>
        <n v="1457165.73"/>
        <n v="1680000.0000000002"/>
        <n v="3068436.54"/>
        <n v="5974391.4399999995"/>
        <n v="6750000.0"/>
        <n v="1200000.0"/>
        <n v="1000000.0"/>
        <n v="48100.89"/>
        <n v="161424.0"/>
        <n v="20480.0"/>
        <n v="37120.0"/>
        <n v="3710540.08"/>
        <n v="101608.47"/>
        <n v="114060.0"/>
        <n v="190451.69"/>
        <n v="57600.0"/>
        <n v="71100.0"/>
        <n v="2000.0"/>
        <n v="11550.0"/>
        <n v="8640.0"/>
        <n v="214528.0"/>
        <n v="6800.0"/>
        <n v="14304.6"/>
        <n v="528000.0"/>
        <n v="20251.48"/>
        <n v="224733.24"/>
        <n v="49787.3"/>
        <n v="1.353504E7"/>
        <n v="140700.0"/>
        <n v="929280.0"/>
        <n v="76003.2"/>
        <n v="204340.0"/>
        <n v="410595.16"/>
        <n v="819563.5"/>
        <n v="512000.0"/>
        <n v="246000.0"/>
        <n v="35132.4"/>
        <n v="88331.76"/>
        <n v="430179.96000000014"/>
        <n v="572112.48"/>
        <n v="960000.0"/>
        <n v="170115.24"/>
        <n v="187089.36"/>
        <n v="55800.0"/>
        <n v="60120.0"/>
        <n v="59160.0"/>
        <n v="248400.0"/>
        <n v="396000.0"/>
        <n v="72078.24000000002"/>
        <n v="720000.0"/>
        <n v="1248000.0"/>
        <n v="57588.60000000001"/>
        <n v="440200.0"/>
        <n v="1791800.0"/>
        <n v="700600.0"/>
        <n v="1554799.08"/>
        <n v="6557196.119999999"/>
        <n v="224699.84999999998"/>
        <n v="702000.0"/>
        <n v="554259.63"/>
        <n v="784000.0"/>
        <n v="878778.8899999999"/>
        <n v="472140.0"/>
        <n v="478436.39999999997"/>
        <n v="863133.6000000001"/>
        <n v="93795.31"/>
        <n v="3.309966284E7"/>
        <n v="5086857.95"/>
        <n v="186514.18000000002"/>
        <n v="109028.73666666666"/>
        <n v="109032.73"/>
        <n v="3266956.56"/>
        <n v="39825.65"/>
        <n v="453424.18"/>
        <n v="948859.9706666667"/>
        <n v="1.117231824E7"/>
        <n v="164533.6"/>
        <n v="209671.22999999998"/>
        <n v="13620.0"/>
        <n v="343219.29"/>
        <n v="9600000.0"/>
        <n v="3615.99"/>
        <n v="800000.0"/>
        <n v="1583333.33"/>
        <n v="646103.81"/>
        <n v="80867.9"/>
        <n v="58277.91"/>
        <n v="489964.29999999993"/>
        <n v="4642.8"/>
        <n v="1074275.5300000003"/>
        <n v="200000.0"/>
        <n v="1150000.0"/>
        <n v="1224439.2000000002"/>
        <n v="287282.8499999999"/>
        <n v="36019.52"/>
        <n v="1091046.24"/>
        <n v="2266774.11"/>
        <n v="15407.84"/>
        <n v="588585.35"/>
        <n v="11398.3"/>
        <n v="7231990.15"/>
        <n v="4461631.15"/>
        <n v="607876.16"/>
        <n v="1500394.5666666664"/>
        <n v="1053835.12"/>
        <n v="653153.2583333333"/>
        <n v="2964212.608333334"/>
        <n v="306240.0"/>
        <m/>
        <n v="4625807.64"/>
        <n v="140763.33000000002"/>
        <n v="409306.67"/>
        <n v="1169280.0"/>
        <n v="1433799.0"/>
        <n v="1671612.04"/>
        <n v="3128197.3800000004"/>
        <n v="310200.0"/>
        <n v="1.029540036E7"/>
        <n v="61733.49"/>
        <n v="1432951.26"/>
        <n v="106465.0"/>
        <n v="2760.0"/>
        <n v="412168.96"/>
        <n v="1.196137248E7"/>
        <n v="301933.2"/>
        <n v="514312.14"/>
        <n v="3010498.6399999997"/>
        <n v="612660.0"/>
        <n v="106609.18"/>
        <n v="1184026.1253333332"/>
        <n v="784629.27"/>
        <n v="3585342.9119999995"/>
        <n v="121116.86"/>
        <n v="307839.36"/>
        <n v="3689612.64"/>
        <n v="650486.76"/>
        <n v="292974.77999999997"/>
        <n v="1956074.4000000004"/>
        <n v="878925.6000000001"/>
        <n v="6182379.6"/>
        <n v="305671.70999999996"/>
        <n v="251121.59999999998"/>
        <n v="1676635.2000000002"/>
        <n v="753364.7999999999"/>
        <n v="175000.0"/>
        <n v="4715085.0"/>
        <n v="7934433.12"/>
        <n v="2608099.2"/>
        <n v="1171900.7999999998"/>
        <n v="751366.4"/>
        <n v="8504476.44"/>
        <n v="7454785.68"/>
        <n v="416106.76"/>
        <n v="145074.02000000002"/>
        <n v="5514592.416666666"/>
        <n v="1517362.7999999998"/>
        <n v="3805553.72"/>
        <n v="992085.55"/>
        <n v="1897604.34"/>
        <n v="518423.76000000007"/>
        <n v="155842.68000000002"/>
        <n v="6884696.72"/>
        <n v="723000.0"/>
        <n v="108450.0"/>
        <n v="2055337.319999997"/>
        <n v="8155757.57"/>
        <n v="1.247692939E7"/>
        <n v="249652.31999999995"/>
        <n v="142314.3"/>
        <n v="29947.41"/>
        <n v="4174356.87"/>
        <n v="1.252307061E7"/>
      </sharedItems>
    </cacheField>
    <cacheField name="CHECK" numFmtId="4">
      <sharedItems containsBlank="1">
        <s v="OK - 2 TAs"/>
        <s v="OK - 1 TA"/>
        <m/>
        <s v="OK - AQ"/>
        <s v="OK - Estimativa"/>
        <s v="OK"/>
        <s v="OK - checar"/>
      </sharedItems>
    </cacheField>
    <cacheField name="VALOR&#10;EXERCÍCIO 2021" numFmtId="4">
      <sharedItems containsSemiMixedTypes="0" containsString="0" containsNumber="1">
        <n v="40000.0"/>
        <n v="129686.11333333334"/>
        <n v="56949.10999999999"/>
        <n v="146037.85"/>
        <n v="53833.62"/>
        <n v="33857.31"/>
        <n v="56060.13999999999"/>
        <n v="146037.84"/>
        <n v="126866.85"/>
        <n v="183694.79999999996"/>
        <n v="94209.89"/>
        <n v="46448.86"/>
        <n v="55941.93"/>
        <n v="69193.84000000001"/>
        <n v="56929.77999999999"/>
        <n v="142975.97"/>
        <n v="56949.11999999999"/>
        <n v="303301.17999999993"/>
        <n v="896571.6199999999"/>
        <n v="56212.86"/>
        <n v="57745.51000000001"/>
        <n v="145241.44999999998"/>
        <n v="68790.02533333332"/>
        <n v="134196.93466666667"/>
        <n v="524780.3"/>
        <n v="1472800.0"/>
        <n v="10146.0"/>
        <n v="1124450.0"/>
        <n v="106675.0"/>
        <n v="105200.0"/>
        <n v="78960.0"/>
        <n v="29960.0"/>
        <n v="294469.0"/>
        <n v="113850.0"/>
        <n v="461500.0"/>
        <n v="3950.0"/>
        <n v="52683.0"/>
        <n v="24500.0"/>
        <n v="481400.0"/>
        <n v="96280.0"/>
        <n v="2066100.0"/>
        <n v="94000.0"/>
        <n v="7778.5"/>
        <n v="1900.0"/>
        <n v="949900.0"/>
        <n v="6312000.0"/>
        <n v="1998800.0"/>
        <n v="253500.0"/>
        <n v="36750.0"/>
        <n v="107030.0"/>
        <n v="653200.0"/>
        <n v="4190.0"/>
        <n v="307120.0"/>
        <n v="171000.0"/>
        <n v="349000.0"/>
        <n v="22425.0"/>
        <n v="1529590.0"/>
        <n v="12480.0"/>
        <n v="1479000.0"/>
        <n v="1045520.0"/>
        <n v="261380.0"/>
        <n v="1085.0"/>
        <n v="120000.0"/>
        <n v="29211.5"/>
        <n v="87150.0"/>
        <n v="207880.0"/>
        <n v="301366.8"/>
        <n v="33485.2"/>
        <n v="33480.0"/>
        <n v="140400.0"/>
        <n v="23400.0"/>
        <n v="4620.4"/>
        <n v="1130381.0"/>
        <n v="3418319.0"/>
        <n v="171600.0"/>
        <n v="4232800.0"/>
        <n v="34480.5"/>
        <n v="1033050.0"/>
        <n v="17940.0"/>
        <n v="30600.0"/>
        <n v="798.0"/>
        <n v="24000.0"/>
        <n v="40800.0"/>
        <n v="384492.0"/>
        <n v="32252.02"/>
        <n v="128667.64"/>
        <n v="76500.0"/>
        <n v="16905.9"/>
        <n v="71400.0"/>
        <n v="163300.0"/>
        <n v="28360.8"/>
        <n v="125959.2"/>
        <n v="104300.0"/>
        <n v="157847.6"/>
        <n v="13465.6"/>
        <n v="29735.52"/>
        <n v="61146.78"/>
        <n v="180.0"/>
        <n v="1820000.0"/>
        <n v="132000.0"/>
        <n v="2080.0"/>
        <n v="207220.0"/>
        <n v="6720.0"/>
        <n v="2871.0"/>
        <n v="14413.5"/>
        <n v="248670.84"/>
        <n v="40710.0"/>
        <n v="3651.5"/>
        <n v="570000.0"/>
        <n v="678600.0"/>
        <n v="84503.33333333334"/>
        <n v="2150.0"/>
        <n v="89750.0"/>
        <n v="91600.0"/>
        <n v="106100.0"/>
        <n v="2340.0"/>
        <n v="6799.66"/>
        <n v="334041.6"/>
        <n v="1869.0"/>
        <n v="98480.0"/>
        <n v="1.4109065989999996E7"/>
        <n v="150115.62"/>
        <n v="60000.0"/>
        <n v="65000.0"/>
        <n v="597576.6"/>
        <n v="1774098.27"/>
        <n v="0.0"/>
        <n v="410681.49"/>
        <n v="255985.17"/>
        <n v="1068585.27"/>
        <n v="3394300.0"/>
        <n v="4238730.7700000005"/>
        <n v="10000.0"/>
        <n v="132195.94999999998"/>
        <n v="20000.0"/>
        <n v="350000.0"/>
        <n v="7050206.400000001"/>
        <n v="408098.25466666673"/>
        <n v="101681.5"/>
        <n v="29650.0"/>
        <n v="187680.0"/>
        <n v="53169.0"/>
        <n v="35772.5"/>
        <n v="8530.0"/>
        <n v="34610.0"/>
        <n v="4930.0"/>
        <n v="14880.0"/>
        <n v="33440.0"/>
        <n v="167578.56"/>
        <n v="143886.34333333335"/>
        <n v="153019.96"/>
        <n v="450000.0"/>
        <n v="385555.0"/>
        <n v="2115169.05"/>
        <n v="9719.49"/>
        <n v="140000.0"/>
        <n v="49600.0"/>
        <n v="2467779.7399999998"/>
        <n v="3175558.7999999993"/>
        <n v="164638.76"/>
        <n v="408818.64"/>
        <n v="2092410.33"/>
        <n v="151287.0"/>
        <n v="471022.64"/>
        <n v="439490.2203333333"/>
        <n v="355815.99"/>
        <n v="61086.9375"/>
        <n v="1695565.71"/>
        <n v="315180.0000000003"/>
        <n v="195938.0"/>
        <n v="990000.0"/>
        <n v="169020.0"/>
        <n v="161508.0"/>
        <n v="13415.77"/>
        <n v="1457165.73"/>
        <n v="1680000.0000000002"/>
        <n v="3068436.54"/>
        <n v="5974391.4399999995"/>
        <n v="2025000.0"/>
        <n v="48100.89"/>
        <n v="180000.0"/>
        <n v="106270.8"/>
        <n v="20480.0"/>
        <n v="37120.0"/>
        <n v="3361135.7"/>
        <n v="101608.47"/>
        <n v="40354.933333333334"/>
        <n v="78440.0"/>
        <n v="190451.69"/>
        <n v="400000.0"/>
        <n v="52480.0"/>
        <n v="71100.0"/>
        <n v="2000.0"/>
        <n v="11550.0"/>
        <n v="8640.0"/>
        <n v="214528.0"/>
        <n v="6800.0"/>
        <n v="14304.6"/>
        <n v="528000.0"/>
        <n v="20251.48"/>
        <n v="224733.24"/>
        <n v="49787.3"/>
        <n v="1127200.0"/>
        <n v="140700.0"/>
        <n v="929280.0"/>
        <n v="76003.2"/>
        <n v="204340.0"/>
        <n v="410595.16"/>
        <n v="433971.0"/>
        <n v="512000.0"/>
        <n v="600000.0"/>
        <n v="82000.0"/>
        <n v="35132.4"/>
        <n v="88331.76"/>
        <n v="430179.96000000014"/>
        <n v="300000.0"/>
        <n v="572112.48"/>
        <n v="170115.24"/>
        <n v="140317.02"/>
        <n v="42000.0"/>
        <n v="37200.0"/>
        <n v="45090.0"/>
        <n v="59160.0"/>
        <n v="248400.0"/>
        <n v="396000.0"/>
        <n v="72078.24000000002"/>
        <n v="720000.0"/>
        <n v="1248000.0"/>
        <n v="57588.60000000001"/>
        <n v="116333.33"/>
        <n v="440200.0"/>
        <n v="1791800.0"/>
        <n v="700600.0"/>
        <n v="1554799.08"/>
        <n v="6557196.119999999"/>
        <n v="224699.84999999998"/>
        <n v="702000.0"/>
        <n v="554259.63"/>
        <n v="784000.0"/>
        <n v="878778.8899999999"/>
        <n v="314760.0"/>
        <n v="318957.60000000003"/>
        <n v="871125.8000000002"/>
        <n v="93795.31"/>
        <n v="3.309966284E7"/>
        <n v="5086857.95"/>
        <n v="186514.18000000002"/>
        <n v="109028.73666666666"/>
        <n v="109032.73"/>
        <n v="1539108.6199999999"/>
        <n v="39825.65"/>
        <n v="453424.18"/>
        <n v="948859.9706666667"/>
        <n v="7851656.985333332"/>
        <n v="164533.6"/>
        <n v="209671.22999999998"/>
        <n v="13620.0"/>
        <n v="343219.29"/>
        <n v="8742271.59"/>
        <n v="3615.99"/>
        <n v="800000.0"/>
        <n v="1583333.33"/>
        <n v="646103.81"/>
        <n v="80867.9"/>
        <n v="58277.91"/>
        <n v="489964.29999999993"/>
        <n v="2708.3"/>
        <n v="1074275.5300000003"/>
        <n v="200000.0"/>
        <n v="1150000.0"/>
        <n v="1224439.2000000002"/>
        <n v="287282.8499999999"/>
        <n v="27014.640000000007"/>
        <n v="1091046.24"/>
        <n v="2266774.11"/>
        <n v="15407.84"/>
        <n v="588585.35"/>
        <n v="11398.3"/>
        <n v="7231990.15"/>
        <n v="4461631.15"/>
        <n v="607876.16"/>
        <n v="1500394.5666666664"/>
        <n v="1053835.12"/>
        <n v="653153.2583333333"/>
        <n v="2964212.608333334"/>
        <n v="195104.52"/>
        <n v="2616687.278"/>
        <n v="946121.29"/>
        <n v="140763.33000000002"/>
        <n v="409306.67"/>
        <n v="873093.3300000001"/>
        <n v="1148756.2"/>
        <n v="120538.74"/>
        <n v="1493365.3399999999"/>
        <n v="1671612.04"/>
        <n v="3128197.3800000004"/>
        <n v="279180.0"/>
        <n v="308960.9"/>
        <n v="6047658.6899999995"/>
        <n v="61733.49"/>
        <n v="1432951.26"/>
        <n v="106465.0"/>
        <n v="2760.0"/>
        <n v="412168.96"/>
        <n v="1.0605071360000001E7"/>
        <n v="251611.00000000003"/>
        <n v="514312.14"/>
        <n v="3010498.6399999997"/>
        <n v="510721.58"/>
        <n v="106609.18"/>
        <n v="1184026.1253333332"/>
        <n v="784629.27"/>
        <n v="3585342.9119999995"/>
        <n v="121116.86"/>
        <n v="192399.36"/>
        <n v="2071427.46"/>
        <n v="650486.76"/>
        <n v="292974.77999999997"/>
        <n v="1956074.4000000004"/>
        <n v="878925.6000000001"/>
        <n v="1350000.0"/>
        <n v="305671.70999999996"/>
        <n v="251121.59999999998"/>
        <n v="1676635.2000000002"/>
        <n v="753364.7999999999"/>
        <n v="175000.0"/>
        <n v="2189618.69"/>
        <n v="3466567.04"/>
        <n v="464964.41000000003"/>
        <n v="292975.19999999995"/>
        <n v="457080.80000000005"/>
        <n v="3566507.26"/>
        <n v="5056791.5"/>
        <n v="416106.76"/>
        <n v="145074.02000000002"/>
        <n v="5514592.41"/>
        <n v="2040954.5500000005"/>
        <n v="3805553.72"/>
        <n v="992085.55"/>
        <n v="1918680.32"/>
        <n v="1875742.1600000001"/>
        <n v="518423.76000000007"/>
        <n v="155842.68000000002"/>
        <n v="6884696.72"/>
        <n v="144600.0"/>
        <n v="108450.0"/>
        <n v="513834.32999999926"/>
        <n v="323763.69583333336"/>
        <n v="8155757.57"/>
        <n v="1.247692939E7"/>
        <n v="20804.359999999997"/>
        <n v="142314.3"/>
        <n v="29947.41"/>
        <n v="4174356.87"/>
        <n v="1.252307061E7"/>
      </sharedItems>
    </cacheField>
    <cacheField name="A PAGAR" numFmtId="4">
      <sharedItems containsSemiMixedTypes="0" containsString="0" containsNumber="1">
        <n v="0.0"/>
        <n v="15795.9"/>
        <n v="14182.32"/>
        <n v="33831.159999999996"/>
        <n v="16831.52"/>
        <n v="99989.4"/>
        <n v="16458.0"/>
        <n v="50746.73999999999"/>
        <n v="524780.3"/>
        <n v="106675.0"/>
        <n v="105200.0"/>
        <n v="3950.0"/>
        <n v="52683.0"/>
        <n v="24500.0"/>
        <n v="94000.0"/>
        <n v="7778.5"/>
        <n v="1900.0"/>
        <n v="683800.0"/>
        <n v="36750.0"/>
        <n v="4190.0"/>
        <n v="307120.0"/>
        <n v="349000.0"/>
        <n v="22425.0"/>
        <n v="1065000.0"/>
        <n v="1045520.0"/>
        <n v="120000.0"/>
        <n v="29211.5"/>
        <n v="207880.0"/>
        <n v="301366.8"/>
        <n v="33485.2"/>
        <n v="140400.0"/>
        <n v="24000.0"/>
        <n v="28360.8"/>
        <n v="101580.0"/>
        <n v="208900.0"/>
        <n v="18622.9"/>
        <n v="73838.06"/>
        <n v="28240.0"/>
        <n v="92519.95999999999"/>
        <n v="14460.0"/>
        <n v="213130.18"/>
        <n v="49600.0"/>
        <n v="112396.03"/>
        <n v="1572.3899999999994"/>
        <n v="200354.0"/>
        <n v="5964.0"/>
        <n v="21022.64"/>
        <n v="111468.24"/>
        <n v="5365.71"/>
        <n v="384160.28"/>
        <n v="650332.88"/>
        <n v="16778.59"/>
        <n v="13452.0"/>
        <n v="4800.0"/>
        <n v="435605.0"/>
        <n v="1885.8"/>
        <n v="9505.0"/>
        <n v="2000.0"/>
        <n v="224733.24"/>
        <n v="49787.3"/>
        <n v="204340.0"/>
        <n v="50000.0"/>
        <n v="20500.0"/>
        <n v="8783.1"/>
        <n v="35848.33"/>
        <n v="25000.0"/>
        <n v="47676.04"/>
        <n v="28352.54"/>
        <n v="31181.559999999998"/>
        <n v="10000.0"/>
        <n v="9300.0"/>
        <n v="10020.0"/>
        <n v="9860.0"/>
        <n v="20700.0"/>
        <n v="66000.0"/>
        <n v="6006.52"/>
        <n v="4799.05"/>
        <n v="68200.0"/>
        <n v="117800.0"/>
        <n v="186000.0"/>
        <n v="202799.88"/>
        <n v="473199.72"/>
        <n v="74899.95"/>
        <n v="369506.42"/>
        <n v="78690.0"/>
        <n v="79739.4"/>
        <n v="6906.11"/>
        <n v="32608.9"/>
        <n v="16826.379999999997"/>
        <n v="5579.91"/>
        <n v="544492.76"/>
        <n v="22351.9"/>
        <n v="112513.04"/>
        <n v="931026.52"/>
        <n v="11264.79"/>
        <n v="114406.43"/>
        <n v="83370.52"/>
        <n v="47569.35"/>
        <n v="1160.7"/>
        <n v="218197.15"/>
        <n v="1377493.15"/>
        <n v="607876.16"/>
        <n v="301455.35"/>
        <n v="25520.0"/>
        <n v="313322.67"/>
        <n v="60493.33"/>
        <n v="9306.669999999998"/>
        <n v="97440.0"/>
        <n v="114100.0"/>
        <n v="813904.19"/>
        <n v="996781.04"/>
        <n v="300962.71"/>
        <n v="102807.26"/>
        <n v="12826.4"/>
        <n v="629022.95"/>
        <n v="216846.87"/>
        <n v="97658.26"/>
        <n v="141776.43"/>
        <n v="83707.2"/>
        <n v="1010847.46"/>
        <n v="1093279.05"/>
        <n v="114990.3"/>
        <n v="411088.64"/>
        <n v="325261.01"/>
        <n v="14725.88"/>
        <n v="41699.04"/>
        <n v="1369289.75"/>
        <n v="29947.41"/>
      </sharedItems>
    </cacheField>
    <cacheField name="PAGO" numFmtId="4">
      <sharedItems containsSemiMixedTypes="0" containsString="0" containsNumber="1">
        <n v="0.0"/>
        <n v="33831.159999999996"/>
        <n v="31631.25"/>
        <n v="3857.31"/>
        <n v="32942.18"/>
        <n v="32574.260000000002"/>
        <n v="9631.99"/>
        <n v="23330.91"/>
        <n v="32823.97"/>
        <n v="16896.24"/>
        <n v="33642.729999999996"/>
        <n v="199978.8"/>
        <n v="33552.48"/>
        <n v="33831.16"/>
        <n v="949900.0"/>
        <n v="6312000.0"/>
        <n v="414000.0"/>
        <n v="1085.0"/>
        <n v="90569.0"/>
        <n v="3702.64"/>
        <n v="2738194.16"/>
        <n v="1068585.27"/>
        <n v="785400.0"/>
        <n v="1122064.1"/>
        <n v="12812.75"/>
        <n v="1762551.5999999999"/>
        <n v="158999.32"/>
        <n v="101681.5"/>
        <n v="29650.0"/>
        <n v="187680.0"/>
        <n v="53169.0"/>
        <n v="35772.5"/>
        <n v="8530.0"/>
        <n v="34610.0"/>
        <n v="4930.0"/>
        <n v="14880.0"/>
        <n v="33440.0"/>
        <n v="2340.0"/>
        <n v="32610.0"/>
        <n v="15350.0"/>
        <n v="652038.87"/>
        <n v="9719.49"/>
        <n v="1467423.94"/>
        <n v="52242.73"/>
        <n v="413257.32999999996"/>
        <n v="11928.0"/>
        <n v="4734.96"/>
        <n v="379062.31"/>
        <n v="690965.83"/>
        <n v="2025000.0"/>
        <n v="31322.300000000003"/>
        <n v="26904.0"/>
        <n v="9600.0"/>
        <n v="824494.1399999999"/>
        <n v="101608.47"/>
        <n v="11335.8"/>
        <n v="19010.0"/>
        <n v="93496.09"/>
        <n v="528000.0"/>
        <n v="1127200.0"/>
        <n v="140700.0"/>
        <n v="929280.0"/>
        <n v="410595.16"/>
        <n v="433971.0"/>
        <n v="512000.0"/>
        <n v="6000.0"/>
        <n v="100000.0"/>
        <n v="41000.0"/>
        <n v="17566.2"/>
        <n v="71696.66"/>
        <n v="50000.0"/>
        <n v="95352.08"/>
        <n v="240000.0"/>
        <n v="28352.54"/>
        <n v="31181.559999999998"/>
        <n v="10000.0"/>
        <n v="9300.0"/>
        <n v="10020.0"/>
        <n v="9860.0"/>
        <n v="62100.0"/>
        <n v="66000.0"/>
        <n v="12013.04"/>
        <n v="120000.0"/>
        <n v="312000.0"/>
        <n v="9598.1"/>
        <n v="30000.0"/>
        <n v="372000.0"/>
        <n v="1351999.2"/>
        <n v="149799.9"/>
        <n v="184753.21"/>
        <n v="39345.0"/>
        <n v="39869.7"/>
        <n v="231767.40000000002"/>
        <n v="6889.2"/>
        <n v="7899662.84"/>
        <n v="1306857.95"/>
        <n v="16535.69"/>
        <n v="3452.82"/>
        <n v="272246.38"/>
        <n v="39825.65"/>
        <n v="225026.08"/>
        <n v="1862053.04"/>
        <n v="164533.6"/>
        <n v="28406.44"/>
        <n v="228812.86"/>
        <n v="742271.59"/>
        <n v="238085.03"/>
        <n v="562733.29"/>
        <n v="80867.9"/>
        <n v="58277.91"/>
        <n v="61840.149999999994"/>
        <n v="1053504.1800000002"/>
        <n v="26205.0"/>
        <n v="370388.19999999995"/>
        <n v="11398.3"/>
        <n v="790376.3400000001"/>
        <n v="301455.35"/>
        <n v="76560.0"/>
        <n v="632798.6200000001"/>
        <n v="80270.0"/>
        <n v="194880.0"/>
        <n v="423399.33999999997"/>
        <n v="1037230.46"/>
        <n v="308960.9"/>
        <n v="1483754.5"/>
        <n v="61733.49"/>
        <n v="132951.26"/>
        <n v="6465.0"/>
        <n v="2760.0"/>
        <n v="412168.96"/>
        <n v="1833397.44"/>
        <n v="213349.43"/>
        <n v="27400.91"/>
        <n v="106609.18"/>
        <n v="584629.27"/>
        <n v="121116.86"/>
        <n v="250589.67"/>
        <n v="433639.89"/>
        <n v="195316.52"/>
        <n v="163895.28"/>
        <n v="167414.4"/>
        <n v="175000.0"/>
        <n v="392923.73"/>
        <n v="1050882.47"/>
        <n v="464964.41000000003"/>
        <n v="292975.19999999995"/>
        <n v="102090.5"/>
        <n v="365418.62"/>
        <n v="1217004.29"/>
        <n v="80701.98000000001"/>
        <n v="1002653.16"/>
        <n v="252893.8"/>
        <n v="325261.01"/>
        <n v="15592.45"/>
        <n v="21075.98"/>
        <n v="1875742.1600000001"/>
        <n v="56541.0"/>
        <n v="1015406.97"/>
        <n v="30722.58"/>
        <n v="513834.32999999926"/>
        <n v="142314.3"/>
      </sharedItems>
    </cacheField>
    <cacheField name="JANEIRO" numFmtId="4">
      <sharedItems containsString="0" containsBlank="1" containsNumber="1">
        <n v="10000.0"/>
        <m/>
        <n v="16915.579999999998"/>
        <n v="16044.94"/>
        <n v="3857.31"/>
        <n v="16029.34"/>
        <n v="15835.38"/>
        <n v="4855.36"/>
        <n v="6865.69"/>
        <n v="16365.97"/>
        <n v="6876.44"/>
        <n v="16896.24"/>
        <n v="16733.45"/>
        <n v="99989.4"/>
        <n v="636.48"/>
        <n v="16915.58"/>
        <n v="24500.0"/>
        <n v="2066100.0"/>
        <n v="94000.0"/>
        <n v="7778.5"/>
        <n v="949900.0"/>
        <n v="253500.0"/>
        <n v="107030.0"/>
        <n v="653200.0"/>
        <n v="4190.0"/>
        <n v="171000.0"/>
        <n v="1529590.0"/>
        <n v="12480.0"/>
        <n v="414000.0"/>
        <n v="1085.0"/>
        <n v="87150.0"/>
        <n v="207880.0"/>
        <n v="301366.8"/>
        <n v="33485.2"/>
        <n v="33480.0"/>
        <n v="4620.4"/>
        <n v="98480.0"/>
        <n v="1262762.87"/>
        <n v="410681.49"/>
        <n v="255985.17"/>
        <n v="1068585.27"/>
        <n v="190000.0"/>
        <n v="482848.09"/>
        <n v="0.0"/>
        <n v="20000.0"/>
        <n v="70000.0"/>
        <n v="587517.2"/>
        <n v="79499.66"/>
        <n v="11380.0"/>
        <n v="29650.0"/>
        <n v="8530.0"/>
        <n v="3060.0"/>
        <n v="31864.7"/>
        <n v="28240.0"/>
        <n v="43730.0"/>
        <n v="15350.0"/>
        <n v="652038.87"/>
        <n v="9719.49"/>
        <n v="40000.0"/>
        <n v="731374.7"/>
        <n v="3928.65"/>
        <n v="211257.0"/>
        <n v="5964.0"/>
        <n v="21022.64"/>
        <n v="169020.0"/>
        <n v="28652.7272727273"/>
        <n v="1578.32"/>
        <n v="379062.31"/>
        <n v="690965.83"/>
        <n v="13075.83"/>
        <n v="13452.0"/>
        <n v="4800.0"/>
        <n v="392481.73"/>
        <n v="76533.47"/>
        <n v="4320.8"/>
        <n v="9505.0"/>
        <n v="46320.369999999995"/>
        <n v="140700.0"/>
        <n v="929280.0"/>
        <n v="50000.0"/>
        <n v="20500.0"/>
        <n v="8783.1"/>
        <n v="35848.33"/>
        <n v="25000.0"/>
        <n v="47676.04"/>
        <n v="80000.0"/>
        <n v="14176.27"/>
        <n v="15590.779999999999"/>
        <n v="5000.0"/>
        <n v="4650.0"/>
        <n v="5010.0"/>
        <n v="4930.0"/>
        <n v="20700.0"/>
        <n v="33000.0"/>
        <n v="6006.52"/>
        <n v="60000.0"/>
        <n v="104000.0"/>
        <n v="4799.05"/>
        <n v="186000.0"/>
        <n v="675999.6"/>
        <n v="74899.95"/>
        <n v="184753.21"/>
        <n v="39345.0"/>
        <n v="39869.7"/>
        <n v="71927.8"/>
        <n v="2691136.92"/>
        <n v="490513.17"/>
        <n v="32608.9"/>
        <n v="8831.24"/>
        <n v="3452.82"/>
        <n v="272246.38"/>
        <n v="39825.65"/>
        <n v="112513.04"/>
        <n v="931026.52"/>
        <n v="10452.64"/>
        <n v="13620.0"/>
        <n v="114406.43"/>
        <n v="742271.59"/>
        <n v="3615.99"/>
        <n v="296773.3"/>
        <n v="47569.35"/>
        <n v="58277.91"/>
        <n v="386.90000000000003"/>
        <n v="307771.29"/>
        <n v="26205.0"/>
        <n v="2455.8763636363637"/>
        <n v="159576.27"/>
        <n v="11398.3"/>
        <n v="405250.77"/>
        <n v="607876.16"/>
        <n v="263458.77999999997"/>
        <n v="301455.35"/>
        <n v="25520.0"/>
        <n v="267199.84"/>
        <n v="34900.0"/>
        <n v="97440.0"/>
        <n v="325799.67"/>
        <n v="340102.78"/>
        <n v="25850.0"/>
        <n v="769387.88"/>
        <n v="61733.49"/>
        <n v="30866.74"/>
        <n v="1380.0"/>
        <n v="2760.0"/>
        <n v="954416.15"/>
        <n v="25161.100000000002"/>
        <n v="213349.43"/>
        <n v="27400.91"/>
        <n v="106609.18"/>
        <n v="309093.61"/>
        <n v="12826.4"/>
        <n v="250589.67"/>
        <n v="216711.74"/>
        <n v="97658.26"/>
        <n v="150000.0"/>
        <n v="89857.58"/>
        <n v="83707.2"/>
        <n v="175000.0"/>
        <n v="617923.73"/>
        <n v="232076.27"/>
        <n v="214719.07"/>
        <n v="97658.4"/>
        <n v="36986.3"/>
        <n v="365418.62"/>
        <n v="621232.14"/>
        <n v="37431.48"/>
        <n v="501326.58"/>
        <n v="113986.55"/>
        <n v="325261.01"/>
        <n v="15592.45"/>
        <n v="632466.18"/>
        <n v="56541.0"/>
        <n v="1015406.97"/>
        <n v="30722.58"/>
        <n v="1719390.58"/>
        <n v="1391452.29"/>
      </sharedItems>
    </cacheField>
    <cacheField name="FEVEREIRO" numFmtId="4">
      <sharedItems containsString="0" containsBlank="1" containsNumber="1">
        <n v="10000.0"/>
        <m/>
        <n v="16915.579999999998"/>
        <n v="15586.31"/>
        <n v="16912.84"/>
        <n v="16738.88"/>
        <n v="4776.63"/>
        <n v="16465.22"/>
        <n v="16458.0"/>
        <n v="14182.32"/>
        <n v="16909.28"/>
        <n v="99989.4"/>
        <n v="32916.0"/>
        <n v="481400.0"/>
        <n v="96280.0"/>
        <n v="3156000.0"/>
        <n v="1065000.0"/>
        <n v="1475431.29"/>
        <n v="295900.0"/>
        <n v="388206.16"/>
        <n v="0.0"/>
        <n v="70000.0"/>
        <n v="587517.2"/>
        <n v="79499.66"/>
        <n v="28096.5"/>
        <n v="123290.0"/>
        <n v="12730.0"/>
        <n v="14049.0"/>
        <n v="25700.0"/>
        <n v="1870.0"/>
        <n v="5650.0"/>
        <n v="7660.0"/>
        <n v="41973.36"/>
        <n v="32610.0"/>
        <n v="48789.96"/>
        <n v="14460.0"/>
        <n v="213130.18"/>
        <n v="40000.0"/>
        <n v="49600.0"/>
        <n v="736049.24"/>
        <n v="48314.08"/>
        <n v="202000.33"/>
        <n v="5964.0"/>
        <n v="50000.0"/>
        <n v="55530.66"/>
        <n v="5365.71"/>
        <n v="28652.7272727273"/>
        <n v="8138.0"/>
        <n v="1578.32"/>
        <n v="384160.28"/>
        <n v="650332.88"/>
        <n v="18246.47"/>
        <n v="13452.0"/>
        <n v="4800.0"/>
        <n v="432012.41"/>
        <n v="25075.0"/>
        <n v="7015.0"/>
        <n v="9505.0"/>
        <n v="46955.6"/>
        <n v="20500.0"/>
        <n v="8783.1"/>
        <n v="35848.33"/>
        <n v="25000.0"/>
        <n v="47676.04"/>
        <n v="80000.0"/>
        <n v="14176.27"/>
        <n v="15590.779999999999"/>
        <n v="5000.0"/>
        <n v="4650.0"/>
        <n v="5010.0"/>
        <n v="4930.0"/>
        <n v="20700.0"/>
        <n v="33000.0"/>
        <n v="6006.52"/>
        <n v="60000.0"/>
        <n v="104000.0"/>
        <n v="4799.05"/>
        <n v="186000.0"/>
        <n v="675999.6"/>
        <n v="74899.95"/>
        <n v="184753.21"/>
        <n v="39345.0"/>
        <n v="39869.7"/>
        <n v="79919.8"/>
        <n v="2550589.98"/>
        <n v="409700.12"/>
        <n v="19238.16"/>
        <n v="7704.45"/>
        <n v="5579.91"/>
        <n v="272246.38"/>
        <n v="112513.04"/>
        <n v="931026.52"/>
        <n v="164533.6"/>
        <n v="17953.8"/>
        <n v="114406.43"/>
        <n v="800000.0"/>
        <n v="265959.99"/>
        <n v="33298.55"/>
        <n v="14270.8"/>
        <n v="386.90000000000003"/>
        <n v="356093.99"/>
        <n v="104820.0"/>
        <n v="2455.8763636363637"/>
        <n v="210811.93"/>
        <n v="972242.38"/>
        <n v="263458.78"/>
        <n v="301455.35"/>
        <n v="25520.0"/>
        <n v="365598.78"/>
        <n v="45370.0"/>
        <n v="97440.0"/>
        <n v="339416.11"/>
        <n v="25850.0"/>
        <n v="714366.62"/>
        <n v="102084.52"/>
        <n v="5085.0"/>
        <n v="878981.29"/>
        <n v="25161.100000000002"/>
        <n v="244418.72"/>
        <n v="51055.0"/>
        <n v="30753.925333333333"/>
        <n v="275535.66"/>
        <n v="25653.28"/>
        <n v="325924.1"/>
        <n v="216928.15"/>
        <n v="97658.26"/>
        <n v="150000.0"/>
        <n v="74037.7"/>
        <n v="83707.2"/>
        <n v="392923.73"/>
        <n v="1050882.47"/>
        <n v="216561.62"/>
        <n v="97658.4"/>
        <n v="65104.2"/>
        <n v="411088.64"/>
        <n v="595772.15"/>
        <n v="43270.5"/>
        <n v="501326.58"/>
        <n v="138907.25"/>
        <n v="325261.01"/>
        <n v="14725.88"/>
        <n v="632072.56"/>
        <n v="41699.04"/>
        <n v="1369289.75"/>
        <n v="67168.87"/>
        <n v="215753.69999999955"/>
        <n v="1719390.58"/>
        <n v="1391452.29"/>
      </sharedItems>
    </cacheField>
    <cacheField name="MARÇO" numFmtId="4">
      <sharedItems containsString="0" containsBlank="1" containsNumber="1">
        <n v="10000.0"/>
        <m/>
        <n v="16915.579999999998"/>
        <n v="16000.0"/>
        <n v="15795.9"/>
        <n v="6876.44"/>
        <n v="16831.52"/>
        <n v="99989.4"/>
        <n v="16458.0"/>
        <n v="461500.0"/>
        <n v="3950.0"/>
        <n v="3156000.0"/>
        <n v="1130381.0"/>
        <n v="90569.0"/>
        <n v="236800.0"/>
        <n v="34480.5"/>
        <n v="1033050.0"/>
        <n v="2990.0"/>
        <n v="5100.0"/>
        <n v="3702.64"/>
        <n v="1335842.29"/>
        <n v="299500.0"/>
        <n v="251009.85"/>
        <n v="12812.75"/>
        <n v="70000.0"/>
        <n v="587517.2"/>
        <n v="79499.66"/>
        <n v="32765.0"/>
        <n v="0.0"/>
        <n v="32800.0"/>
        <n v="35669.0"/>
        <n v="6824.5"/>
        <n v="8910.0"/>
        <n v="5020.0"/>
        <n v="25780.0"/>
        <n v="2340.0"/>
        <n v="41973.36"/>
        <n v="57932.333333333336"/>
        <n v="55000.0"/>
        <n v="35574.5"/>
        <n v="250000.0"/>
        <n v="40000.0"/>
        <n v="500177.9"/>
        <n v="112396.03"/>
        <n v="1572.3899999999994"/>
        <n v="200354.0"/>
        <n v="5964.0"/>
        <n v="50000.0"/>
        <n v="55937.58"/>
        <n v="169020.0"/>
        <n v="28652.7272727273"/>
        <n v="18780.0"/>
        <n v="1578.32"/>
        <n v="693943.14"/>
        <n v="661870.39"/>
        <n v="675000.0"/>
        <n v="16778.59"/>
        <n v="13452.0"/>
        <n v="4800.0"/>
        <n v="435605.0"/>
        <n v="1885.8"/>
        <n v="9505.0"/>
        <n v="47175.72"/>
        <n v="528000.0"/>
        <n v="76003.2"/>
        <n v="6000.0"/>
        <n v="20500.0"/>
        <n v="8783.1"/>
        <n v="35848.33"/>
        <n v="25000.0"/>
        <n v="47676.04"/>
        <n v="80000.0"/>
        <n v="14176.27"/>
        <n v="15590.78"/>
        <n v="5000.0"/>
        <n v="4650.0"/>
        <n v="5010.0"/>
        <n v="4930.0"/>
        <n v="20700.0"/>
        <n v="33000.0"/>
        <n v="6006.52"/>
        <n v="60000.0"/>
        <n v="104000.0"/>
        <n v="4799.05"/>
        <n v="68200.0"/>
        <n v="117800.0"/>
        <n v="186000.0"/>
        <n v="202799.88"/>
        <n v="473199.72"/>
        <n v="74899.95"/>
        <n v="184753.21"/>
        <n v="39345.0"/>
        <n v="39869.700000000004"/>
        <n v="79919.8"/>
        <n v="6889.2"/>
        <n v="2657935.94"/>
        <n v="406644.66"/>
        <n v="19238.16"/>
        <n v="7689.4"/>
        <n v="272246.38"/>
        <n v="22351.9"/>
        <n v="112513.04"/>
        <n v="931026.52"/>
        <n v="11264.79"/>
        <n v="114406.43"/>
        <n v="800000.0"/>
        <n v="238085.03"/>
        <n v="83370.52"/>
        <n v="47569.35"/>
        <n v="386.90000000000003"/>
        <n v="389638.9"/>
        <n v="22322.55"/>
        <n v="2455.8763636363637"/>
        <n v="218197.15"/>
        <n v="1028046.0"/>
        <n v="263458.77999999997"/>
        <n v="50242.55833333333"/>
        <n v="251204.45833333334"/>
        <n v="25520.0"/>
        <n v="208293.51466666668"/>
        <n v="313322.67"/>
        <n v="34900.0"/>
        <n v="97440.0"/>
        <n v="114875.62"/>
        <n v="97599.67"/>
        <n v="357711.57"/>
        <n v="25850.0"/>
        <n v="813904.19"/>
        <n v="130000.0"/>
        <n v="412168.96"/>
        <n v="996781.04"/>
        <n v="25161.100000000002"/>
        <n v="56543.99"/>
        <n v="102807.26"/>
        <n v="51055.0"/>
        <n v="115327.22"/>
        <n v="200000.0"/>
        <n v="224083.93199999997"/>
        <n v="25653.28"/>
        <n v="303098.85"/>
        <n v="216846.87"/>
        <n v="97658.26"/>
        <n v="150000.0"/>
        <n v="141776.43"/>
        <n v="83707.2"/>
        <n v="392923.73"/>
        <n v="861202.78"/>
        <n v="33683.72"/>
        <n v="97658.4"/>
        <n v="85751.1"/>
        <n v="350000.0"/>
        <n v="621232.14"/>
        <n v="48047.880000000005"/>
        <n v="501326.5833333333"/>
        <n v="198673.4166666667"/>
        <n v="325261.0"/>
        <n v="100614.75"/>
        <n v="21075.98"/>
        <n v="611203.42"/>
        <n v="57602.64000000001"/>
        <n v="1500000.0"/>
        <n v="46708.55"/>
        <n v="193291.37999999966"/>
        <n v="1719390.58"/>
        <n v="1391452.29"/>
      </sharedItems>
    </cacheField>
    <cacheField name="ABRIL" numFmtId="4">
      <sharedItems containsString="0" containsBlank="1" containsNumber="1">
        <n v="5000.0"/>
        <m/>
        <n v="6202.37"/>
        <n v="10713.21"/>
        <n v="10000.0"/>
        <n v="6202.38"/>
        <n v="10713.199999999997"/>
        <n v="16915.579999999998"/>
        <n v="6876.44"/>
        <n v="3332.98"/>
        <n v="96656.41999999998"/>
        <n v="6998.77"/>
        <n v="9916.809999999998"/>
        <n v="1124450.0"/>
        <n v="106675.0"/>
        <n v="105200.0"/>
        <n v="78960.0"/>
        <n v="29960.0"/>
        <n v="294469.0"/>
        <n v="113850.0"/>
        <n v="52683.0"/>
        <n v="683800.0"/>
        <n v="36750.0"/>
        <n v="307120.0"/>
        <n v="349000.0"/>
        <n v="22425.0"/>
        <n v="1045520.0"/>
        <n v="261380.0"/>
        <n v="120000.0"/>
        <n v="140400.0"/>
        <n v="665550.0"/>
        <n v="171600.0"/>
        <n v="444000.0"/>
        <n v="2990.0"/>
        <n v="5100.0"/>
        <n v="798.0"/>
        <n v="24000.0"/>
        <n v="40800.0"/>
        <n v="384492.0"/>
        <n v="32252.02"/>
        <n v="13885.0"/>
        <n v="76500.0"/>
        <n v="16905.9"/>
        <n v="71400.0"/>
        <n v="163300.0"/>
        <n v="28360.8"/>
        <n v="101580.0"/>
        <n v="104300.0"/>
        <n v="157847.6"/>
        <n v="13465.6"/>
        <n v="61146.78"/>
        <n v="2080.0"/>
        <n v="207220.0"/>
        <n v="6720.0"/>
        <n v="2871.0"/>
        <n v="248670.84"/>
        <n v="40710.0"/>
        <n v="570000.0"/>
        <n v="678600.0"/>
        <n v="3703.3333333333335"/>
        <n v="150.0"/>
        <n v="1335842.29"/>
        <n v="208900.0"/>
        <n v="500000.0"/>
        <n v="18622.9"/>
        <n v="70000.0"/>
        <n v="587517.2"/>
        <n v="79499.66"/>
        <n v="29440.0"/>
        <n v="0.0"/>
        <n v="31590.0"/>
        <n v="4770.0"/>
        <n v="14899.0"/>
        <n v="4210.0"/>
        <n v="41973.36"/>
        <n v="25104.01"/>
        <n v="5500.0"/>
        <n v="50000.0"/>
        <n v="35574.5"/>
        <n v="250000.0"/>
        <n v="20000.0"/>
        <n v="500177.9"/>
        <n v="105851.95999999996"/>
        <n v="67874.375"/>
        <n v="211257.0"/>
        <n v="14910.0"/>
        <n v="13399.092083333335"/>
        <n v="27149.75"/>
        <n v="6787.4375"/>
        <n v="169020.0"/>
        <n v="28652.7272727273"/>
        <n v="18780.0"/>
        <n v="165000.0"/>
        <n v="11268.0"/>
        <n v="1578.33"/>
        <n v="186666.66666666666"/>
        <n v="340937.3933333333"/>
        <n v="661870.39"/>
        <n v="675000.0"/>
        <n v="13452.0"/>
        <n v="4800.0"/>
        <n v="300148.08"/>
        <n v="9985.0"/>
        <n v="71100.0"/>
        <n v="2000.0"/>
        <n v="11550.0"/>
        <n v="8640.0"/>
        <n v="214528.0"/>
        <n v="6800.0"/>
        <n v="14304.6"/>
        <n v="20251.48"/>
        <n v="224733.24"/>
        <n v="49787.3"/>
        <n v="1127200.0"/>
        <n v="204340.0"/>
        <n v="410595.16"/>
        <n v="433971.0"/>
        <n v="512000.0"/>
        <n v="30000.0"/>
        <n v="20500.0"/>
        <n v="8783.1"/>
        <n v="35848.33"/>
        <n v="25000.0"/>
        <n v="47676.04"/>
        <n v="80000.0"/>
        <n v="14176.27"/>
        <n v="15590.779999999999"/>
        <n v="4650.0"/>
        <n v="5010.0"/>
        <n v="4930.0"/>
        <n v="20700.0"/>
        <n v="33000.0"/>
        <n v="6006.52"/>
        <n v="60000.0"/>
        <n v="104000.0"/>
        <n v="4799.05"/>
        <n v="186000.0"/>
        <n v="142600.0"/>
        <n v="675999.6"/>
        <n v="78000.0"/>
        <n v="184753.21"/>
        <n v="39345.0"/>
        <n v="39869.700000000004"/>
        <n v="79919.8"/>
        <n v="6906.11"/>
        <n v="2800000.0"/>
        <n v="420000.0"/>
        <n v="19238.16"/>
        <n v="9136.98"/>
        <n v="264281.24"/>
        <n v="431072.27999999997"/>
        <n v="112513.04"/>
        <n v="931026.52"/>
        <n v="800000.0"/>
        <n v="47569.35"/>
        <n v="386.90000000000003"/>
        <n v="20771.35"/>
        <n v="200000.0"/>
        <n v="130874.6"/>
        <n v="22322.55"/>
        <n v="2455.8763636363637"/>
        <n v="121227.36"/>
        <n v="251863.79"/>
        <n v="7703.92"/>
        <n v="1028046.0"/>
        <n v="15044.380000000005"/>
        <n v="263458.77999999997"/>
        <n v="301445.35"/>
        <n v="25520.0"/>
        <n v="390550.34"/>
        <n v="25593.33"/>
        <n v="9306.669999999998"/>
        <n v="93573.33"/>
        <n v="114875.62"/>
        <n v="114100.0"/>
        <n v="350000.0"/>
        <n v="25850.0"/>
        <n v="308960.9"/>
        <n v="750000.0"/>
        <n v="130000.0"/>
        <n v="996781.04"/>
        <n v="25161.100000000002"/>
        <n v="323076.82"/>
        <n v="51055.0"/>
        <n v="115327.22"/>
        <n v="373473.22"/>
        <n v="121116.86"/>
        <n v="25653.28"/>
        <n v="297953.71"/>
        <n v="217341.6"/>
        <n v="97658.40000000001"/>
        <n v="150000.0"/>
        <n v="186292.8"/>
        <n v="83707.2"/>
        <n v="392923.75"/>
        <n v="661202.76"/>
        <n v="29239.2"/>
        <n v="621232.14"/>
        <n v="31723.720000000005"/>
        <n v="16324.16"/>
        <n v="501326.5833333333"/>
        <n v="198673.4166666667"/>
        <n v="325261.0"/>
        <n v="100614.75"/>
        <n v="632534.78"/>
        <n v="57602.64"/>
        <n v="1500000.0"/>
        <n v="12050.0"/>
        <n v="104789.25000000006"/>
        <n v="1719390.58"/>
        <n v="1391452.29"/>
      </sharedItems>
    </cacheField>
    <cacheField name="MAIO" numFmtId="4">
      <sharedItems containsString="0" containsBlank="1" containsNumber="1">
        <n v="5000.0"/>
        <n v="11277.053333333331"/>
        <m/>
        <n v="16915.579999999998"/>
        <n v="6876.44"/>
        <n v="99989.39999999998"/>
        <n v="1127.705333333333"/>
        <n v="15787.874666666663"/>
        <n v="524780.3"/>
        <n v="1472800.0"/>
        <n v="10146.0"/>
        <n v="1900.0"/>
        <n v="394500.0"/>
        <n v="29211.5"/>
        <n v="23400.0"/>
        <n v="665550.0"/>
        <n v="444000.0"/>
        <n v="2990.0"/>
        <n v="5100.0"/>
        <n v="13885.0"/>
        <n v="24379.199999999997"/>
        <n v="29735.52"/>
        <n v="180.0"/>
        <n v="1820000.0"/>
        <n v="132000.0"/>
        <n v="14413.5"/>
        <n v="3651.5"/>
        <n v="10100.0"/>
        <n v="250.0"/>
        <n v="89750.0"/>
        <n v="91600.0"/>
        <n v="106100.0"/>
        <n v="2340.0"/>
        <n v="6799.66"/>
        <n v="334041.6"/>
        <n v="1869.0"/>
        <n v="1335842.29"/>
        <n v="150115.62"/>
        <n v="60000.0"/>
        <n v="130000.0"/>
        <n v="850000.0"/>
        <n v="1774098.27"/>
        <n v="300000.0"/>
        <n v="500000.0"/>
        <n v="19376.98"/>
        <n v="70000.0"/>
        <n v="587517.2"/>
        <n v="79499.66"/>
        <n v="9793.78"/>
        <n v="50000.0"/>
        <n v="35574.5"/>
        <n v="250000.0"/>
        <n v="529259.7999999999"/>
        <n v="67874.375"/>
        <n v="211257.0"/>
        <n v="14910.0"/>
        <n v="80394.5525"/>
        <n v="27149.75"/>
        <n v="6787.4375"/>
        <n v="169020.0"/>
        <n v="28652.7272727273"/>
        <n v="18780.0"/>
        <n v="165000.0"/>
        <n v="1578.33"/>
        <n v="186666.66666666666"/>
        <n v="340937.3933333333"/>
        <n v="661870.39"/>
        <n v="675000.0"/>
        <n v="20000.0"/>
        <n v="13452.0"/>
        <n v="1280.0"/>
        <n v="3520.0"/>
        <n v="300148.08"/>
        <n v="5500.0"/>
        <n v="9985.0"/>
        <n v="4800.0"/>
        <n v="30000.0"/>
        <n v="11041.47"/>
        <n v="35848.33"/>
        <n v="25000.0"/>
        <n v="47676.04"/>
        <n v="80000.0"/>
        <n v="14176.27"/>
        <n v="15590.779999999999"/>
        <n v="4650.0"/>
        <n v="5010.0"/>
        <n v="4930.0"/>
        <n v="20700.0"/>
        <n v="33000.0"/>
        <n v="6006.52"/>
        <n v="104000.0"/>
        <n v="4799.05"/>
        <n v="10000.0"/>
        <n v="186000.0"/>
        <n v="675999.6"/>
        <n v="78000.0"/>
        <n v="184753.21"/>
        <n v="39345.0"/>
        <n v="39869.700000000004"/>
        <n v="79919.8"/>
        <n v="2800000.0"/>
        <n v="420000.0"/>
        <n v="19238.16"/>
        <n v="264281.24"/>
        <n v="112513.04"/>
        <n v="931026.52"/>
        <n v="800000.0"/>
        <n v="47569.35"/>
        <n v="386.90000000000003"/>
        <n v="280445.58"/>
        <n v="22322.55"/>
        <n v="2455.8763636363637"/>
        <n v="121227.36"/>
        <n v="251863.79"/>
        <n v="7703.92"/>
        <n v="1028046.0"/>
        <n v="278503.16"/>
        <n v="301445.35"/>
        <n v="25520.0"/>
        <n v="0.0"/>
        <n v="390550.34"/>
        <n v="97440.0"/>
        <n v="114875.62"/>
        <n v="119483.25"/>
        <n v="284381.57999999996"/>
        <n v="142190.79"/>
        <n v="25850.0"/>
        <n v="750000.0"/>
        <n v="996781.04"/>
        <n v="25161.100000000002"/>
        <n v="323076.82"/>
        <n v="51055.0"/>
        <n v="115327.22"/>
        <n v="373473.22"/>
        <n v="25653.28"/>
        <n v="297953.71"/>
        <n v="217341.6"/>
        <n v="97658.40000000001"/>
        <n v="150000.0"/>
        <n v="186292.8"/>
        <n v="83707.2"/>
        <n v="392923.75"/>
        <n v="661202.76"/>
        <n v="120000.0"/>
        <n v="350000.0"/>
        <n v="621232.14"/>
        <n v="48047.880000000005"/>
        <n v="501326.5833333333"/>
        <n v="198673.4166666667"/>
        <n v="325261.0"/>
        <n v="100614.75"/>
        <n v="632534.78"/>
        <n v="57602.64"/>
        <n v="1500000.0"/>
        <n v="12050.0"/>
        <n v="1719390.58"/>
        <n v="142314.3"/>
        <n v="29947.41"/>
        <n v="1391452.29"/>
      </sharedItems>
    </cacheField>
    <cacheField name="JUNHO" numFmtId="0">
      <sharedItems containsString="0" containsBlank="1" containsNumber="1">
        <m/>
        <n v="16915.579999999998"/>
        <n v="6876.44"/>
        <n v="99989.39999999998"/>
        <n v="394500.0"/>
        <n v="665550.0"/>
        <n v="444000.0"/>
        <n v="2990.0"/>
        <n v="5100.0"/>
        <n v="13885.0"/>
        <n v="10100.0"/>
        <n v="250.0"/>
        <n v="1335842.29"/>
        <n v="300000.0"/>
        <n v="500000.0"/>
        <n v="19376.98"/>
        <n v="587517.2"/>
        <n v="10599.954666666667"/>
        <n v="50000.0"/>
        <n v="35574.5"/>
        <n v="250000.0"/>
        <n v="529259.7999999999"/>
        <n v="67874.375"/>
        <n v="211257.0"/>
        <n v="14910.0"/>
        <n v="80394.5525"/>
        <n v="27149.75"/>
        <n v="6787.4375"/>
        <n v="169020.0"/>
        <n v="28652.7272727273"/>
        <n v="18780.0"/>
        <n v="165000.0"/>
        <n v="1578.33"/>
        <n v="186666.66666666666"/>
        <n v="340937.3933333333"/>
        <n v="661870.39"/>
        <n v="20000.0"/>
        <n v="13452.0"/>
        <n v="4800.0"/>
        <n v="300148.08"/>
        <n v="5500.0"/>
        <n v="9985.0"/>
        <n v="30000.0"/>
        <n v="11041.47"/>
        <n v="35848.33"/>
        <n v="25000.0"/>
        <n v="47676.04"/>
        <n v="14176.27"/>
        <n v="15590.779999999999"/>
        <n v="5000.0"/>
        <n v="4650.0"/>
        <n v="5010.0"/>
        <n v="4930.0"/>
        <n v="20700.0"/>
        <n v="33000.0"/>
        <n v="6006.52"/>
        <n v="60000.0"/>
        <n v="104000.0"/>
        <n v="4799.05"/>
        <n v="10000.0"/>
        <n v="186000.0"/>
        <n v="675999.6"/>
        <n v="78000.0"/>
        <n v="184753.21"/>
        <n v="39345.0"/>
        <n v="39869.700000000004"/>
        <n v="79919.8"/>
        <n v="2800000.0"/>
        <n v="420000.0"/>
        <n v="19238.16"/>
        <n v="193807.0"/>
        <n v="112513.04"/>
        <n v="931026.52"/>
        <n v="800000.0"/>
        <n v="61914.96999999997"/>
        <n v="83333.33"/>
        <n v="47569.35"/>
        <n v="386.90000000000003"/>
        <n v="280445.58"/>
        <n v="22322.55"/>
        <n v="2455.8763636363637"/>
        <n v="121227.36"/>
        <n v="251863.79"/>
        <n v="1033141.45"/>
        <n v="278503.16"/>
        <n v="301445.35"/>
        <n v="25520.0"/>
        <n v="0.0"/>
        <n v="390550.34"/>
        <n v="97440.0"/>
        <n v="114875.62"/>
        <n v="119483.25"/>
        <n v="426572.37"/>
        <n v="25850.0"/>
        <n v="750000.0"/>
        <n v="130000.0"/>
        <n v="996781.04"/>
        <n v="25161.100000000002"/>
        <n v="323076.82"/>
        <n v="51055.0"/>
        <n v="115327.22"/>
        <n v="373473.22"/>
        <n v="25653.28"/>
        <n v="297953.71"/>
        <n v="217341.6"/>
        <n v="97658.40000000001"/>
        <n v="150000.0"/>
        <n v="186292.8"/>
        <n v="83707.2"/>
        <n v="120000.0"/>
        <n v="350000.0"/>
        <n v="621232.14"/>
        <n v="48047.880000000005"/>
        <n v="501326.5833333333"/>
        <n v="198673.4166666667"/>
        <n v="325261.0"/>
        <n v="100614.75"/>
        <n v="632534.78"/>
        <n v="57602.64"/>
        <n v="12050.0"/>
        <n v="1719390.58"/>
        <n v="1391452.29"/>
      </sharedItems>
    </cacheField>
    <cacheField name="JULHO" numFmtId="0">
      <sharedItems containsString="0" containsBlank="1" containsNumber="1">
        <m/>
        <n v="16915.579999999998"/>
        <n v="6876.44"/>
        <n v="99989.39999999998"/>
        <n v="394500.0"/>
        <n v="665550.0"/>
        <n v="444000.0"/>
        <n v="2990.0"/>
        <n v="5100.0"/>
        <n v="13885.0"/>
        <n v="10100.0"/>
        <n v="250.0"/>
        <n v="1335842.29"/>
        <n v="300000.0"/>
        <n v="500000.0"/>
        <n v="19376.98"/>
        <n v="587517.2"/>
        <n v="50000.0"/>
        <n v="35574.5"/>
        <n v="250000.0"/>
        <n v="529259.7999999999"/>
        <n v="67874.375"/>
        <n v="211257.0"/>
        <n v="14910.0"/>
        <n v="80394.5525"/>
        <n v="27149.75"/>
        <n v="6787.4375"/>
        <n v="169020.0"/>
        <n v="28652.7272727273"/>
        <n v="18780.0"/>
        <n v="165000.0"/>
        <n v="1578.33"/>
        <n v="186666.66666666666"/>
        <n v="340937.3933333333"/>
        <n v="661870.39"/>
        <n v="20000.0"/>
        <n v="13452.0"/>
        <n v="4800.0"/>
        <n v="300148.08"/>
        <n v="5500.0"/>
        <n v="9985.0"/>
        <n v="30000.0"/>
        <n v="11041.47"/>
        <n v="35848.33"/>
        <n v="25000.0"/>
        <n v="47676.04"/>
        <n v="14176.27"/>
        <n v="15590.779999999999"/>
        <n v="5000.0"/>
        <n v="4650.0"/>
        <n v="5010.0"/>
        <n v="4930.0"/>
        <n v="20700.0"/>
        <n v="33000.0"/>
        <n v="6006.52"/>
        <n v="60000.0"/>
        <n v="104000.0"/>
        <n v="4799.05"/>
        <n v="10000.0"/>
        <n v="186000.0"/>
        <n v="675999.6"/>
        <n v="78000.0"/>
        <n v="184753.21"/>
        <n v="39345.0"/>
        <n v="39869.700000000004"/>
        <n v="79919.8"/>
        <n v="2800000.0"/>
        <n v="420000.0"/>
        <n v="19238.16"/>
        <n v="112513.04"/>
        <n v="931026.52"/>
        <n v="800000.0"/>
        <n v="47569.35"/>
        <n v="386.90000000000003"/>
        <n v="280445.58"/>
        <n v="22322.55"/>
        <n v="2455.8763636363637"/>
        <n v="121227.36"/>
        <n v="251863.79"/>
        <n v="1033141.45"/>
        <n v="278503.16"/>
        <n v="301445.35"/>
        <n v="25520.0"/>
        <n v="0.0"/>
        <n v="390550.34"/>
        <n v="97440.0"/>
        <n v="114875.62"/>
        <n v="119483.25"/>
        <n v="426572.37"/>
        <n v="25850.0"/>
        <n v="750000.0"/>
        <n v="130000.0"/>
        <n v="996781.04"/>
        <n v="25161.100000000002"/>
        <n v="323076.82"/>
        <n v="51055.0"/>
        <n v="115327.22"/>
        <n v="373473.22"/>
        <n v="25653.28"/>
        <n v="297953.71"/>
        <n v="217341.6"/>
        <n v="97658.40000000001"/>
        <n v="150000.0"/>
        <n v="186292.8"/>
        <n v="83707.2"/>
        <n v="350000.0"/>
        <n v="621232.14"/>
        <n v="48047.880000000005"/>
        <n v="501326.5833333333"/>
        <n v="198673.4166666667"/>
        <n v="325261.0"/>
        <n v="100614.75"/>
        <n v="57602.64"/>
        <n v="12050.0"/>
        <n v="1719390.58"/>
        <n v="1391452.29"/>
      </sharedItems>
    </cacheField>
    <cacheField name="AGOSTO" numFmtId="0">
      <sharedItems containsString="0" containsBlank="1" containsNumber="1">
        <m/>
        <n v="16915.579999999998"/>
        <n v="8457.79"/>
        <n v="6876.44"/>
        <n v="99989.39999999998"/>
        <n v="131500.0"/>
        <n v="665550.0"/>
        <n v="444000.0"/>
        <n v="2990.0"/>
        <n v="5100.0"/>
        <n v="13885.0"/>
        <n v="10100.0"/>
        <n v="250.0"/>
        <n v="1335842.29"/>
        <n v="300000.0"/>
        <n v="500000.0"/>
        <n v="19376.98"/>
        <n v="587517.2"/>
        <n v="50000.0"/>
        <n v="35574.5"/>
        <n v="529259.7999999999"/>
        <n v="67874.375"/>
        <n v="211257.0"/>
        <n v="14910.0"/>
        <n v="80394.5525"/>
        <n v="27149.75"/>
        <n v="6787.4375"/>
        <n v="169020.0"/>
        <n v="28652.7272727273"/>
        <n v="18780.0"/>
        <n v="165000.0"/>
        <n v="1578.33"/>
        <n v="186666.66666666666"/>
        <n v="340937.3933333333"/>
        <n v="661870.39"/>
        <n v="20000.0"/>
        <n v="12106.8"/>
        <n v="4800.0"/>
        <n v="300148.08"/>
        <n v="5133.333333333334"/>
        <n v="9985.0"/>
        <n v="30000.0"/>
        <n v="11041.47"/>
        <n v="35848.33"/>
        <n v="25000.0"/>
        <n v="47676.04"/>
        <n v="14176.27"/>
        <n v="15590.779999999999"/>
        <n v="5000.0"/>
        <n v="4650.0"/>
        <n v="5010.0"/>
        <n v="4930.0"/>
        <n v="20700.0"/>
        <n v="33000.0"/>
        <n v="6006.52"/>
        <n v="60000.0"/>
        <n v="104000.0"/>
        <n v="4799.05"/>
        <n v="10000.0"/>
        <n v="186000.0"/>
        <n v="675999.6"/>
        <n v="78000.0"/>
        <n v="44987.16"/>
        <n v="139766.05"/>
        <n v="39345.0"/>
        <n v="39869.700000000004"/>
        <n v="79919.8"/>
        <n v="2800000.0"/>
        <n v="420000.0"/>
        <n v="19238.16"/>
        <n v="112513.04"/>
        <n v="931026.52"/>
        <n v="800000.0"/>
        <n v="250000.0"/>
        <n v="47569.35"/>
        <n v="177788.66"/>
        <n v="102656.92"/>
        <n v="22322.55"/>
        <n v="2455.8763636363637"/>
        <n v="121227.36"/>
        <n v="251863.79"/>
        <n v="1033141.45"/>
        <n v="278503.16"/>
        <n v="301445.35"/>
        <n v="16464.52"/>
        <n v="0.0"/>
        <n v="390550.34"/>
        <n v="97440.0"/>
        <n v="114875.62"/>
        <n v="119483.25"/>
        <n v="426572.37"/>
        <n v="25850.0"/>
        <n v="750000.0"/>
        <n v="130000.0"/>
        <n v="996781.04"/>
        <n v="25161.100000000002"/>
        <n v="323076.82"/>
        <n v="51055.0"/>
        <n v="115327.22"/>
        <n v="373473.22"/>
        <n v="25653.28"/>
        <n v="217341.6"/>
        <n v="97658.40000000001"/>
        <n v="150000.0"/>
        <n v="186292.8"/>
        <n v="83707.2"/>
        <n v="350000.0"/>
        <n v="621232.14"/>
        <n v="48047.880000000005"/>
        <n v="501326.5833333333"/>
        <n v="198673.4166666667"/>
        <n v="325261.0"/>
        <n v="100614.75"/>
        <n v="57602.64"/>
        <n v="12050.0"/>
        <n v="1278195.25"/>
        <n v="441195.33"/>
        <n v="1391452.29"/>
      </sharedItems>
    </cacheField>
    <cacheField name="SETEMBRO" numFmtId="0">
      <sharedItems containsString="0" containsBlank="1" containsNumber="1">
        <m/>
        <n v="16915.579999999998"/>
        <n v="6876.44"/>
        <n v="7923.82"/>
        <n v="99989.39999999998"/>
        <n v="444000.0"/>
        <n v="13885.0"/>
        <n v="10100.0"/>
        <n v="250.0"/>
        <n v="1335842.29"/>
        <n v="300000.0"/>
        <n v="500000.0"/>
        <n v="19376.98"/>
        <n v="587517.2"/>
        <n v="50000.0"/>
        <n v="35574.5"/>
        <n v="529259.7999999999"/>
        <n v="67874.375"/>
        <n v="211257.0"/>
        <n v="14910.0"/>
        <n v="80394.5525"/>
        <n v="27149.75"/>
        <n v="6787.4375"/>
        <n v="169020.0"/>
        <n v="28652.7272727273"/>
        <n v="18780.0"/>
        <n v="165000.0"/>
        <n v="789.16"/>
        <n v="186666.66666666666"/>
        <n v="340937.3933333333"/>
        <n v="661870.39"/>
        <n v="20000.0"/>
        <n v="4800.0"/>
        <n v="300148.08"/>
        <n v="24000.0"/>
        <n v="11041.47"/>
        <n v="35848.33"/>
        <n v="25000.0"/>
        <n v="47676.04"/>
        <n v="14176.27"/>
        <n v="15590.779999999999"/>
        <n v="2000.0"/>
        <n v="5010.0"/>
        <n v="4930.0"/>
        <n v="20700.0"/>
        <n v="33000.0"/>
        <n v="6006.52"/>
        <n v="60000.0"/>
        <n v="104000.0"/>
        <n v="4799.05"/>
        <n v="10000.0"/>
        <n v="186000.0"/>
        <n v="675999.6"/>
        <n v="78000.0"/>
        <n v="184753.21"/>
        <n v="79919.8"/>
        <n v="2800000.0"/>
        <n v="420000.0"/>
        <n v="19238.16"/>
        <n v="48755.65066666667"/>
        <n v="403444.82533333334"/>
        <n v="800000.0"/>
        <n v="250000.0"/>
        <n v="47569.35"/>
        <n v="280445.57"/>
        <n v="22322.55"/>
        <n v="2455.8763636363637"/>
        <n v="121227.36"/>
        <n v="251863.79"/>
        <n v="1033141.45"/>
        <n v="278503.16"/>
        <n v="301445.35"/>
        <n v="0.0"/>
        <n v="390550.34"/>
        <n v="97440.0"/>
        <n v="114875.62"/>
        <n v="119483.25"/>
        <n v="426572.37"/>
        <n v="25850.0"/>
        <n v="130000.0"/>
        <n v="996781.04"/>
        <n v="25161.100000000002"/>
        <n v="323076.82"/>
        <n v="51055.0"/>
        <n v="115327.22"/>
        <n v="373473.22"/>
        <n v="217341.6"/>
        <n v="97658.40000000001"/>
        <n v="150000.0"/>
        <n v="186292.8"/>
        <n v="83707.2"/>
        <n v="350000.0"/>
        <n v="112394.37"/>
        <n v="48047.880000000005"/>
        <n v="501326.5833333333"/>
        <n v="198673.4166666667"/>
        <n v="325261.0"/>
        <n v="100614.75"/>
        <n v="57602.64"/>
        <n v="12050.0"/>
        <n v="1719390.58"/>
        <n v="1391452.29"/>
      </sharedItems>
    </cacheField>
    <cacheField name="OUTUBRO" numFmtId="0">
      <sharedItems containsString="0" containsBlank="1" containsNumber="1">
        <m/>
        <n v="16915.579999999998"/>
        <n v="99989.39999999998"/>
        <n v="444000.0"/>
        <n v="13885.0"/>
        <n v="10100.0"/>
        <n v="250.0"/>
        <n v="1335842.29"/>
        <n v="300000.0"/>
        <n v="116666.67"/>
        <n v="3875.4"/>
        <n v="587517.2"/>
        <n v="50000.0"/>
        <n v="35574.5"/>
        <n v="423407.83999999997"/>
        <n v="211257.0"/>
        <n v="14910.0"/>
        <n v="24118.365750000004"/>
        <n v="27149.75"/>
        <n v="6787.4375"/>
        <n v="169020.0"/>
        <n v="28652.7272727273"/>
        <n v="18780.0"/>
        <n v="186666.66666666666"/>
        <n v="340937.3933333333"/>
        <n v="20000.0"/>
        <n v="4800.0"/>
        <n v="300148.08"/>
        <n v="11041.47"/>
        <n v="35848.33"/>
        <n v="25000.0"/>
        <n v="47676.04"/>
        <n v="14176.27"/>
        <n v="4930.0"/>
        <n v="20700.0"/>
        <n v="33000.0"/>
        <n v="6006.52"/>
        <n v="60000.0"/>
        <n v="104000.0"/>
        <n v="4799.05"/>
        <n v="10000.0"/>
        <n v="186000.0"/>
        <n v="675999.6"/>
        <n v="78000.0"/>
        <n v="184753.21"/>
        <n v="79919.8"/>
        <n v="2800000.0"/>
        <n v="420000.0"/>
        <n v="800000.0"/>
        <n v="250000.0"/>
        <n v="47569.35"/>
        <n v="280445.57"/>
        <n v="2455.8763636363637"/>
        <n v="121227.36"/>
        <n v="251863.79"/>
        <n v="1033141.45"/>
        <n v="92834.38666666666"/>
        <n v="301445.35"/>
        <n v="0.0"/>
        <n v="65091.72333333334"/>
        <n v="114875.62"/>
        <n v="119483.25"/>
        <n v="426572.37"/>
        <n v="25850.0"/>
        <n v="130000.0"/>
        <n v="996781.04"/>
        <n v="25161.100000000002"/>
        <n v="323076.82"/>
        <n v="51055.0"/>
        <n v="115327.22"/>
        <n v="373473.22"/>
        <n v="217341.6"/>
        <n v="97658.40000000001"/>
        <n v="186292.8"/>
        <n v="83707.2"/>
        <n v="340000.0"/>
        <n v="48047.880000000005"/>
        <n v="501326.5833333333"/>
        <n v="198673.4166666667"/>
        <n v="325261.0"/>
        <n v="100614.75"/>
        <n v="57602.64"/>
        <n v="12050.0"/>
        <n v="1719390.58"/>
        <n v="1391452.29"/>
      </sharedItems>
    </cacheField>
    <cacheField name="NOVEMBRO" numFmtId="0">
      <sharedItems containsString="0" containsBlank="1" containsNumber="1">
        <m/>
        <n v="16915.579999999998"/>
        <n v="99989.39999999998"/>
        <n v="444000.0"/>
        <n v="13885.0"/>
        <n v="10100.0"/>
        <n v="250.0"/>
        <n v="684133.51"/>
        <n v="300000.0"/>
        <n v="587517.2"/>
        <n v="50000.0"/>
        <n v="35574.5"/>
        <n v="14910.0"/>
        <n v="27149.75"/>
        <n v="6787.4375"/>
        <n v="169020.0"/>
        <n v="28652.7272727273"/>
        <n v="18780.0"/>
        <n v="186666.66666666666"/>
        <n v="340937.3933333333"/>
        <n v="20000.0"/>
        <n v="4800.0"/>
        <n v="4480.0"/>
        <n v="11041.47"/>
        <n v="35848.33"/>
        <n v="25000.0"/>
        <n v="47676.04"/>
        <n v="14176.27"/>
        <n v="4930.0"/>
        <n v="20700.0"/>
        <n v="33000.0"/>
        <n v="6006.52"/>
        <n v="60000.0"/>
        <n v="104000.0"/>
        <n v="4799.05"/>
        <n v="10000.0"/>
        <n v="186000.0"/>
        <n v="675999.6"/>
        <n v="78000.0"/>
        <n v="184753.21"/>
        <n v="79919.8"/>
        <n v="2800000.0"/>
        <n v="420000.0"/>
        <n v="800000.0"/>
        <n v="250000.0"/>
        <n v="47569.35"/>
        <n v="280445.57"/>
        <n v="2455.8763636363637"/>
        <n v="121227.36"/>
        <n v="251863.79"/>
        <n v="1033141.45"/>
        <n v="301445.35"/>
        <n v="114875.62"/>
        <n v="119483.25"/>
        <n v="426572.37"/>
        <n v="20680.0"/>
        <n v="130000.0"/>
        <n v="797425.6"/>
        <n v="323076.82"/>
        <n v="23825.67"/>
        <n v="0.0"/>
        <n v="115327.22"/>
        <n v="373473.22"/>
        <n v="217341.6"/>
        <n v="97658.40000000001"/>
        <n v="186292.8"/>
        <n v="83707.2"/>
        <n v="48047.880000000005"/>
        <n v="501326.5833333333"/>
        <n v="198673.4166666667"/>
        <n v="325261.0"/>
        <n v="100614.75"/>
        <n v="57602.64"/>
        <n v="12050.0"/>
        <n v="1719390.58"/>
        <n v="1391452.29"/>
      </sharedItems>
    </cacheField>
    <cacheField name="DEZEMBRO" numFmtId="0">
      <sharedItems containsString="0" containsBlank="1" containsNumber="1">
        <m/>
        <n v="16915.579999999998"/>
        <n v="99989.39999999998"/>
        <n v="444000.0"/>
        <n v="13885.0"/>
        <n v="10100.0"/>
        <n v="250.0"/>
        <n v="300000.0"/>
        <n v="587517.2"/>
        <n v="50000.0"/>
        <n v="35574.5"/>
        <n v="14115.0"/>
        <n v="27149.75"/>
        <n v="6787.4375"/>
        <n v="18780.0"/>
        <n v="186666.66666666666"/>
        <n v="340937.3933333333"/>
        <n v="20000.0"/>
        <n v="4800.0"/>
        <n v="11041.47"/>
        <n v="35848.33"/>
        <n v="25000.0"/>
        <n v="47676.04"/>
        <n v="14176.27"/>
        <n v="4930.0"/>
        <n v="20700.0"/>
        <n v="33000.0"/>
        <n v="6006.52"/>
        <n v="60000.0"/>
        <n v="104000.0"/>
        <n v="4799.05"/>
        <n v="6333.33"/>
        <n v="186000.0"/>
        <n v="675999.6"/>
        <n v="78000.0"/>
        <n v="184753.21"/>
        <n v="10000.0"/>
        <n v="2800000.0"/>
        <n v="420000.0"/>
        <n v="5666.666666666666"/>
        <n v="250000.0"/>
        <n v="47569.35"/>
        <n v="280445.57"/>
        <n v="121227.36"/>
        <n v="251863.79"/>
        <n v="1033141.45"/>
        <n v="301445.35"/>
        <n v="114875.62"/>
        <n v="119483.25"/>
        <n v="426572.37"/>
        <n v="130000.0"/>
        <n v="323076.82"/>
        <n v="115327.22"/>
        <n v="373473.22"/>
        <n v="217341.6"/>
        <n v="97658.40000000001"/>
        <n v="186292.8"/>
        <n v="83707.2"/>
        <n v="48047.880000000005"/>
        <n v="227682.7"/>
        <n v="56234.47"/>
        <n v="57602.64"/>
        <n v="12050.0"/>
        <n v="1719390.58"/>
        <n v="1391452.2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ilha1" cacheId="0" dataCaption="" compact="0" compactData="0">
  <location ref="A3:E4" firstHeaderRow="0" firstDataRow="2" firstDataCol="0" rowPageCount="1" colPageCount="1"/>
  <pivotFields>
    <pivotField name="CATEGORIA DA &#10;DESP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CATEGORIA DA &#10;DESP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ÁREA RESPONSÁ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UM. DO&#10;CONTRA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CR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CNPJ-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NUM. DO&#10;ADITIV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CES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INÍCIO DA&#10;VIGÊ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FIM DA&#10;VIGÊ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SITUAÇÃ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 DO CONTRA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VALOR DA&#10;PARCELA&#10;(ESTIMATIVA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SUBA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FONTE DE &#10;RECURS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ONTE DE RECURSOS - SIMPLIFICADA" axis="axisRow" compact="0" outline="0" multipleItemSelectionAllowed="1" showAll="0" sortType="ascending">
      <items>
        <item x="5"/>
        <item x="4"/>
        <item x="3"/>
        <item x="0"/>
        <item x="2"/>
        <item x="1"/>
        <item t="default"/>
      </items>
    </pivotField>
    <pivotField name="ORÇAMENT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VALOR A EMPENHAR&#10;(ORÇAMENTO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ALOR A ORÇAR" compact="0" numFmtId="4" outline="0" multipleItemSelectionAllowed="1" showAll="0">
      <items>
        <item x="0"/>
        <item x="1"/>
        <item t="default"/>
      </items>
    </pivotField>
    <pivotField name="NUM. DE&#10;EMPENH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t="default"/>
      </items>
    </pivotField>
    <pivotField name="GND" axis="axisPage" compact="0" outline="0" multipleItemSelectionAllowed="1" showAll="0">
      <items>
        <item h="1" x="0"/>
        <item t="default"/>
      </items>
    </pivotField>
    <pivotField name="EMPENHAD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VALOR A EMPENHAR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SALDO DE&#10;EMPENHO/&#10;PAGAMENTO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TOTAL PAGO EM 2020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ALERTA&#10;TOTAL DE PGTOS SUPERIOR AO CONTRATADO" compact="0" numFmtId="4" outline="0" multipleItemSelectionAllowed="1" showAll="0">
      <items>
        <item x="0"/>
        <item x="1"/>
        <item x="2"/>
        <item t="default"/>
      </items>
    </pivotField>
    <pivotField name="ESTIMATIVA AN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name="CHECK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&#10;EXERCÍCIO 202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A PAGA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PAG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JANEIR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FEVEREIR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MARÇ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ABRIL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MAI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JUNH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JULH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AGOS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SETEMB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OUTUB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NOVEMB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DEZEMB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>
    <field x="16"/>
  </rowFields>
  <colFields>
    <field x="-2"/>
  </colFields>
  <pageFields>
    <pageField fld="21"/>
  </pageFields>
  <dataFields>
    <dataField name="Soma de JANEIRO" fld="32" baseField="0"/>
    <dataField name="Soma de FEVEREIRO" fld="33" baseField="0"/>
    <dataField name="Soma de MARÇO" fld="34" baseField="0"/>
    <dataField name="Soma de ABRIL" fld="3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25"/>
    <col customWidth="1" min="2" max="2" width="22.75"/>
    <col customWidth="1" min="3" max="3" width="7.63"/>
    <col customWidth="1" min="4" max="4" width="21.5"/>
    <col customWidth="1" min="5" max="8" width="12.88"/>
    <col customWidth="1" min="9" max="9" width="12.63"/>
    <col customWidth="1" min="10" max="10" width="14.13"/>
    <col customWidth="1" min="11" max="11" width="13.0"/>
    <col customWidth="1" min="12" max="12" width="19.0"/>
    <col customWidth="1" min="13" max="16" width="12.5"/>
    <col customWidth="1" min="17" max="26" width="7.63"/>
  </cols>
  <sheetData>
    <row r="2">
      <c r="B2" s="1" t="s">
        <v>0</v>
      </c>
      <c r="H2" s="2"/>
    </row>
    <row r="3">
      <c r="B3" s="1"/>
      <c r="H3" s="2"/>
    </row>
    <row r="4">
      <c r="B4" s="1" t="s">
        <v>1</v>
      </c>
      <c r="H4" s="2"/>
    </row>
    <row r="5" ht="19.5" customHeight="1">
      <c r="A5" s="3"/>
      <c r="B5" s="4" t="s">
        <v>2</v>
      </c>
      <c r="C5" s="4" t="s">
        <v>3</v>
      </c>
      <c r="D5" s="4" t="s">
        <v>4</v>
      </c>
      <c r="E5" s="5">
        <v>44197.0</v>
      </c>
      <c r="F5" s="5">
        <v>44228.0</v>
      </c>
      <c r="G5" s="5">
        <v>44256.0</v>
      </c>
      <c r="H5" s="5">
        <v>44287.0</v>
      </c>
      <c r="I5" s="5">
        <v>44317.0</v>
      </c>
      <c r="J5" s="5">
        <v>44348.0</v>
      </c>
      <c r="K5" s="5">
        <v>44378.0</v>
      </c>
      <c r="L5" s="5">
        <v>44409.0</v>
      </c>
      <c r="M5" s="5">
        <v>44440.0</v>
      </c>
      <c r="N5" s="5">
        <v>44470.0</v>
      </c>
      <c r="O5" s="5">
        <v>44501.0</v>
      </c>
      <c r="P5" s="5">
        <v>44531.0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B6" s="6" t="s">
        <v>5</v>
      </c>
      <c r="C6" s="7">
        <v>121.0</v>
      </c>
      <c r="D6" s="7" t="s">
        <v>6</v>
      </c>
      <c r="E6" s="8">
        <v>1.5037447082E8</v>
      </c>
      <c r="F6" s="9">
        <v>1.5222649235000002E8</v>
      </c>
      <c r="G6" s="9">
        <v>1.5087624461999997E8</v>
      </c>
      <c r="H6" s="9">
        <v>1.4953129216000003E8</v>
      </c>
      <c r="I6" s="9">
        <v>1.5751709291000006E8</v>
      </c>
      <c r="J6" s="9">
        <v>1.5934839507000005E8</v>
      </c>
      <c r="K6" s="9">
        <v>1.6000459098000002E8</v>
      </c>
      <c r="L6" s="10"/>
      <c r="M6" s="10"/>
      <c r="N6" s="10"/>
      <c r="O6" s="10"/>
      <c r="P6" s="10"/>
    </row>
    <row r="7">
      <c r="B7" s="11" t="s">
        <v>5</v>
      </c>
      <c r="C7" s="12">
        <v>108.0</v>
      </c>
      <c r="D7" s="12" t="s">
        <v>7</v>
      </c>
      <c r="E7" s="13">
        <v>2.2264642180000007E7</v>
      </c>
      <c r="F7" s="9">
        <v>4.178448000000001E7</v>
      </c>
      <c r="G7" s="9">
        <v>3.119617168E7</v>
      </c>
      <c r="H7" s="9">
        <v>3.4404244510000005E7</v>
      </c>
      <c r="I7" s="9">
        <v>4.313107128E7</v>
      </c>
      <c r="J7" s="9">
        <v>4.418134391E7</v>
      </c>
      <c r="K7" s="9">
        <v>4.458251229999999E7</v>
      </c>
      <c r="L7" s="14"/>
      <c r="M7" s="14"/>
      <c r="N7" s="14"/>
      <c r="O7" s="14"/>
      <c r="P7" s="14"/>
    </row>
    <row r="8">
      <c r="B8" s="11" t="s">
        <v>5</v>
      </c>
      <c r="C8" s="12">
        <v>308.0</v>
      </c>
      <c r="D8" s="12" t="s">
        <v>7</v>
      </c>
      <c r="E8" s="9">
        <v>0.0</v>
      </c>
      <c r="F8" s="9">
        <v>0.0</v>
      </c>
      <c r="G8" s="9">
        <v>0.0</v>
      </c>
      <c r="H8" s="9">
        <v>1463424.0</v>
      </c>
      <c r="I8" s="9">
        <v>0.0</v>
      </c>
      <c r="J8" s="9">
        <v>247761.78999999998</v>
      </c>
      <c r="K8" s="9">
        <v>234185.12</v>
      </c>
      <c r="L8" s="14"/>
      <c r="M8" s="14"/>
      <c r="N8" s="14"/>
      <c r="O8" s="14"/>
      <c r="P8" s="14"/>
    </row>
    <row r="9">
      <c r="B9" s="11" t="s">
        <v>5</v>
      </c>
      <c r="C9" s="12">
        <v>139.0</v>
      </c>
      <c r="D9" s="12" t="s">
        <v>6</v>
      </c>
      <c r="E9" s="9">
        <v>1.967058653E7</v>
      </c>
      <c r="F9" s="9">
        <v>0.0</v>
      </c>
      <c r="G9" s="8">
        <v>1.907474588E7</v>
      </c>
      <c r="H9" s="9">
        <v>2.7197361745E7</v>
      </c>
      <c r="I9" s="9">
        <v>3.0305157200000007E7</v>
      </c>
      <c r="J9" s="9">
        <v>2.9645575769999996E7</v>
      </c>
      <c r="K9" s="9">
        <v>3.0479747649999995E7</v>
      </c>
      <c r="L9" s="14"/>
      <c r="M9" s="14"/>
      <c r="N9" s="14"/>
      <c r="O9" s="14"/>
      <c r="P9" s="14"/>
    </row>
    <row r="10">
      <c r="B10" s="11" t="s">
        <v>5</v>
      </c>
      <c r="C10" s="12">
        <v>122.0</v>
      </c>
      <c r="D10" s="12" t="s">
        <v>6</v>
      </c>
      <c r="E10" s="9">
        <v>6552979.890000001</v>
      </c>
      <c r="F10" s="9">
        <v>6566547.9</v>
      </c>
      <c r="G10" s="9">
        <v>6567312.4</v>
      </c>
      <c r="H10" s="13">
        <v>6877414.490000001</v>
      </c>
      <c r="I10" s="13">
        <v>6822614.58</v>
      </c>
      <c r="J10" s="8">
        <v>6829075.05</v>
      </c>
      <c r="K10" s="8">
        <v>7322824.49</v>
      </c>
      <c r="L10" s="14"/>
      <c r="M10" s="14"/>
      <c r="N10" s="14"/>
      <c r="O10" s="14"/>
      <c r="P10" s="14"/>
    </row>
    <row r="11">
      <c r="B11" s="11" t="s">
        <v>5</v>
      </c>
      <c r="C11" s="12">
        <v>316.0</v>
      </c>
      <c r="D11" s="12" t="s">
        <v>6</v>
      </c>
      <c r="E11" s="9">
        <v>0.0</v>
      </c>
      <c r="F11" s="9">
        <v>0.0</v>
      </c>
      <c r="G11" s="9">
        <v>0.0</v>
      </c>
      <c r="H11" s="9">
        <v>5000.0</v>
      </c>
      <c r="I11" s="9">
        <v>0.0</v>
      </c>
      <c r="J11" s="9">
        <v>0.0</v>
      </c>
      <c r="K11" s="9">
        <v>0.0</v>
      </c>
      <c r="L11" s="14"/>
      <c r="M11" s="14"/>
      <c r="N11" s="14"/>
      <c r="O11" s="14"/>
      <c r="P11" s="14"/>
    </row>
    <row r="12">
      <c r="B12" s="15"/>
      <c r="C12" s="16"/>
      <c r="D12" s="16"/>
      <c r="E12" s="17"/>
      <c r="F12" s="17"/>
      <c r="G12" s="17"/>
      <c r="H12" s="17"/>
      <c r="I12" s="17"/>
      <c r="J12" s="17"/>
      <c r="K12" s="17"/>
      <c r="L12" s="15"/>
      <c r="M12" s="15"/>
      <c r="N12" s="15"/>
      <c r="O12" s="15"/>
      <c r="P12" s="15"/>
    </row>
    <row r="13">
      <c r="B13" s="1" t="s">
        <v>8</v>
      </c>
    </row>
    <row r="14">
      <c r="B14" s="4" t="s">
        <v>2</v>
      </c>
      <c r="C14" s="4" t="s">
        <v>3</v>
      </c>
      <c r="D14" s="4" t="s">
        <v>4</v>
      </c>
      <c r="E14" s="5">
        <v>44197.0</v>
      </c>
      <c r="F14" s="5">
        <v>44228.0</v>
      </c>
      <c r="G14" s="5">
        <v>44256.0</v>
      </c>
      <c r="H14" s="5">
        <v>44287.0</v>
      </c>
      <c r="I14" s="5">
        <v>44317.0</v>
      </c>
      <c r="J14" s="5">
        <v>44348.0</v>
      </c>
      <c r="K14" s="5">
        <v>44378.0</v>
      </c>
      <c r="L14" s="5">
        <v>44409.0</v>
      </c>
      <c r="M14" s="5">
        <v>44440.0</v>
      </c>
      <c r="N14" s="5">
        <v>44470.0</v>
      </c>
      <c r="O14" s="5">
        <v>44501.0</v>
      </c>
      <c r="P14" s="5">
        <v>44531.0</v>
      </c>
    </row>
    <row r="15">
      <c r="B15" s="11" t="s">
        <v>9</v>
      </c>
      <c r="C15" s="7">
        <v>121.0</v>
      </c>
      <c r="D15" s="7" t="s">
        <v>6</v>
      </c>
      <c r="E15" s="9">
        <v>1.8099777734545454E7</v>
      </c>
      <c r="F15" s="9">
        <v>1.792335170727273E7</v>
      </c>
      <c r="G15" s="9">
        <v>1.785106889393939E7</v>
      </c>
      <c r="H15" s="9">
        <v>1.7875484377272725E7</v>
      </c>
      <c r="I15" s="9">
        <v>2.0004391787363637E7</v>
      </c>
      <c r="J15" s="9">
        <v>2.068752334880808E7</v>
      </c>
      <c r="K15" s="9">
        <v>2.1087469533636365E7</v>
      </c>
      <c r="L15" s="9"/>
      <c r="M15" s="9"/>
      <c r="N15" s="9"/>
      <c r="O15" s="9"/>
      <c r="P15" s="9"/>
    </row>
    <row r="16">
      <c r="B16" s="11" t="s">
        <v>9</v>
      </c>
      <c r="C16" s="12">
        <v>108.0</v>
      </c>
      <c r="D16" s="12" t="s">
        <v>7</v>
      </c>
      <c r="E16" s="9">
        <v>6421605.2475</v>
      </c>
      <c r="F16" s="9">
        <v>5489029.867499999</v>
      </c>
      <c r="G16" s="9">
        <v>6437910.787500001</v>
      </c>
      <c r="H16" s="9">
        <v>5762396.8975</v>
      </c>
      <c r="I16" s="9">
        <v>1.0367138277500002E7</v>
      </c>
      <c r="J16" s="9">
        <v>6813654.2075000005</v>
      </c>
      <c r="K16" s="9">
        <v>7232851.487500001</v>
      </c>
      <c r="L16" s="9"/>
      <c r="M16" s="9"/>
      <c r="N16" s="9"/>
      <c r="O16" s="9"/>
      <c r="P16" s="9"/>
    </row>
    <row r="17">
      <c r="B17" s="11" t="s">
        <v>9</v>
      </c>
      <c r="C17" s="12">
        <v>308.0</v>
      </c>
      <c r="D17" s="12" t="s">
        <v>7</v>
      </c>
      <c r="E17" s="9">
        <v>2951258.39</v>
      </c>
      <c r="F17" s="9">
        <v>1182681.48</v>
      </c>
      <c r="G17" s="9">
        <v>1726975.71</v>
      </c>
      <c r="H17" s="9">
        <v>1668172.0133333334</v>
      </c>
      <c r="I17" s="9">
        <v>1933455.6033333333</v>
      </c>
      <c r="J17" s="9">
        <v>1358720.3233333332</v>
      </c>
      <c r="K17" s="8">
        <v>2507881.28333333</v>
      </c>
      <c r="L17" s="9"/>
      <c r="M17" s="9"/>
      <c r="N17" s="9"/>
      <c r="O17" s="9"/>
      <c r="P17" s="9"/>
    </row>
    <row r="18">
      <c r="B18" s="11" t="s">
        <v>9</v>
      </c>
      <c r="C18" s="12">
        <v>139.0</v>
      </c>
      <c r="D18" s="12" t="s">
        <v>6</v>
      </c>
      <c r="E18" s="9">
        <v>302441.69</v>
      </c>
      <c r="F18" s="9">
        <v>346827.12</v>
      </c>
      <c r="G18" s="9">
        <v>518205.32999999996</v>
      </c>
      <c r="H18" s="9">
        <v>1722855.71</v>
      </c>
      <c r="I18" s="9">
        <v>3577772.3499999996</v>
      </c>
      <c r="J18" s="9">
        <v>4009233.982083333</v>
      </c>
      <c r="K18" s="9">
        <v>3762544.3695833334</v>
      </c>
      <c r="L18" s="9"/>
      <c r="M18" s="9"/>
      <c r="N18" s="9"/>
      <c r="O18" s="9"/>
      <c r="P18" s="9"/>
    </row>
    <row r="19">
      <c r="B19" s="11" t="s">
        <v>9</v>
      </c>
      <c r="C19" s="12">
        <v>122.0</v>
      </c>
      <c r="D19" s="12" t="s">
        <v>6</v>
      </c>
      <c r="E19" s="9">
        <v>5193451.67</v>
      </c>
      <c r="F19" s="9">
        <v>5461023.54</v>
      </c>
      <c r="G19" s="9">
        <v>5229480.59</v>
      </c>
      <c r="H19" s="9">
        <v>8171613.4399999995</v>
      </c>
      <c r="I19" s="9">
        <v>5931671.623333333</v>
      </c>
      <c r="J19" s="9">
        <v>7089806.042</v>
      </c>
      <c r="K19" s="9">
        <v>1.93548595E7</v>
      </c>
      <c r="L19" s="9"/>
      <c r="M19" s="9"/>
      <c r="N19" s="9"/>
      <c r="O19" s="9"/>
      <c r="P19" s="9"/>
    </row>
    <row r="20" ht="15.75" customHeight="1"/>
    <row r="21" ht="15.75" customHeight="1"/>
    <row r="22" ht="15.75" customHeight="1">
      <c r="B22" s="1" t="s">
        <v>10</v>
      </c>
    </row>
    <row r="23" ht="15.75" customHeight="1">
      <c r="B23" s="1"/>
    </row>
    <row r="24" ht="15.75" customHeight="1">
      <c r="B24" s="1" t="s">
        <v>1</v>
      </c>
      <c r="E24" s="2"/>
      <c r="F24" s="2"/>
      <c r="G24" s="2"/>
      <c r="H24" s="2"/>
      <c r="I24" s="2"/>
    </row>
    <row r="25" ht="15.75" customHeight="1">
      <c r="B25" s="4" t="s">
        <v>2</v>
      </c>
      <c r="C25" s="4" t="s">
        <v>3</v>
      </c>
      <c r="D25" s="4" t="s">
        <v>4</v>
      </c>
      <c r="E25" s="5">
        <v>44197.0</v>
      </c>
      <c r="F25" s="5">
        <v>44228.0</v>
      </c>
      <c r="G25" s="5">
        <v>44256.0</v>
      </c>
      <c r="H25" s="5">
        <v>44287.0</v>
      </c>
      <c r="I25" s="5">
        <v>44317.0</v>
      </c>
      <c r="J25" s="5">
        <v>44348.0</v>
      </c>
      <c r="K25" s="5">
        <v>44378.0</v>
      </c>
      <c r="L25" s="5">
        <v>44409.0</v>
      </c>
      <c r="M25" s="5">
        <v>44440.0</v>
      </c>
      <c r="N25" s="5">
        <v>44470.0</v>
      </c>
      <c r="O25" s="5">
        <v>44501.0</v>
      </c>
      <c r="P25" s="5">
        <v>44531.0</v>
      </c>
    </row>
    <row r="26" ht="15.75" customHeight="1">
      <c r="B26" s="6" t="s">
        <v>11</v>
      </c>
      <c r="C26" s="7">
        <v>121.0</v>
      </c>
      <c r="D26" s="7" t="s">
        <v>6</v>
      </c>
      <c r="E26" s="9">
        <v>1.5037902637000003E8</v>
      </c>
      <c r="F26" s="9">
        <v>1.5222104790000004E8</v>
      </c>
      <c r="G26" s="9">
        <v>1.5087079986999997E8</v>
      </c>
      <c r="H26" s="9">
        <v>1.4952584771000004E8</v>
      </c>
      <c r="I26" s="8">
        <v>1.3845361032E8</v>
      </c>
      <c r="J26" s="9">
        <v>7.831836007000001E7</v>
      </c>
      <c r="K26" s="9">
        <v>6.888379908E7</v>
      </c>
      <c r="L26" s="10"/>
      <c r="M26" s="10"/>
      <c r="N26" s="10"/>
      <c r="O26" s="10"/>
      <c r="P26" s="10"/>
    </row>
    <row r="27" ht="15.75" customHeight="1">
      <c r="B27" s="6" t="s">
        <v>11</v>
      </c>
      <c r="C27" s="12">
        <v>108.0</v>
      </c>
      <c r="D27" s="12" t="s">
        <v>7</v>
      </c>
      <c r="E27" s="9">
        <v>2.2264642180000007E7</v>
      </c>
      <c r="F27" s="9">
        <v>4.178448000000001E7</v>
      </c>
      <c r="G27" s="9">
        <v>3.119617168E7</v>
      </c>
      <c r="H27" s="9">
        <v>3.4404244510000005E7</v>
      </c>
      <c r="I27" s="8">
        <v>4.213107068E7</v>
      </c>
      <c r="J27" s="9">
        <v>4.4179033849999994E7</v>
      </c>
      <c r="K27" s="8">
        <v>4.316983513E7</v>
      </c>
      <c r="L27" s="14"/>
      <c r="M27" s="14"/>
      <c r="N27" s="14"/>
      <c r="O27" s="14"/>
      <c r="P27" s="14"/>
    </row>
    <row r="28" ht="15.75" customHeight="1">
      <c r="B28" s="6" t="s">
        <v>11</v>
      </c>
      <c r="C28" s="12">
        <v>308.0</v>
      </c>
      <c r="D28" s="12" t="s">
        <v>7</v>
      </c>
      <c r="E28" s="9">
        <v>0.0</v>
      </c>
      <c r="F28" s="9">
        <v>0.0</v>
      </c>
      <c r="G28" s="9">
        <v>0.0</v>
      </c>
      <c r="H28" s="9">
        <v>1463424.0</v>
      </c>
      <c r="I28" s="9">
        <v>0.0</v>
      </c>
      <c r="J28" s="8">
        <v>287761.79</v>
      </c>
      <c r="K28" s="9">
        <v>234185.12</v>
      </c>
      <c r="L28" s="14"/>
      <c r="M28" s="14"/>
      <c r="N28" s="14"/>
      <c r="O28" s="14"/>
      <c r="P28" s="14"/>
    </row>
    <row r="29" ht="15.75" customHeight="1">
      <c r="B29" s="6" t="s">
        <v>11</v>
      </c>
      <c r="C29" s="12">
        <v>139.0</v>
      </c>
      <c r="D29" s="12" t="s">
        <v>6</v>
      </c>
      <c r="E29" s="8">
        <v>1.977058653E7</v>
      </c>
      <c r="F29" s="9">
        <v>0.0</v>
      </c>
      <c r="G29" s="9">
        <v>1.9074745880000003E7</v>
      </c>
      <c r="H29" s="9">
        <v>2.719736175E7</v>
      </c>
      <c r="I29" s="9">
        <v>3.0305157200000007E7</v>
      </c>
      <c r="J29" s="9">
        <v>2.9645575769999996E7</v>
      </c>
      <c r="K29" s="9">
        <v>2.8867435669999994E7</v>
      </c>
      <c r="L29" s="14"/>
      <c r="M29" s="14"/>
      <c r="N29" s="14"/>
      <c r="O29" s="14"/>
      <c r="P29" s="14"/>
    </row>
    <row r="30" ht="15.75" customHeight="1">
      <c r="B30" s="6" t="s">
        <v>11</v>
      </c>
      <c r="C30" s="12">
        <v>122.0</v>
      </c>
      <c r="D30" s="12" t="s">
        <v>6</v>
      </c>
      <c r="E30" s="9">
        <v>6552979.890000001</v>
      </c>
      <c r="F30" s="9">
        <v>6566547.9</v>
      </c>
      <c r="G30" s="9">
        <v>6567312.4</v>
      </c>
      <c r="H30" s="9">
        <v>6877414.490000001</v>
      </c>
      <c r="I30" s="9">
        <v>6822614.58</v>
      </c>
      <c r="J30" s="9">
        <v>6819075.050000001</v>
      </c>
      <c r="K30" s="9">
        <v>7322814.49</v>
      </c>
      <c r="L30" s="14"/>
      <c r="M30" s="14"/>
      <c r="N30" s="14"/>
      <c r="O30" s="14"/>
      <c r="P30" s="14"/>
    </row>
    <row r="31" ht="15.75" customHeight="1">
      <c r="B31" s="6" t="s">
        <v>11</v>
      </c>
      <c r="C31" s="12">
        <v>316.0</v>
      </c>
      <c r="D31" s="12" t="s">
        <v>6</v>
      </c>
      <c r="E31" s="9">
        <v>0.0</v>
      </c>
      <c r="F31" s="9">
        <v>0.0</v>
      </c>
      <c r="G31" s="9">
        <v>0.0</v>
      </c>
      <c r="H31" s="9">
        <v>5000.0</v>
      </c>
      <c r="I31" s="9">
        <v>0.0</v>
      </c>
      <c r="J31" s="9">
        <v>0.0</v>
      </c>
      <c r="K31" s="9">
        <v>0.0</v>
      </c>
      <c r="L31" s="14"/>
      <c r="M31" s="14"/>
      <c r="N31" s="14"/>
      <c r="O31" s="14"/>
      <c r="P31" s="14"/>
    </row>
    <row r="32" ht="15.75" customHeight="1">
      <c r="B32" s="15"/>
      <c r="C32" s="16"/>
      <c r="D32" s="16"/>
      <c r="E32" s="17"/>
      <c r="F32" s="17"/>
      <c r="G32" s="17"/>
      <c r="H32" s="17"/>
      <c r="I32" s="17"/>
      <c r="J32" s="17"/>
      <c r="K32" s="17"/>
      <c r="L32" s="15"/>
      <c r="M32" s="15"/>
      <c r="N32" s="15"/>
      <c r="O32" s="15"/>
      <c r="P32" s="15"/>
    </row>
    <row r="33" ht="15.75" customHeight="1">
      <c r="B33" s="15"/>
      <c r="C33" s="16"/>
      <c r="D33" s="16"/>
      <c r="E33" s="17"/>
      <c r="F33" s="17"/>
      <c r="G33" s="17"/>
      <c r="H33" s="17"/>
      <c r="I33" s="17"/>
      <c r="J33" s="17"/>
      <c r="K33" s="17"/>
      <c r="L33" s="15"/>
      <c r="M33" s="15"/>
      <c r="N33" s="15"/>
      <c r="O33" s="15"/>
      <c r="P33" s="15"/>
    </row>
    <row r="34" ht="15.75" customHeight="1">
      <c r="B34" s="1" t="s">
        <v>8</v>
      </c>
      <c r="E34" s="2"/>
      <c r="F34" s="2"/>
      <c r="G34" s="2"/>
      <c r="H34" s="2"/>
      <c r="I34" s="2"/>
      <c r="J34" s="2"/>
    </row>
    <row r="35" ht="15.75" customHeight="1">
      <c r="B35" s="4" t="s">
        <v>2</v>
      </c>
      <c r="C35" s="4" t="s">
        <v>3</v>
      </c>
      <c r="D35" s="4" t="s">
        <v>4</v>
      </c>
      <c r="E35" s="5">
        <v>44197.0</v>
      </c>
      <c r="F35" s="5">
        <v>44228.0</v>
      </c>
      <c r="G35" s="5">
        <v>44256.0</v>
      </c>
      <c r="H35" s="5">
        <v>44287.0</v>
      </c>
      <c r="I35" s="5">
        <v>44317.0</v>
      </c>
      <c r="J35" s="5">
        <v>44348.0</v>
      </c>
      <c r="K35" s="5">
        <v>44378.0</v>
      </c>
      <c r="L35" s="5">
        <v>44409.0</v>
      </c>
      <c r="M35" s="5">
        <v>44440.0</v>
      </c>
      <c r="N35" s="5">
        <v>44470.0</v>
      </c>
      <c r="O35" s="5">
        <v>44501.0</v>
      </c>
      <c r="P35" s="5">
        <v>44531.0</v>
      </c>
    </row>
    <row r="36" ht="15.75" customHeight="1">
      <c r="B36" s="11" t="s">
        <v>12</v>
      </c>
      <c r="C36" s="7">
        <v>121.0</v>
      </c>
      <c r="D36" s="7" t="s">
        <v>6</v>
      </c>
      <c r="E36" s="9">
        <v>1.780074305E7</v>
      </c>
      <c r="F36" s="9">
        <v>1.7776130820000004E7</v>
      </c>
      <c r="G36" s="9">
        <v>1.5835748899999997E7</v>
      </c>
      <c r="H36" s="8">
        <v>1.541035401E7</v>
      </c>
      <c r="I36" s="9">
        <v>1.0865532520000001E7</v>
      </c>
      <c r="J36" s="9">
        <v>5026776.11</v>
      </c>
      <c r="K36" s="9">
        <v>891628.5</v>
      </c>
      <c r="L36" s="9"/>
      <c r="M36" s="9"/>
      <c r="N36" s="9"/>
      <c r="O36" s="9"/>
      <c r="P36" s="9"/>
    </row>
    <row r="37" ht="15.75" customHeight="1">
      <c r="B37" s="11" t="s">
        <v>12</v>
      </c>
      <c r="C37" s="12">
        <v>108.0</v>
      </c>
      <c r="D37" s="12" t="s">
        <v>7</v>
      </c>
      <c r="E37" s="9">
        <v>6340214.59</v>
      </c>
      <c r="F37" s="9">
        <v>5407639.209999999</v>
      </c>
      <c r="G37" s="9">
        <v>6280516.930000001</v>
      </c>
      <c r="H37" s="9">
        <v>5681006.24</v>
      </c>
      <c r="I37" s="9">
        <v>3595832.72</v>
      </c>
      <c r="J37" s="9">
        <v>863820.3300000001</v>
      </c>
      <c r="K37" s="9">
        <v>707385.19</v>
      </c>
      <c r="L37" s="9"/>
      <c r="M37" s="9"/>
      <c r="N37" s="9"/>
      <c r="O37" s="9"/>
      <c r="P37" s="9"/>
    </row>
    <row r="38" ht="15.75" customHeight="1">
      <c r="B38" s="11" t="s">
        <v>12</v>
      </c>
      <c r="C38" s="12">
        <v>308.0</v>
      </c>
      <c r="D38" s="12" t="s">
        <v>7</v>
      </c>
      <c r="E38" s="8">
        <v>2951258.39</v>
      </c>
      <c r="F38" s="9">
        <v>1182681.48</v>
      </c>
      <c r="G38" s="9">
        <v>1726975.71</v>
      </c>
      <c r="H38" s="9">
        <v>1610239.6800000002</v>
      </c>
      <c r="I38" s="9">
        <v>1665407.65</v>
      </c>
      <c r="J38" s="9">
        <v>114000.0</v>
      </c>
      <c r="K38" s="9">
        <v>1068585.19</v>
      </c>
      <c r="L38" s="9"/>
      <c r="M38" s="9"/>
      <c r="N38" s="9"/>
      <c r="O38" s="9"/>
      <c r="P38" s="9"/>
    </row>
    <row r="39" ht="15.75" customHeight="1">
      <c r="B39" s="11" t="s">
        <v>12</v>
      </c>
      <c r="C39" s="12">
        <v>139.0</v>
      </c>
      <c r="D39" s="12" t="s">
        <v>6</v>
      </c>
      <c r="E39" s="9">
        <v>302441.69</v>
      </c>
      <c r="F39" s="9">
        <v>346827.12</v>
      </c>
      <c r="G39" s="9">
        <v>518205.32999999996</v>
      </c>
      <c r="H39" s="9">
        <v>693268.49</v>
      </c>
      <c r="I39" s="8">
        <v>426470.0</v>
      </c>
      <c r="J39" s="9">
        <v>580600.0</v>
      </c>
      <c r="K39" s="9">
        <v>581513.31</v>
      </c>
      <c r="L39" s="9"/>
      <c r="M39" s="9"/>
      <c r="N39" s="9"/>
      <c r="O39" s="9"/>
      <c r="P39" s="9"/>
    </row>
    <row r="40" ht="15.75" customHeight="1">
      <c r="B40" s="11" t="s">
        <v>12</v>
      </c>
      <c r="C40" s="12">
        <v>122.0</v>
      </c>
      <c r="D40" s="12" t="s">
        <v>6</v>
      </c>
      <c r="E40" s="9">
        <v>5193451.67</v>
      </c>
      <c r="F40" s="8">
        <v>5561023.54</v>
      </c>
      <c r="G40" s="9">
        <v>2127168.97</v>
      </c>
      <c r="H40" s="9">
        <v>3941164.85</v>
      </c>
      <c r="I40" s="9">
        <v>2109939.1799999997</v>
      </c>
      <c r="J40" s="9">
        <v>1846826.0</v>
      </c>
      <c r="K40" s="9">
        <v>1345406.4</v>
      </c>
      <c r="L40" s="9"/>
      <c r="M40" s="9"/>
      <c r="N40" s="9"/>
      <c r="O40" s="9"/>
      <c r="P40" s="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7.13"/>
    <col customWidth="1" min="3" max="6" width="12.13"/>
    <col customWidth="1" min="7" max="26" width="7.63"/>
  </cols>
  <sheetData>
    <row r="3">
      <c r="C3" s="18" t="s">
        <v>13</v>
      </c>
      <c r="D3" s="18" t="s">
        <v>14</v>
      </c>
      <c r="E3" s="18" t="s">
        <v>15</v>
      </c>
      <c r="F3" s="18" t="s">
        <v>16</v>
      </c>
    </row>
    <row r="4">
      <c r="B4" s="19" t="s">
        <v>5</v>
      </c>
      <c r="C4" s="2">
        <v>1.9963421485E8</v>
      </c>
      <c r="D4" s="2">
        <v>2.0057754024999997E8</v>
      </c>
      <c r="E4" s="2">
        <v>2.0772849257999998E8</v>
      </c>
      <c r="F4" s="2">
        <v>2.2068083583500004E8</v>
      </c>
    </row>
    <row r="5">
      <c r="B5" s="19" t="s">
        <v>11</v>
      </c>
      <c r="C5" s="2">
        <v>1.9931122139999998E8</v>
      </c>
      <c r="D5" s="2">
        <v>2.0030215836000007E8</v>
      </c>
      <c r="E5" s="2">
        <v>1.8971236611000004E8</v>
      </c>
      <c r="F5" s="2">
        <v>1.4247183549999997E8</v>
      </c>
    </row>
    <row r="8">
      <c r="B8" s="19" t="s">
        <v>17</v>
      </c>
      <c r="C8" s="2">
        <v>2.021491374E7</v>
      </c>
      <c r="D8" s="2">
        <v>2.0193900360000007E7</v>
      </c>
      <c r="E8" s="2">
        <v>1.984748486E7</v>
      </c>
      <c r="F8" s="2">
        <v>2.5428771850000005E7</v>
      </c>
    </row>
    <row r="9">
      <c r="B9" s="19" t="s">
        <v>18</v>
      </c>
    </row>
    <row r="11">
      <c r="B11" s="19" t="s">
        <v>9</v>
      </c>
      <c r="C11" s="2">
        <f t="shared" ref="C11:F11" si="1">C12+C13</f>
        <v>27909111.73</v>
      </c>
      <c r="D11" s="2">
        <f t="shared" si="1"/>
        <v>25426168.47</v>
      </c>
      <c r="E11" s="2">
        <f t="shared" si="1"/>
        <v>17978640.06</v>
      </c>
      <c r="F11" s="2">
        <f t="shared" si="1"/>
        <v>5230653.1</v>
      </c>
    </row>
    <row r="12">
      <c r="B12" s="19" t="s">
        <v>19</v>
      </c>
      <c r="C12" s="2">
        <v>2075222.0499999998</v>
      </c>
      <c r="D12" s="2">
        <v>6010042.4799999995</v>
      </c>
      <c r="E12" s="2">
        <v>9170911.319999998</v>
      </c>
      <c r="F12" s="2">
        <v>1452110.9300000002</v>
      </c>
    </row>
    <row r="13">
      <c r="B13" s="19" t="s">
        <v>12</v>
      </c>
      <c r="C13" s="2">
        <v>2.5833889679999996E7</v>
      </c>
      <c r="D13" s="2">
        <v>1.9416125989999987E7</v>
      </c>
      <c r="E13" s="2">
        <v>8807728.74</v>
      </c>
      <c r="F13" s="2">
        <v>3778542.17</v>
      </c>
    </row>
    <row r="14">
      <c r="B14" s="19" t="s">
        <v>20</v>
      </c>
      <c r="C14" s="2">
        <v>3808055.003636364</v>
      </c>
      <c r="D14" s="2">
        <v>4457800.938969698</v>
      </c>
      <c r="E14" s="2">
        <v>1.4736075760303032E7</v>
      </c>
      <c r="F14" s="2">
        <v>3.2500075511553034E7</v>
      </c>
    </row>
    <row r="16">
      <c r="B16" s="19" t="s">
        <v>21</v>
      </c>
      <c r="C16" s="2">
        <f t="shared" ref="C16:F16" si="2">C14+C11</f>
        <v>31717166.73</v>
      </c>
      <c r="D16" s="2">
        <f t="shared" si="2"/>
        <v>29883969.41</v>
      </c>
      <c r="E16" s="2">
        <f t="shared" si="2"/>
        <v>32714715.82</v>
      </c>
      <c r="F16" s="2">
        <f t="shared" si="2"/>
        <v>37730728.61</v>
      </c>
    </row>
    <row r="19">
      <c r="C19" s="18" t="s">
        <v>13</v>
      </c>
      <c r="D19" s="18" t="s">
        <v>14</v>
      </c>
      <c r="E19" s="18" t="s">
        <v>15</v>
      </c>
      <c r="F19" s="18" t="s">
        <v>16</v>
      </c>
    </row>
    <row r="20">
      <c r="B20" s="19" t="s">
        <v>5</v>
      </c>
      <c r="C20" s="2">
        <v>1.9963421485E8</v>
      </c>
      <c r="D20" s="2">
        <v>2.0057754024999997E8</v>
      </c>
      <c r="E20" s="2">
        <v>2.0772849257999998E8</v>
      </c>
      <c r="F20" s="2">
        <v>2.2068083583500004E8</v>
      </c>
    </row>
    <row r="21" ht="15.75" customHeight="1">
      <c r="B21" s="19" t="s">
        <v>9</v>
      </c>
      <c r="C21" s="2">
        <v>2.7909111729999997E7</v>
      </c>
      <c r="D21" s="2">
        <v>2.5426168469999988E7</v>
      </c>
      <c r="E21" s="2">
        <v>1.797864006E7</v>
      </c>
      <c r="F21" s="2">
        <v>5230653.1</v>
      </c>
    </row>
    <row r="22" ht="15.75" customHeight="1">
      <c r="B22" s="19" t="s">
        <v>20</v>
      </c>
      <c r="C22" s="2">
        <v>3808055.003636364</v>
      </c>
      <c r="D22" s="2">
        <v>4457800.938969698</v>
      </c>
      <c r="E22" s="2">
        <v>1.4736075760303032E7</v>
      </c>
      <c r="F22" s="2">
        <v>3.2500075511553034E7</v>
      </c>
    </row>
    <row r="23" ht="15.75" customHeight="1">
      <c r="B23" s="19" t="s">
        <v>22</v>
      </c>
      <c r="C23" s="2">
        <v>2.021491374E7</v>
      </c>
      <c r="D23" s="2">
        <v>2.0193900360000007E7</v>
      </c>
      <c r="E23" s="2">
        <v>1.984748486E7</v>
      </c>
      <c r="F23" s="2">
        <v>2.5428771850000005E7</v>
      </c>
    </row>
    <row r="24" ht="15.75" customHeight="1">
      <c r="B24" s="15" t="s">
        <v>23</v>
      </c>
      <c r="C24" s="17">
        <f t="shared" ref="C24:F24" si="3">SUM(C20:C23)</f>
        <v>251566295.3</v>
      </c>
      <c r="D24" s="17">
        <f t="shared" si="3"/>
        <v>250655410</v>
      </c>
      <c r="E24" s="17">
        <f t="shared" si="3"/>
        <v>260290693.3</v>
      </c>
      <c r="F24" s="17">
        <f t="shared" si="3"/>
        <v>283840336.3</v>
      </c>
    </row>
    <row r="25" ht="15.75" customHeight="1"/>
    <row r="26" ht="15.75" customHeight="1"/>
    <row r="27" ht="15.75" customHeight="1"/>
    <row r="28" ht="15.75" customHeight="1">
      <c r="B28" s="19" t="s">
        <v>11</v>
      </c>
      <c r="C28" s="2">
        <v>1.9931122139999998E8</v>
      </c>
      <c r="D28" s="2">
        <v>2.0030215836000007E8</v>
      </c>
      <c r="E28" s="2">
        <v>1.8971236611000004E8</v>
      </c>
      <c r="F28" s="2">
        <v>1.4247183549999997E8</v>
      </c>
    </row>
    <row r="29" ht="15.75" customHeight="1">
      <c r="B29" s="19" t="s">
        <v>12</v>
      </c>
      <c r="C29" s="2">
        <v>2.5833889679999996E7</v>
      </c>
      <c r="D29" s="2">
        <v>1.9416125989999987E7</v>
      </c>
      <c r="E29" s="2">
        <v>8807728.74</v>
      </c>
      <c r="F29" s="2">
        <v>3778542.17</v>
      </c>
    </row>
    <row r="30" ht="15.75" customHeight="1">
      <c r="B30" s="19" t="s">
        <v>24</v>
      </c>
      <c r="C30" s="2">
        <v>2.021491374E7</v>
      </c>
      <c r="D30" s="2">
        <v>2.0193900360000007E7</v>
      </c>
      <c r="E30" s="2">
        <v>1.984748486E7</v>
      </c>
      <c r="F30" s="2">
        <v>2.5428771850000005E7</v>
      </c>
    </row>
    <row r="31" ht="15.75" customHeight="1">
      <c r="B31" s="15" t="s">
        <v>25</v>
      </c>
      <c r="C31" s="17">
        <f t="shared" ref="C31:F31" si="4">SUM(C28:C30)</f>
        <v>245360024.8</v>
      </c>
      <c r="D31" s="17">
        <f t="shared" si="4"/>
        <v>239912184.7</v>
      </c>
      <c r="E31" s="17">
        <f t="shared" si="4"/>
        <v>218367579.7</v>
      </c>
      <c r="F31" s="17">
        <f t="shared" si="4"/>
        <v>171679149.5</v>
      </c>
    </row>
    <row r="32" ht="15.75" customHeight="1">
      <c r="C32" s="2"/>
      <c r="D32" s="2"/>
      <c r="E32" s="2"/>
      <c r="F32" s="2"/>
    </row>
    <row r="33" ht="15.75" customHeight="1">
      <c r="C33" s="2"/>
      <c r="D33" s="2"/>
      <c r="E33" s="2"/>
      <c r="F33" s="2"/>
    </row>
    <row r="34" ht="15.75" customHeight="1">
      <c r="C34" s="20">
        <v>44197.0</v>
      </c>
      <c r="D34" s="20">
        <v>44228.0</v>
      </c>
      <c r="E34" s="20">
        <v>44256.0</v>
      </c>
      <c r="F34" s="20">
        <v>44287.0</v>
      </c>
    </row>
    <row r="35" ht="15.75" customHeight="1">
      <c r="B35" s="19" t="s">
        <v>26</v>
      </c>
      <c r="C35" s="21">
        <f>C36-C37</f>
        <v>6.206270504</v>
      </c>
      <c r="D35" s="21">
        <f t="shared" ref="D35:F35" si="5">(D36-D37)+C35</f>
        <v>16.94949581</v>
      </c>
      <c r="E35" s="21">
        <f t="shared" si="5"/>
        <v>58.87260936</v>
      </c>
      <c r="F35" s="21">
        <f t="shared" si="5"/>
        <v>171.0337961</v>
      </c>
    </row>
    <row r="36" ht="15.75" customHeight="1">
      <c r="B36" s="19" t="s">
        <v>27</v>
      </c>
      <c r="C36" s="21">
        <f t="shared" ref="C36:F36" si="6">C24/1000000</f>
        <v>251.5662953</v>
      </c>
      <c r="D36" s="21">
        <f t="shared" si="6"/>
        <v>250.65541</v>
      </c>
      <c r="E36" s="21">
        <f t="shared" si="6"/>
        <v>260.2906933</v>
      </c>
      <c r="F36" s="21">
        <f t="shared" si="6"/>
        <v>283.8403363</v>
      </c>
    </row>
    <row r="37" ht="15.75" customHeight="1">
      <c r="B37" s="22" t="s">
        <v>28</v>
      </c>
      <c r="C37" s="21">
        <f t="shared" ref="C37:F37" si="7">C31/1000000</f>
        <v>245.3600248</v>
      </c>
      <c r="D37" s="21">
        <f t="shared" si="7"/>
        <v>239.9121847</v>
      </c>
      <c r="E37" s="21">
        <f t="shared" si="7"/>
        <v>218.3675797</v>
      </c>
      <c r="F37" s="21">
        <f t="shared" si="7"/>
        <v>171.6791495</v>
      </c>
    </row>
    <row r="38" ht="15.75" customHeight="1">
      <c r="C38" s="23"/>
      <c r="D38" s="23"/>
      <c r="E38" s="23"/>
      <c r="F38" s="23"/>
    </row>
    <row r="39" ht="15.75" customHeight="1"/>
    <row r="40" ht="15.75" customHeight="1">
      <c r="C40" s="24">
        <v>44197.0</v>
      </c>
      <c r="D40" s="24">
        <v>44228.0</v>
      </c>
      <c r="E40" s="24">
        <v>44256.0</v>
      </c>
      <c r="F40" s="24">
        <v>44287.0</v>
      </c>
    </row>
    <row r="41" ht="15.75" customHeight="1">
      <c r="B41" s="15" t="s">
        <v>29</v>
      </c>
      <c r="C41" s="2">
        <v>1.9963421485E8</v>
      </c>
      <c r="D41" s="2">
        <v>2.0057754024999997E8</v>
      </c>
      <c r="E41" s="2">
        <v>2.0772849257999998E8</v>
      </c>
      <c r="F41" s="2">
        <v>2.2068083583500004E8</v>
      </c>
    </row>
    <row r="42" ht="15.75" customHeight="1">
      <c r="B42" s="15" t="s">
        <v>30</v>
      </c>
      <c r="C42" s="2">
        <f t="shared" ref="C42:F42" si="8">C21+C22</f>
        <v>31717166.73</v>
      </c>
      <c r="D42" s="2">
        <f t="shared" si="8"/>
        <v>29883969.41</v>
      </c>
      <c r="E42" s="2">
        <f t="shared" si="8"/>
        <v>32714715.82</v>
      </c>
      <c r="F42" s="2">
        <f t="shared" si="8"/>
        <v>37730728.61</v>
      </c>
    </row>
    <row r="43" ht="15.75" customHeight="1">
      <c r="B43" s="15" t="s">
        <v>22</v>
      </c>
      <c r="C43" s="2">
        <v>2.021491374E7</v>
      </c>
      <c r="D43" s="2">
        <v>2.0193900360000007E7</v>
      </c>
      <c r="E43" s="2">
        <v>1.984748486E7</v>
      </c>
      <c r="F43" s="2">
        <v>2.5428771850000005E7</v>
      </c>
    </row>
    <row r="44" ht="15.75" customHeight="1"/>
    <row r="45" ht="15.75" customHeight="1"/>
    <row r="46" ht="15.75" customHeight="1"/>
    <row r="47" ht="15.75" customHeight="1">
      <c r="C47" s="2"/>
      <c r="D47" s="2"/>
      <c r="E47" s="2"/>
      <c r="F47" s="2"/>
    </row>
    <row r="48" ht="15.75" customHeight="1">
      <c r="C48" s="24">
        <v>44197.0</v>
      </c>
      <c r="D48" s="24">
        <v>44228.0</v>
      </c>
      <c r="E48" s="24">
        <v>44256.0</v>
      </c>
      <c r="F48" s="24">
        <v>44287.0</v>
      </c>
    </row>
    <row r="49" ht="15.75" customHeight="1">
      <c r="B49" s="15" t="s">
        <v>26</v>
      </c>
      <c r="C49" s="21">
        <f>C50-C51</f>
        <v>6.206270504</v>
      </c>
      <c r="D49" s="21">
        <f t="shared" ref="D49:F49" si="9">(D50-D51)+C49</f>
        <v>16.94949581</v>
      </c>
      <c r="E49" s="21">
        <f t="shared" si="9"/>
        <v>58.87260936</v>
      </c>
      <c r="F49" s="21">
        <f t="shared" si="9"/>
        <v>171.0337961</v>
      </c>
    </row>
    <row r="50" ht="15.75" customHeight="1">
      <c r="B50" s="15" t="s">
        <v>23</v>
      </c>
      <c r="C50" s="21">
        <f t="shared" ref="C50:F50" si="10">(C41+C42)/1000000</f>
        <v>231.3513816</v>
      </c>
      <c r="D50" s="21">
        <f t="shared" si="10"/>
        <v>230.4615097</v>
      </c>
      <c r="E50" s="21">
        <f t="shared" si="10"/>
        <v>240.4432084</v>
      </c>
      <c r="F50" s="21">
        <f t="shared" si="10"/>
        <v>258.4115644</v>
      </c>
    </row>
    <row r="51" ht="15.75" customHeight="1">
      <c r="B51" s="15" t="s">
        <v>28</v>
      </c>
      <c r="C51" s="21">
        <f t="shared" ref="C51:F51" si="11">(C28+C29)/1000000</f>
        <v>225.1451111</v>
      </c>
      <c r="D51" s="21">
        <f t="shared" si="11"/>
        <v>219.7182844</v>
      </c>
      <c r="E51" s="21">
        <f t="shared" si="11"/>
        <v>198.5200949</v>
      </c>
      <c r="F51" s="21">
        <f t="shared" si="11"/>
        <v>146.2503777</v>
      </c>
    </row>
    <row r="52" ht="15.75" customHeight="1"/>
    <row r="53" ht="15.75" customHeight="1"/>
    <row r="54" ht="15.75" customHeight="1"/>
    <row r="55" ht="15.75" customHeight="1"/>
    <row r="56" ht="15.75" customHeight="1">
      <c r="C56" s="24">
        <v>44197.0</v>
      </c>
      <c r="D56" s="24">
        <v>44228.0</v>
      </c>
      <c r="E56" s="24">
        <v>44256.0</v>
      </c>
      <c r="F56" s="24">
        <v>44287.0</v>
      </c>
    </row>
    <row r="57" ht="15.75" customHeight="1">
      <c r="B57" s="15" t="s">
        <v>31</v>
      </c>
      <c r="C57" s="25">
        <f t="shared" ref="C57:C58" si="12">C41/SUM($C$41:$C$42)</f>
        <v>0.8629047879</v>
      </c>
      <c r="D57" s="26">
        <f t="shared" ref="D57:D58" si="13">D41/SUM($D$41:$D$42)</f>
        <v>0.8703298896</v>
      </c>
      <c r="E57" s="26">
        <f t="shared" ref="E57:E58" si="14">E41/SUM($E$41:$E$42)</f>
        <v>0.8639399464</v>
      </c>
      <c r="F57" s="26">
        <f t="shared" ref="F57:F58" si="15">F41/SUM($F$41:$F$42)</f>
        <v>0.853989783</v>
      </c>
    </row>
    <row r="58" ht="15.75" customHeight="1">
      <c r="B58" s="15" t="s">
        <v>32</v>
      </c>
      <c r="C58" s="25">
        <f t="shared" si="12"/>
        <v>0.1370952121</v>
      </c>
      <c r="D58" s="26">
        <f t="shared" si="13"/>
        <v>0.1296701104</v>
      </c>
      <c r="E58" s="26">
        <f t="shared" si="14"/>
        <v>0.1360600536</v>
      </c>
      <c r="F58" s="26">
        <f t="shared" si="15"/>
        <v>0.146010217</v>
      </c>
    </row>
    <row r="59" ht="15.75" customHeight="1">
      <c r="C59" s="25"/>
      <c r="D59" s="26"/>
      <c r="E59" s="26"/>
      <c r="F59" s="26"/>
    </row>
    <row r="60" ht="15.75" customHeight="1"/>
    <row r="61" ht="15.75" customHeight="1">
      <c r="E61" s="27"/>
    </row>
    <row r="62" ht="15.75" customHeight="1">
      <c r="E62" s="27"/>
    </row>
    <row r="63" ht="15.75" customHeight="1">
      <c r="B63" s="15" t="s">
        <v>31</v>
      </c>
      <c r="C63" s="27">
        <v>0.86</v>
      </c>
      <c r="E63" s="27"/>
    </row>
    <row r="64" ht="15.75" customHeight="1">
      <c r="B64" s="15" t="s">
        <v>32</v>
      </c>
      <c r="C64" s="27">
        <v>0.14</v>
      </c>
    </row>
    <row r="65" ht="15.75" customHeight="1">
      <c r="C65" s="27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4.63"/>
    <col customWidth="1" min="3" max="3" width="16.5"/>
    <col customWidth="1" min="4" max="4" width="14.0"/>
    <col customWidth="1" min="5" max="5" width="12.38"/>
    <col customWidth="1" min="6" max="26" width="7.63"/>
  </cols>
  <sheetData>
    <row r="1">
      <c r="A1" s="22"/>
    </row>
    <row r="3"/>
    <row r="4"/>
    <row r="5">
      <c r="A5" s="28"/>
      <c r="B5" s="2"/>
      <c r="C5" s="2"/>
      <c r="D5" s="2"/>
      <c r="E5" s="2"/>
    </row>
    <row r="6">
      <c r="A6" s="28"/>
      <c r="B6" s="2"/>
      <c r="C6" s="2"/>
      <c r="D6" s="2"/>
      <c r="E6" s="2"/>
    </row>
    <row r="7">
      <c r="A7" s="28"/>
      <c r="B7" s="2"/>
      <c r="C7" s="2"/>
      <c r="D7" s="2"/>
      <c r="E7" s="2"/>
    </row>
    <row r="8">
      <c r="A8" s="28"/>
      <c r="B8" s="2"/>
      <c r="C8" s="2"/>
      <c r="D8" s="2"/>
      <c r="E8" s="2"/>
    </row>
    <row r="9">
      <c r="A9" s="28"/>
      <c r="B9" s="2"/>
      <c r="C9" s="2"/>
      <c r="D9" s="2"/>
      <c r="E9" s="2"/>
    </row>
    <row r="10">
      <c r="A10" s="28"/>
      <c r="B10" s="2"/>
      <c r="C10" s="2"/>
      <c r="D10" s="2"/>
      <c r="E10" s="2"/>
    </row>
    <row r="14">
      <c r="A14" s="29" t="s">
        <v>39</v>
      </c>
      <c r="B14" s="29" t="s">
        <v>34</v>
      </c>
      <c r="C14" s="29" t="s">
        <v>35</v>
      </c>
      <c r="D14" s="29" t="s">
        <v>36</v>
      </c>
      <c r="E14" s="29" t="s">
        <v>37</v>
      </c>
    </row>
    <row r="15">
      <c r="A15" s="28">
        <v>108.0</v>
      </c>
      <c r="B15" s="2">
        <v>6646589.24</v>
      </c>
      <c r="C15" s="2">
        <v>5490547.785333333</v>
      </c>
      <c r="D15" s="2">
        <v>6728512.935333334</v>
      </c>
      <c r="E15" s="2">
        <v>7253779.569999999</v>
      </c>
    </row>
    <row r="16">
      <c r="A16" s="28">
        <v>121.0</v>
      </c>
      <c r="B16" s="2">
        <v>1.720794428363636E7</v>
      </c>
      <c r="C16" s="2">
        <v>1.7530527463636365E7</v>
      </c>
      <c r="D16" s="2">
        <v>1.8173660001636367E7</v>
      </c>
      <c r="E16" s="2">
        <v>1.9151819406969696E7</v>
      </c>
    </row>
    <row r="17">
      <c r="A17" s="28">
        <v>122.0</v>
      </c>
      <c r="B17" s="2">
        <v>5277759.79</v>
      </c>
      <c r="C17" s="2">
        <v>5552330.029999999</v>
      </c>
      <c r="D17" s="2">
        <v>5532380.57</v>
      </c>
      <c r="E17" s="2">
        <v>8768440.189999998</v>
      </c>
    </row>
    <row r="18">
      <c r="A18" s="28">
        <v>139.0</v>
      </c>
      <c r="B18" s="2">
        <v>302441.69</v>
      </c>
      <c r="C18" s="2">
        <v>346827.12</v>
      </c>
      <c r="D18" s="2">
        <v>512753.1</v>
      </c>
      <c r="E18" s="2">
        <v>1188508.9045833333</v>
      </c>
    </row>
    <row r="19">
      <c r="A19" s="28">
        <v>308.0</v>
      </c>
      <c r="B19" s="2">
        <v>2949098.39</v>
      </c>
      <c r="C19" s="2">
        <v>1182681.48</v>
      </c>
      <c r="D19" s="2">
        <v>1767409.2133333334</v>
      </c>
      <c r="E19" s="2">
        <v>1368180.54</v>
      </c>
    </row>
    <row r="20">
      <c r="A20" s="28" t="s">
        <v>40</v>
      </c>
      <c r="B20" s="2"/>
      <c r="C20" s="2"/>
      <c r="D20" s="2"/>
      <c r="E20" s="2"/>
    </row>
    <row r="21" ht="15.75" customHeight="1">
      <c r="A21" s="30" t="s">
        <v>41</v>
      </c>
      <c r="B21" s="31">
        <v>3.2383833393636364E7</v>
      </c>
      <c r="C21" s="31">
        <v>3.01029138789697E7</v>
      </c>
      <c r="D21" s="31">
        <v>3.2714715820303038E7</v>
      </c>
      <c r="E21" s="31">
        <v>3.773072861155303E7</v>
      </c>
    </row>
    <row r="22" ht="15.75" customHeight="1"/>
    <row r="23" ht="15.75" customHeight="1"/>
    <row r="24" ht="15.75" customHeight="1">
      <c r="A24" s="19" t="s">
        <v>6</v>
      </c>
      <c r="B24" s="2">
        <f t="shared" ref="B24:E24" si="1">B16+B17+B18</f>
        <v>22788145.76</v>
      </c>
      <c r="C24" s="2">
        <f t="shared" si="1"/>
        <v>23429684.61</v>
      </c>
      <c r="D24" s="2">
        <f t="shared" si="1"/>
        <v>24218793.67</v>
      </c>
      <c r="E24" s="2">
        <f t="shared" si="1"/>
        <v>29108768.5</v>
      </c>
      <c r="G24" s="27">
        <f t="shared" ref="G24:J24" si="2">B24/SUM(B24:B25)</f>
        <v>0.7036889514</v>
      </c>
      <c r="H24" s="27">
        <f t="shared" si="2"/>
        <v>0.7783194912</v>
      </c>
      <c r="I24" s="27">
        <f t="shared" si="2"/>
        <v>0.7403027373</v>
      </c>
      <c r="J24" s="27">
        <f t="shared" si="2"/>
        <v>0.7714870498</v>
      </c>
      <c r="K24" s="27"/>
      <c r="L24" s="27">
        <f t="shared" ref="L24:L25" si="5">AVERAGE(G24:J24)</f>
        <v>0.7484495574</v>
      </c>
    </row>
    <row r="25" ht="15.75" customHeight="1">
      <c r="A25" s="19" t="s">
        <v>42</v>
      </c>
      <c r="B25" s="2">
        <f t="shared" ref="B25:E25" si="3">B15+B19</f>
        <v>9595687.63</v>
      </c>
      <c r="C25" s="2">
        <f t="shared" si="3"/>
        <v>6673229.265</v>
      </c>
      <c r="D25" s="2">
        <f t="shared" si="3"/>
        <v>8495922.149</v>
      </c>
      <c r="E25" s="2">
        <f t="shared" si="3"/>
        <v>8621960.11</v>
      </c>
      <c r="G25" s="27">
        <f t="shared" ref="G25:J25" si="4">B25/SUM(B24:B25)</f>
        <v>0.2963110486</v>
      </c>
      <c r="H25" s="27">
        <f t="shared" si="4"/>
        <v>0.2216805088</v>
      </c>
      <c r="I25" s="27">
        <f t="shared" si="4"/>
        <v>0.2596972627</v>
      </c>
      <c r="J25" s="27">
        <f t="shared" si="4"/>
        <v>0.2285129502</v>
      </c>
      <c r="K25" s="27"/>
      <c r="L25" s="27">
        <f t="shared" si="5"/>
        <v>0.2515504426</v>
      </c>
    </row>
    <row r="26" ht="15.75" customHeight="1"/>
    <row r="27" ht="15.75" customHeight="1"/>
    <row r="28" ht="15.75" customHeight="1"/>
    <row r="29" ht="15.75" customHeight="1">
      <c r="A29" s="19" t="s">
        <v>6</v>
      </c>
      <c r="B29" s="2">
        <v>1.7736412821999997E8</v>
      </c>
      <c r="C29" s="2">
        <v>1.5878761579999998E8</v>
      </c>
      <c r="D29" s="2">
        <v>1.7652687644999996E8</v>
      </c>
      <c r="E29" s="2">
        <v>1.8480272287500003E8</v>
      </c>
      <c r="G29" s="27">
        <f t="shared" ref="G29:J29" si="6">B29/SUM(B29:B30)</f>
        <v>0.888445542</v>
      </c>
      <c r="H29" s="27">
        <f t="shared" si="6"/>
        <v>0.7916520245</v>
      </c>
      <c r="I29" s="27">
        <f t="shared" si="6"/>
        <v>0.8497961655</v>
      </c>
      <c r="J29" s="27">
        <f t="shared" si="6"/>
        <v>0.8374397776</v>
      </c>
      <c r="L29" s="27">
        <f t="shared" ref="L29:L30" si="8">AVERAGE(G29:J29)</f>
        <v>0.8418333774</v>
      </c>
    </row>
    <row r="30" ht="15.75" customHeight="1">
      <c r="A30" s="19" t="s">
        <v>42</v>
      </c>
      <c r="B30" s="2">
        <v>2.227008663E7</v>
      </c>
      <c r="C30" s="2">
        <v>4.178992445E7</v>
      </c>
      <c r="D30" s="2">
        <v>3.1201616130000003E7</v>
      </c>
      <c r="E30" s="2">
        <v>3.587311295999999E7</v>
      </c>
      <c r="G30" s="27">
        <f t="shared" ref="G30:J30" si="7">B30/SUM(B29:B30)</f>
        <v>0.111554458</v>
      </c>
      <c r="H30" s="27">
        <f t="shared" si="7"/>
        <v>0.2083479755</v>
      </c>
      <c r="I30" s="27">
        <f t="shared" si="7"/>
        <v>0.1502038345</v>
      </c>
      <c r="J30" s="27">
        <f t="shared" si="7"/>
        <v>0.1625602224</v>
      </c>
      <c r="L30" s="27">
        <f t="shared" si="8"/>
        <v>0.1581666226</v>
      </c>
    </row>
    <row r="31" ht="15.75" customHeight="1"/>
    <row r="32" ht="15.75" customHeight="1"/>
    <row r="33" ht="15.75" customHeight="1"/>
    <row r="34" ht="15.75" customHeight="1">
      <c r="A34" s="19" t="s">
        <v>6</v>
      </c>
      <c r="B34" s="2">
        <f t="shared" ref="B34:E34" si="9">B29+B24</f>
        <v>200152274</v>
      </c>
      <c r="C34" s="2">
        <f t="shared" si="9"/>
        <v>182217300.4</v>
      </c>
      <c r="D34" s="2">
        <f t="shared" si="9"/>
        <v>200745670.1</v>
      </c>
      <c r="E34" s="2">
        <f t="shared" si="9"/>
        <v>213911491.4</v>
      </c>
      <c r="G34" s="27">
        <f t="shared" ref="G34:J34" si="10">B34/SUM(B34:B35)</f>
        <v>0.8626582091</v>
      </c>
      <c r="H34" s="27">
        <f t="shared" si="10"/>
        <v>0.78991218</v>
      </c>
      <c r="I34" s="27">
        <f t="shared" si="10"/>
        <v>0.8348984838</v>
      </c>
      <c r="J34" s="27">
        <f t="shared" si="10"/>
        <v>0.8278098191</v>
      </c>
      <c r="L34" s="27">
        <f t="shared" ref="L34:L35" si="13">AVERAGE(G34:J34)</f>
        <v>0.828819673</v>
      </c>
    </row>
    <row r="35" ht="15.75" customHeight="1">
      <c r="A35" s="19" t="s">
        <v>42</v>
      </c>
      <c r="B35" s="2">
        <f t="shared" ref="B35:E35" si="11">B30+B25</f>
        <v>31865774.26</v>
      </c>
      <c r="C35" s="2">
        <f t="shared" si="11"/>
        <v>48463153.72</v>
      </c>
      <c r="D35" s="2">
        <f t="shared" si="11"/>
        <v>39697538.28</v>
      </c>
      <c r="E35" s="2">
        <f t="shared" si="11"/>
        <v>44495073.07</v>
      </c>
      <c r="G35" s="27">
        <f t="shared" ref="G35:J35" si="12">B35/SUM(B34:B35)</f>
        <v>0.1373417909</v>
      </c>
      <c r="H35" s="27">
        <f t="shared" si="12"/>
        <v>0.21008782</v>
      </c>
      <c r="I35" s="27">
        <f t="shared" si="12"/>
        <v>0.1651015162</v>
      </c>
      <c r="J35" s="27">
        <f t="shared" si="12"/>
        <v>0.1721901809</v>
      </c>
      <c r="L35" s="27">
        <f t="shared" si="13"/>
        <v>0.171180327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3" width="21.13"/>
    <col customWidth="1" min="4" max="4" width="11.0"/>
    <col customWidth="1" min="5" max="5" width="36.5"/>
    <col customWidth="1" hidden="1" min="6" max="6" width="16.13"/>
    <col customWidth="1" hidden="1" min="7" max="7" width="223.75"/>
    <col customWidth="1" min="8" max="8" width="7.25"/>
    <col customWidth="1" min="9" max="9" width="16.75"/>
    <col customWidth="1" min="10" max="11" width="9.13"/>
    <col customWidth="1" min="12" max="12" width="15.63"/>
    <col customWidth="1" min="13" max="13" width="10.75"/>
    <col customWidth="1" min="14" max="14" width="9.88"/>
    <col customWidth="1" min="15" max="15" width="7.5"/>
    <col customWidth="1" min="16" max="16" width="10.75"/>
    <col customWidth="1" min="17" max="17" width="10.88"/>
    <col customWidth="1" hidden="1" min="18" max="19" width="10.75"/>
    <col customWidth="1" hidden="1" min="20" max="20" width="7.38"/>
    <col customWidth="1" hidden="1" min="21" max="21" width="11.88"/>
    <col customWidth="1" min="22" max="22" width="9.0"/>
    <col customWidth="1" hidden="1" min="23" max="23" width="10.75"/>
    <col customWidth="1" hidden="1" min="24" max="24" width="11.75"/>
    <col customWidth="1" hidden="1" min="25" max="25" width="11.13"/>
    <col customWidth="1" hidden="1" min="26" max="26" width="10.25"/>
    <col customWidth="1" hidden="1" min="27" max="27" width="24.0"/>
    <col customWidth="1" min="28" max="28" width="10.75"/>
    <col customWidth="1" hidden="1" min="29" max="29" width="11.5"/>
    <col customWidth="1" hidden="1" min="30" max="30" width="10.75"/>
    <col customWidth="1" hidden="1" min="31" max="32" width="9.88"/>
    <col customWidth="1" min="33" max="33" width="11.25"/>
    <col customWidth="1" min="34" max="44" width="11.13"/>
  </cols>
  <sheetData>
    <row r="1">
      <c r="AG1" s="2">
        <f t="shared" ref="AG1:AR1" si="1">SUBTOTAL(9,AG3:AG395)</f>
        <v>39282189.29</v>
      </c>
      <c r="AH1" s="2">
        <f t="shared" si="1"/>
        <v>34951193.88</v>
      </c>
      <c r="AI1" s="2">
        <f t="shared" si="1"/>
        <v>38736396.82</v>
      </c>
      <c r="AJ1" s="2">
        <f t="shared" si="1"/>
        <v>44481901.61</v>
      </c>
      <c r="AK1" s="2">
        <f t="shared" si="1"/>
        <v>40269242.99</v>
      </c>
      <c r="AL1" s="2">
        <f t="shared" si="1"/>
        <v>28778653.73</v>
      </c>
      <c r="AM1" s="2">
        <f t="shared" si="1"/>
        <v>27926463.7</v>
      </c>
      <c r="AN1" s="2">
        <f t="shared" si="1"/>
        <v>27078982.37</v>
      </c>
      <c r="AO1" s="2">
        <f t="shared" si="1"/>
        <v>24243219.15</v>
      </c>
      <c r="AP1" s="2">
        <f t="shared" si="1"/>
        <v>21350598.19</v>
      </c>
      <c r="AQ1" s="2">
        <f t="shared" si="1"/>
        <v>18814254.07</v>
      </c>
      <c r="AR1" s="2">
        <f t="shared" si="1"/>
        <v>15325991.72</v>
      </c>
    </row>
    <row r="2">
      <c r="A2" s="32" t="s">
        <v>43</v>
      </c>
      <c r="B2" s="32" t="s">
        <v>44</v>
      </c>
      <c r="C2" s="32" t="s">
        <v>45</v>
      </c>
      <c r="D2" s="33" t="s">
        <v>46</v>
      </c>
      <c r="E2" s="34" t="s">
        <v>47</v>
      </c>
      <c r="F2" s="34" t="s">
        <v>48</v>
      </c>
      <c r="G2" s="34" t="s">
        <v>49</v>
      </c>
      <c r="H2" s="35" t="s">
        <v>50</v>
      </c>
      <c r="I2" s="35" t="s">
        <v>51</v>
      </c>
      <c r="J2" s="35" t="s">
        <v>52</v>
      </c>
      <c r="K2" s="35" t="s">
        <v>53</v>
      </c>
      <c r="L2" s="34" t="s">
        <v>54</v>
      </c>
      <c r="M2" s="35" t="s">
        <v>55</v>
      </c>
      <c r="N2" s="35" t="s">
        <v>56</v>
      </c>
      <c r="O2" s="36" t="s">
        <v>57</v>
      </c>
      <c r="P2" s="35" t="s">
        <v>58</v>
      </c>
      <c r="Q2" s="35" t="s">
        <v>33</v>
      </c>
      <c r="R2" s="34" t="s">
        <v>59</v>
      </c>
      <c r="S2" s="37" t="s">
        <v>60</v>
      </c>
      <c r="T2" s="35" t="s">
        <v>61</v>
      </c>
      <c r="U2" s="35" t="s">
        <v>62</v>
      </c>
      <c r="V2" s="35" t="s">
        <v>63</v>
      </c>
      <c r="W2" s="38" t="s">
        <v>64</v>
      </c>
      <c r="X2" s="37" t="s">
        <v>65</v>
      </c>
      <c r="Y2" s="37" t="s">
        <v>66</v>
      </c>
      <c r="Z2" s="35" t="s">
        <v>67</v>
      </c>
      <c r="AA2" s="39" t="s">
        <v>68</v>
      </c>
      <c r="AB2" s="40" t="s">
        <v>69</v>
      </c>
      <c r="AC2" s="40" t="s">
        <v>70</v>
      </c>
      <c r="AD2" s="35" t="s">
        <v>71</v>
      </c>
      <c r="AE2" s="41" t="s">
        <v>72</v>
      </c>
      <c r="AF2" s="34" t="s">
        <v>73</v>
      </c>
      <c r="AG2" s="34" t="s">
        <v>74</v>
      </c>
      <c r="AH2" s="34" t="s">
        <v>75</v>
      </c>
      <c r="AI2" s="34" t="s">
        <v>76</v>
      </c>
      <c r="AJ2" s="34" t="s">
        <v>77</v>
      </c>
      <c r="AK2" s="42" t="s">
        <v>78</v>
      </c>
      <c r="AL2" s="34" t="s">
        <v>79</v>
      </c>
      <c r="AM2" s="34" t="s">
        <v>80</v>
      </c>
      <c r="AN2" s="34" t="s">
        <v>81</v>
      </c>
      <c r="AO2" s="34" t="s">
        <v>82</v>
      </c>
      <c r="AP2" s="34" t="s">
        <v>83</v>
      </c>
      <c r="AQ2" s="34" t="s">
        <v>84</v>
      </c>
      <c r="AR2" s="43" t="s">
        <v>85</v>
      </c>
    </row>
    <row r="3">
      <c r="A3" s="44" t="s">
        <v>86</v>
      </c>
      <c r="B3" s="44" t="s">
        <v>87</v>
      </c>
      <c r="C3" s="44" t="s">
        <v>88</v>
      </c>
      <c r="D3" s="45" t="s">
        <v>89</v>
      </c>
      <c r="E3" s="46" t="s">
        <v>90</v>
      </c>
      <c r="F3" s="47">
        <v>1.1667431000122E13</v>
      </c>
      <c r="G3" s="48" t="s">
        <v>91</v>
      </c>
      <c r="H3" s="44" t="s">
        <v>92</v>
      </c>
      <c r="I3" s="44" t="s">
        <v>93</v>
      </c>
      <c r="J3" s="49">
        <v>43962.0</v>
      </c>
      <c r="K3" s="49">
        <v>44327.0</v>
      </c>
      <c r="L3" s="44" t="s">
        <v>94</v>
      </c>
      <c r="M3" s="50">
        <v>202986.96</v>
      </c>
      <c r="N3" s="50">
        <v>16915.579999999998</v>
      </c>
      <c r="O3" s="44">
        <v>15543.0</v>
      </c>
      <c r="P3" s="44">
        <v>1.22E8</v>
      </c>
      <c r="Q3" s="44">
        <f t="shared" ref="Q3:Q360" si="2">VALUE(LEFT(P3,3))</f>
        <v>122</v>
      </c>
      <c r="R3" s="50">
        <v>40000.0</v>
      </c>
      <c r="S3" s="51">
        <v>0.0</v>
      </c>
      <c r="T3" s="50">
        <v>0.0</v>
      </c>
      <c r="U3" s="44" t="s">
        <v>95</v>
      </c>
      <c r="V3" s="44" t="str">
        <f>VLOOKUP(U3,[1]Sheet1!$B$1:$F$65536,5,FALSE)</f>
        <v>#ERROR!</v>
      </c>
      <c r="W3" s="50">
        <v>40000.0</v>
      </c>
      <c r="X3" s="51">
        <v>0.0</v>
      </c>
      <c r="Y3" s="51">
        <v>40000.0</v>
      </c>
      <c r="Z3" s="52">
        <v>24602.78</v>
      </c>
      <c r="AA3" s="52" t="s">
        <v>96</v>
      </c>
      <c r="AB3" s="53">
        <v>40000.0</v>
      </c>
      <c r="AC3" s="53" t="s">
        <v>97</v>
      </c>
      <c r="AD3" s="54">
        <v>40000.0</v>
      </c>
      <c r="AE3" s="54">
        <v>0.0</v>
      </c>
      <c r="AF3" s="54">
        <v>0.0</v>
      </c>
      <c r="AG3" s="50">
        <v>10000.0</v>
      </c>
      <c r="AH3" s="50">
        <v>10000.0</v>
      </c>
      <c r="AI3" s="50">
        <v>10000.0</v>
      </c>
      <c r="AJ3" s="50">
        <v>5000.0</v>
      </c>
      <c r="AK3" s="50">
        <v>5000.0</v>
      </c>
      <c r="AL3" s="55"/>
      <c r="AM3" s="55"/>
      <c r="AN3" s="55"/>
      <c r="AO3" s="55"/>
      <c r="AP3" s="55"/>
      <c r="AQ3" s="55"/>
      <c r="AR3" s="55"/>
    </row>
    <row r="4">
      <c r="A4" s="44" t="s">
        <v>86</v>
      </c>
      <c r="B4" s="44" t="s">
        <v>87</v>
      </c>
      <c r="C4" s="44" t="s">
        <v>88</v>
      </c>
      <c r="D4" s="45" t="s">
        <v>89</v>
      </c>
      <c r="E4" s="46" t="s">
        <v>90</v>
      </c>
      <c r="F4" s="47">
        <v>1.1667431000122E13</v>
      </c>
      <c r="G4" s="48" t="s">
        <v>91</v>
      </c>
      <c r="H4" s="44" t="s">
        <v>98</v>
      </c>
      <c r="I4" s="44" t="s">
        <v>99</v>
      </c>
      <c r="J4" s="49">
        <v>44327.0</v>
      </c>
      <c r="K4" s="49">
        <v>44692.0</v>
      </c>
      <c r="L4" s="44" t="s">
        <v>100</v>
      </c>
      <c r="M4" s="50">
        <v>202986.96</v>
      </c>
      <c r="N4" s="50">
        <v>16915.579999999998</v>
      </c>
      <c r="O4" s="44">
        <v>15543.0</v>
      </c>
      <c r="P4" s="44">
        <v>1.22E8</v>
      </c>
      <c r="Q4" s="44">
        <f t="shared" si="2"/>
        <v>122</v>
      </c>
      <c r="R4" s="50">
        <v>129686.11</v>
      </c>
      <c r="S4" s="51">
        <v>0.0</v>
      </c>
      <c r="T4" s="50">
        <v>0.0</v>
      </c>
      <c r="U4" s="44" t="s">
        <v>101</v>
      </c>
      <c r="V4" s="44" t="str">
        <f>VLOOKUP(U4,[1]Sheet1!$B$1:$F$65536,5,FALSE)</f>
        <v>#ERROR!</v>
      </c>
      <c r="W4" s="50">
        <v>129686.11</v>
      </c>
      <c r="X4" s="51">
        <v>-0.0033333333412883803</v>
      </c>
      <c r="Y4" s="51">
        <v>129686.11</v>
      </c>
      <c r="Z4" s="52">
        <v>24602.78</v>
      </c>
      <c r="AA4" s="52" t="s">
        <v>96</v>
      </c>
      <c r="AB4" s="53">
        <v>129686.11333333334</v>
      </c>
      <c r="AC4" s="53" t="s">
        <v>97</v>
      </c>
      <c r="AD4" s="54">
        <v>129686.11333333334</v>
      </c>
      <c r="AE4" s="54">
        <v>0.0</v>
      </c>
      <c r="AF4" s="54">
        <v>0.0</v>
      </c>
      <c r="AG4" s="55"/>
      <c r="AH4" s="55"/>
      <c r="AI4" s="55"/>
      <c r="AJ4" s="55"/>
      <c r="AK4" s="50">
        <v>11277.053333333331</v>
      </c>
      <c r="AL4" s="50">
        <v>16915.579999999998</v>
      </c>
      <c r="AM4" s="50">
        <v>16915.579999999998</v>
      </c>
      <c r="AN4" s="50">
        <v>16915.579999999998</v>
      </c>
      <c r="AO4" s="50">
        <v>16915.579999999998</v>
      </c>
      <c r="AP4" s="50">
        <v>16915.579999999998</v>
      </c>
      <c r="AQ4" s="50">
        <v>16915.579999999998</v>
      </c>
      <c r="AR4" s="50">
        <v>16915.579999999998</v>
      </c>
    </row>
    <row r="5">
      <c r="A5" s="44" t="s">
        <v>86</v>
      </c>
      <c r="B5" s="44" t="s">
        <v>87</v>
      </c>
      <c r="C5" s="44" t="s">
        <v>88</v>
      </c>
      <c r="D5" s="45" t="s">
        <v>102</v>
      </c>
      <c r="E5" s="46" t="s">
        <v>103</v>
      </c>
      <c r="F5" s="47">
        <v>1.869653000174E12</v>
      </c>
      <c r="G5" s="48" t="s">
        <v>91</v>
      </c>
      <c r="H5" s="44" t="s">
        <v>92</v>
      </c>
      <c r="I5" s="44" t="s">
        <v>104</v>
      </c>
      <c r="J5" s="49">
        <v>43932.0</v>
      </c>
      <c r="K5" s="49">
        <v>44297.0</v>
      </c>
      <c r="L5" s="44" t="s">
        <v>94</v>
      </c>
      <c r="M5" s="50">
        <v>202986.96</v>
      </c>
      <c r="N5" s="50">
        <v>16915.579999999998</v>
      </c>
      <c r="O5" s="44">
        <v>15546.0</v>
      </c>
      <c r="P5" s="44">
        <v>1.22E8</v>
      </c>
      <c r="Q5" s="44">
        <f t="shared" si="2"/>
        <v>122</v>
      </c>
      <c r="R5" s="50">
        <v>56949.11</v>
      </c>
      <c r="S5" s="51">
        <v>0.0</v>
      </c>
      <c r="T5" s="50">
        <v>0.0</v>
      </c>
      <c r="U5" s="44" t="s">
        <v>105</v>
      </c>
      <c r="V5" s="44" t="str">
        <f>VLOOKUP(U5,[1]Sheet1!$B$1:$F$65536,5,FALSE)</f>
        <v>#ERROR!</v>
      </c>
      <c r="W5" s="50">
        <v>56949.11</v>
      </c>
      <c r="X5" s="51">
        <v>0.0</v>
      </c>
      <c r="Y5" s="51">
        <v>23117.950000000004</v>
      </c>
      <c r="Z5" s="52">
        <v>146037.85</v>
      </c>
      <c r="AA5" s="52" t="s">
        <v>96</v>
      </c>
      <c r="AB5" s="53">
        <v>56949.10999999999</v>
      </c>
      <c r="AC5" s="53" t="s">
        <v>97</v>
      </c>
      <c r="AD5" s="54">
        <v>56949.10999999999</v>
      </c>
      <c r="AE5" s="54">
        <v>0.0</v>
      </c>
      <c r="AF5" s="54">
        <v>33831.159999999996</v>
      </c>
      <c r="AG5" s="56">
        <v>16915.579999999998</v>
      </c>
      <c r="AH5" s="56">
        <v>16915.579999999998</v>
      </c>
      <c r="AI5" s="50">
        <v>16915.579999999998</v>
      </c>
      <c r="AJ5" s="50">
        <v>6202.37</v>
      </c>
      <c r="AK5" s="55"/>
      <c r="AL5" s="55"/>
      <c r="AM5" s="55"/>
      <c r="AN5" s="55"/>
      <c r="AO5" s="55"/>
      <c r="AP5" s="55"/>
      <c r="AQ5" s="55"/>
      <c r="AR5" s="55"/>
    </row>
    <row r="6">
      <c r="A6" s="44" t="s">
        <v>86</v>
      </c>
      <c r="B6" s="44" t="s">
        <v>87</v>
      </c>
      <c r="C6" s="44" t="s">
        <v>88</v>
      </c>
      <c r="D6" s="45" t="s">
        <v>102</v>
      </c>
      <c r="E6" s="46" t="s">
        <v>103</v>
      </c>
      <c r="F6" s="47">
        <v>1.869653000174E12</v>
      </c>
      <c r="G6" s="48" t="s">
        <v>91</v>
      </c>
      <c r="H6" s="44" t="s">
        <v>98</v>
      </c>
      <c r="I6" s="44" t="s">
        <v>106</v>
      </c>
      <c r="J6" s="49">
        <v>44297.0</v>
      </c>
      <c r="K6" s="49">
        <v>44662.0</v>
      </c>
      <c r="L6" s="44" t="s">
        <v>100</v>
      </c>
      <c r="M6" s="50">
        <v>202986.96</v>
      </c>
      <c r="N6" s="50">
        <v>16915.579999999998</v>
      </c>
      <c r="O6" s="44">
        <v>15546.0</v>
      </c>
      <c r="P6" s="44">
        <v>1.22E8</v>
      </c>
      <c r="Q6" s="44">
        <f t="shared" si="2"/>
        <v>122</v>
      </c>
      <c r="R6" s="50">
        <v>146037.84</v>
      </c>
      <c r="S6" s="51">
        <v>-95291.1</v>
      </c>
      <c r="T6" s="50">
        <v>0.0</v>
      </c>
      <c r="U6" s="44" t="s">
        <v>107</v>
      </c>
      <c r="V6" s="44" t="str">
        <f>VLOOKUP(U6,[1]Sheet1!$B$1:$F$65536,5,FALSE)</f>
        <v>#ERROR!</v>
      </c>
      <c r="W6" s="50">
        <v>50746.74</v>
      </c>
      <c r="X6" s="51">
        <v>-95291.11000000002</v>
      </c>
      <c r="Y6" s="51">
        <v>50746.74</v>
      </c>
      <c r="Z6" s="52"/>
      <c r="AA6" s="52" t="s">
        <v>96</v>
      </c>
      <c r="AB6" s="53">
        <v>146037.85</v>
      </c>
      <c r="AC6" s="53" t="s">
        <v>97</v>
      </c>
      <c r="AD6" s="54">
        <v>146037.85</v>
      </c>
      <c r="AE6" s="54">
        <v>0.0</v>
      </c>
      <c r="AF6" s="54">
        <v>0.0</v>
      </c>
      <c r="AG6" s="55"/>
      <c r="AH6" s="55"/>
      <c r="AI6" s="55"/>
      <c r="AJ6" s="50">
        <v>10713.21</v>
      </c>
      <c r="AK6" s="50">
        <v>16915.579999999998</v>
      </c>
      <c r="AL6" s="50">
        <v>16915.579999999998</v>
      </c>
      <c r="AM6" s="50">
        <v>16915.579999999998</v>
      </c>
      <c r="AN6" s="50">
        <v>16915.579999999998</v>
      </c>
      <c r="AO6" s="50">
        <v>16915.579999999998</v>
      </c>
      <c r="AP6" s="50">
        <v>16915.579999999998</v>
      </c>
      <c r="AQ6" s="50">
        <v>16915.579999999998</v>
      </c>
      <c r="AR6" s="50">
        <v>16915.579999999998</v>
      </c>
    </row>
    <row r="7">
      <c r="A7" s="44" t="s">
        <v>86</v>
      </c>
      <c r="B7" s="44" t="s">
        <v>87</v>
      </c>
      <c r="C7" s="44" t="s">
        <v>88</v>
      </c>
      <c r="D7" s="45" t="s">
        <v>108</v>
      </c>
      <c r="E7" s="46" t="s">
        <v>109</v>
      </c>
      <c r="F7" s="47">
        <v>8.39387000174E11</v>
      </c>
      <c r="G7" s="48" t="s">
        <v>91</v>
      </c>
      <c r="H7" s="44" t="s">
        <v>92</v>
      </c>
      <c r="I7" s="44" t="s">
        <v>110</v>
      </c>
      <c r="J7" s="49">
        <v>43932.0</v>
      </c>
      <c r="K7" s="49">
        <v>44297.0</v>
      </c>
      <c r="L7" s="44" t="s">
        <v>94</v>
      </c>
      <c r="M7" s="50">
        <v>202986.96</v>
      </c>
      <c r="N7" s="50">
        <v>16915.579999999998</v>
      </c>
      <c r="O7" s="44">
        <v>15545.0</v>
      </c>
      <c r="P7" s="44">
        <v>1.22E8</v>
      </c>
      <c r="Q7" s="44">
        <f t="shared" si="2"/>
        <v>122</v>
      </c>
      <c r="R7" s="50">
        <v>42202.37</v>
      </c>
      <c r="S7" s="51">
        <v>0.0</v>
      </c>
      <c r="T7" s="50">
        <v>0.0</v>
      </c>
      <c r="U7" s="57" t="s">
        <v>111</v>
      </c>
      <c r="V7" s="44" t="str">
        <f>VLOOKUP(U7,[1]Sheet1!$B$1:$F$65536,5,FALSE)</f>
        <v>#ERROR!</v>
      </c>
      <c r="W7" s="50">
        <v>42202.369999999995</v>
      </c>
      <c r="X7" s="51">
        <v>-11631.250000000007</v>
      </c>
      <c r="Y7" s="51">
        <v>10571.119999999995</v>
      </c>
      <c r="Z7" s="52">
        <v>104632.31999999998</v>
      </c>
      <c r="AA7" s="52" t="s">
        <v>96</v>
      </c>
      <c r="AB7" s="53">
        <v>53833.62</v>
      </c>
      <c r="AC7" s="53" t="s">
        <v>97</v>
      </c>
      <c r="AD7" s="54">
        <v>53833.62</v>
      </c>
      <c r="AE7" s="54">
        <v>0.0</v>
      </c>
      <c r="AF7" s="54">
        <v>31631.25</v>
      </c>
      <c r="AG7" s="56">
        <v>16044.94</v>
      </c>
      <c r="AH7" s="56">
        <v>15586.31</v>
      </c>
      <c r="AI7" s="50">
        <v>16000.0</v>
      </c>
      <c r="AJ7" s="50">
        <v>6202.37</v>
      </c>
      <c r="AK7" s="55"/>
      <c r="AL7" s="55"/>
      <c r="AM7" s="55"/>
      <c r="AN7" s="55"/>
      <c r="AO7" s="55"/>
      <c r="AP7" s="55"/>
      <c r="AQ7" s="55"/>
      <c r="AR7" s="55"/>
    </row>
    <row r="8">
      <c r="A8" s="44" t="s">
        <v>86</v>
      </c>
      <c r="B8" s="44" t="s">
        <v>87</v>
      </c>
      <c r="C8" s="44" t="s">
        <v>88</v>
      </c>
      <c r="D8" s="45" t="s">
        <v>108</v>
      </c>
      <c r="E8" s="46" t="s">
        <v>109</v>
      </c>
      <c r="F8" s="47">
        <v>8.39387000174E11</v>
      </c>
      <c r="G8" s="48" t="s">
        <v>91</v>
      </c>
      <c r="H8" s="44" t="s">
        <v>98</v>
      </c>
      <c r="I8" s="44" t="s">
        <v>112</v>
      </c>
      <c r="J8" s="49">
        <v>44297.0</v>
      </c>
      <c r="K8" s="49">
        <v>44662.0</v>
      </c>
      <c r="L8" s="44" t="s">
        <v>100</v>
      </c>
      <c r="M8" s="50">
        <v>202986.96</v>
      </c>
      <c r="N8" s="50">
        <v>16915.579999999998</v>
      </c>
      <c r="O8" s="44">
        <v>15545.0</v>
      </c>
      <c r="P8" s="44">
        <v>1.22E8</v>
      </c>
      <c r="Q8" s="44">
        <f t="shared" si="2"/>
        <v>122</v>
      </c>
      <c r="R8" s="50">
        <v>146601.69</v>
      </c>
      <c r="S8" s="51">
        <v>-95854.95000000001</v>
      </c>
      <c r="T8" s="50">
        <v>0.0</v>
      </c>
      <c r="U8" s="57" t="s">
        <v>113</v>
      </c>
      <c r="V8" s="44" t="str">
        <f>VLOOKUP(U8,[1]Sheet1!$B$1:$F$65536,5,FALSE)</f>
        <v>#ERROR!</v>
      </c>
      <c r="W8" s="50">
        <v>50746.74</v>
      </c>
      <c r="X8" s="51">
        <v>-95291.11000000002</v>
      </c>
      <c r="Y8" s="51">
        <v>50746.74</v>
      </c>
      <c r="Z8" s="52">
        <v>104632.31999999998</v>
      </c>
      <c r="AA8" s="52" t="s">
        <v>96</v>
      </c>
      <c r="AB8" s="53">
        <v>146037.85</v>
      </c>
      <c r="AC8" s="53" t="s">
        <v>97</v>
      </c>
      <c r="AD8" s="54">
        <v>146037.85</v>
      </c>
      <c r="AE8" s="54">
        <v>0.0</v>
      </c>
      <c r="AF8" s="54">
        <v>0.0</v>
      </c>
      <c r="AG8" s="55"/>
      <c r="AH8" s="55"/>
      <c r="AI8" s="55"/>
      <c r="AJ8" s="50">
        <v>10713.21</v>
      </c>
      <c r="AK8" s="50">
        <v>16915.579999999998</v>
      </c>
      <c r="AL8" s="50">
        <v>16915.579999999998</v>
      </c>
      <c r="AM8" s="50">
        <v>16915.579999999998</v>
      </c>
      <c r="AN8" s="50">
        <v>16915.579999999998</v>
      </c>
      <c r="AO8" s="50">
        <v>16915.579999999998</v>
      </c>
      <c r="AP8" s="50">
        <v>16915.579999999998</v>
      </c>
      <c r="AQ8" s="50">
        <v>16915.579999999998</v>
      </c>
      <c r="AR8" s="50">
        <v>16915.579999999998</v>
      </c>
    </row>
    <row r="9">
      <c r="A9" s="44" t="s">
        <v>86</v>
      </c>
      <c r="B9" s="44" t="s">
        <v>87</v>
      </c>
      <c r="C9" s="44" t="s">
        <v>88</v>
      </c>
      <c r="D9" s="45" t="s">
        <v>114</v>
      </c>
      <c r="E9" s="46" t="s">
        <v>115</v>
      </c>
      <c r="F9" s="47">
        <v>2.539642000199E12</v>
      </c>
      <c r="G9" s="48" t="s">
        <v>91</v>
      </c>
      <c r="H9" s="44" t="s">
        <v>92</v>
      </c>
      <c r="I9" s="44" t="s">
        <v>116</v>
      </c>
      <c r="J9" s="49">
        <v>43932.0</v>
      </c>
      <c r="K9" s="49">
        <v>44297.0</v>
      </c>
      <c r="L9" s="44" t="s">
        <v>94</v>
      </c>
      <c r="M9" s="50">
        <v>202986.96</v>
      </c>
      <c r="N9" s="50">
        <v>16915.579999999998</v>
      </c>
      <c r="O9" s="44">
        <v>15547.0</v>
      </c>
      <c r="P9" s="44">
        <v>1.22E8</v>
      </c>
      <c r="Q9" s="44">
        <f t="shared" si="2"/>
        <v>122</v>
      </c>
      <c r="R9" s="50">
        <v>40000.0</v>
      </c>
      <c r="S9" s="51">
        <v>0.0</v>
      </c>
      <c r="T9" s="50">
        <v>0.0</v>
      </c>
      <c r="U9" s="44" t="s">
        <v>117</v>
      </c>
      <c r="V9" s="44" t="str">
        <f>VLOOKUP(U9,[1]Sheet1!$B$1:$F$65536,5,FALSE)</f>
        <v>#ERROR!</v>
      </c>
      <c r="W9" s="50">
        <v>40000.0</v>
      </c>
      <c r="X9" s="51">
        <v>6142.690000000002</v>
      </c>
      <c r="Y9" s="51">
        <v>36142.69</v>
      </c>
      <c r="Z9" s="52">
        <v>47014.14</v>
      </c>
      <c r="AA9" s="52" t="s">
        <v>96</v>
      </c>
      <c r="AB9" s="53">
        <v>120000.0</v>
      </c>
      <c r="AC9" s="53" t="s">
        <v>118</v>
      </c>
      <c r="AD9" s="54">
        <v>33857.31</v>
      </c>
      <c r="AE9" s="54">
        <v>0.0</v>
      </c>
      <c r="AF9" s="54">
        <v>3857.31</v>
      </c>
      <c r="AG9" s="56">
        <v>3857.31</v>
      </c>
      <c r="AH9" s="50">
        <v>10000.0</v>
      </c>
      <c r="AI9" s="50">
        <v>10000.0</v>
      </c>
      <c r="AJ9" s="50">
        <v>10000.0</v>
      </c>
      <c r="AK9" s="55"/>
      <c r="AL9" s="55"/>
      <c r="AM9" s="55"/>
      <c r="AN9" s="55"/>
      <c r="AO9" s="55"/>
      <c r="AP9" s="55"/>
      <c r="AQ9" s="55"/>
      <c r="AR9" s="55"/>
    </row>
    <row r="10">
      <c r="A10" s="44" t="s">
        <v>86</v>
      </c>
      <c r="B10" s="44" t="s">
        <v>87</v>
      </c>
      <c r="C10" s="44" t="s">
        <v>88</v>
      </c>
      <c r="D10" s="45" t="s">
        <v>119</v>
      </c>
      <c r="E10" s="46" t="s">
        <v>120</v>
      </c>
      <c r="F10" s="47">
        <v>2.377120000138E12</v>
      </c>
      <c r="G10" s="48" t="s">
        <v>91</v>
      </c>
      <c r="H10" s="44" t="s">
        <v>92</v>
      </c>
      <c r="I10" s="44" t="s">
        <v>121</v>
      </c>
      <c r="J10" s="49">
        <v>43932.0</v>
      </c>
      <c r="K10" s="49">
        <v>44297.0</v>
      </c>
      <c r="L10" s="44" t="s">
        <v>94</v>
      </c>
      <c r="M10" s="50">
        <v>202986.96</v>
      </c>
      <c r="N10" s="50">
        <v>16915.579999999998</v>
      </c>
      <c r="O10" s="44">
        <v>15548.0</v>
      </c>
      <c r="P10" s="44">
        <v>1.22E8</v>
      </c>
      <c r="Q10" s="44">
        <f t="shared" si="2"/>
        <v>122</v>
      </c>
      <c r="R10" s="50">
        <v>56949.12</v>
      </c>
      <c r="S10" s="51">
        <v>0.0</v>
      </c>
      <c r="T10" s="50">
        <v>0.0</v>
      </c>
      <c r="U10" s="44" t="s">
        <v>122</v>
      </c>
      <c r="V10" s="44" t="str">
        <f>VLOOKUP(U10,[1]Sheet1!$B$1:$F$65536,5,FALSE)</f>
        <v>#ERROR!</v>
      </c>
      <c r="W10" s="50">
        <v>56949.12</v>
      </c>
      <c r="X10" s="51">
        <v>888.9800000000105</v>
      </c>
      <c r="Y10" s="51">
        <v>24006.940000000002</v>
      </c>
      <c r="Z10" s="52">
        <v>130788.09999999998</v>
      </c>
      <c r="AA10" s="52" t="s">
        <v>96</v>
      </c>
      <c r="AB10" s="53">
        <v>56060.13999999999</v>
      </c>
      <c r="AC10" s="53" t="s">
        <v>97</v>
      </c>
      <c r="AD10" s="54">
        <v>56060.13999999999</v>
      </c>
      <c r="AE10" s="54">
        <v>0.0</v>
      </c>
      <c r="AF10" s="54">
        <v>32942.18</v>
      </c>
      <c r="AG10" s="56">
        <v>16029.34</v>
      </c>
      <c r="AH10" s="58">
        <v>16912.84</v>
      </c>
      <c r="AI10" s="50">
        <v>16915.579999999998</v>
      </c>
      <c r="AJ10" s="50">
        <v>6202.38</v>
      </c>
      <c r="AK10" s="55"/>
      <c r="AL10" s="55"/>
      <c r="AM10" s="55"/>
      <c r="AN10" s="55"/>
      <c r="AO10" s="55"/>
      <c r="AP10" s="55"/>
      <c r="AQ10" s="55"/>
      <c r="AR10" s="55"/>
    </row>
    <row r="11">
      <c r="A11" s="44" t="s">
        <v>86</v>
      </c>
      <c r="B11" s="44" t="s">
        <v>87</v>
      </c>
      <c r="C11" s="44" t="s">
        <v>88</v>
      </c>
      <c r="D11" s="45" t="s">
        <v>119</v>
      </c>
      <c r="E11" s="46" t="s">
        <v>120</v>
      </c>
      <c r="F11" s="47">
        <v>2.377120000138E12</v>
      </c>
      <c r="G11" s="48" t="s">
        <v>91</v>
      </c>
      <c r="H11" s="44" t="s">
        <v>98</v>
      </c>
      <c r="I11" s="44" t="s">
        <v>123</v>
      </c>
      <c r="J11" s="49">
        <v>44297.0</v>
      </c>
      <c r="K11" s="49">
        <v>44662.0</v>
      </c>
      <c r="L11" s="44" t="s">
        <v>100</v>
      </c>
      <c r="M11" s="50">
        <v>202986.96</v>
      </c>
      <c r="N11" s="50">
        <v>16915.579999999998</v>
      </c>
      <c r="O11" s="44">
        <v>15548.0</v>
      </c>
      <c r="P11" s="44">
        <v>1.22E8</v>
      </c>
      <c r="Q11" s="44">
        <f t="shared" si="2"/>
        <v>122</v>
      </c>
      <c r="R11" s="50">
        <v>103346.88</v>
      </c>
      <c r="S11" s="51">
        <v>-52600.14000000001</v>
      </c>
      <c r="T11" s="50">
        <v>0.0</v>
      </c>
      <c r="U11" s="44" t="s">
        <v>124</v>
      </c>
      <c r="V11" s="44" t="str">
        <f>VLOOKUP(U11,[1]Sheet1!$B$1:$F$65536,5,FALSE)</f>
        <v>#ERROR!</v>
      </c>
      <c r="W11" s="50">
        <v>50746.74</v>
      </c>
      <c r="X11" s="51">
        <v>-95291.1</v>
      </c>
      <c r="Y11" s="51">
        <v>50746.74</v>
      </c>
      <c r="Z11" s="52">
        <v>130788.09999999998</v>
      </c>
      <c r="AA11" s="52" t="s">
        <v>96</v>
      </c>
      <c r="AB11" s="53">
        <v>146037.84</v>
      </c>
      <c r="AC11" s="53" t="s">
        <v>97</v>
      </c>
      <c r="AD11" s="54">
        <v>146037.84</v>
      </c>
      <c r="AE11" s="54">
        <v>0.0</v>
      </c>
      <c r="AF11" s="54">
        <v>0.0</v>
      </c>
      <c r="AG11" s="55"/>
      <c r="AH11" s="55"/>
      <c r="AI11" s="55"/>
      <c r="AJ11" s="50">
        <v>10713.199999999997</v>
      </c>
      <c r="AK11" s="50">
        <v>16915.579999999998</v>
      </c>
      <c r="AL11" s="50">
        <v>16915.579999999998</v>
      </c>
      <c r="AM11" s="50">
        <v>16915.579999999998</v>
      </c>
      <c r="AN11" s="50">
        <v>16915.579999999998</v>
      </c>
      <c r="AO11" s="50">
        <v>16915.579999999998</v>
      </c>
      <c r="AP11" s="50">
        <v>16915.579999999998</v>
      </c>
      <c r="AQ11" s="50">
        <v>16915.579999999998</v>
      </c>
      <c r="AR11" s="50">
        <v>16915.579999999998</v>
      </c>
    </row>
    <row r="12">
      <c r="A12" s="44" t="s">
        <v>86</v>
      </c>
      <c r="B12" s="44" t="s">
        <v>87</v>
      </c>
      <c r="C12" s="44" t="s">
        <v>88</v>
      </c>
      <c r="D12" s="45" t="s">
        <v>125</v>
      </c>
      <c r="E12" s="46" t="s">
        <v>126</v>
      </c>
      <c r="F12" s="47">
        <v>6.330484000113E12</v>
      </c>
      <c r="G12" s="48" t="s">
        <v>91</v>
      </c>
      <c r="H12" s="44" t="s">
        <v>92</v>
      </c>
      <c r="I12" s="44" t="s">
        <v>127</v>
      </c>
      <c r="J12" s="49">
        <v>44058.0</v>
      </c>
      <c r="K12" s="49">
        <v>44423.0</v>
      </c>
      <c r="L12" s="44" t="s">
        <v>100</v>
      </c>
      <c r="M12" s="50">
        <v>202986.96</v>
      </c>
      <c r="N12" s="50">
        <v>16915.579999999998</v>
      </c>
      <c r="O12" s="44">
        <v>15549.0</v>
      </c>
      <c r="P12" s="44">
        <v>1.22E8</v>
      </c>
      <c r="Q12" s="44">
        <f t="shared" si="2"/>
        <v>122</v>
      </c>
      <c r="R12" s="50">
        <v>126866.85</v>
      </c>
      <c r="S12" s="51">
        <v>0.0</v>
      </c>
      <c r="T12" s="50">
        <v>0.0</v>
      </c>
      <c r="U12" s="44" t="s">
        <v>128</v>
      </c>
      <c r="V12" s="44" t="str">
        <f>VLOOKUP(U12,[1]Sheet1!$B$1:$F$65536,5,FALSE)</f>
        <v>#ERROR!</v>
      </c>
      <c r="W12" s="50">
        <v>126866.84999999999</v>
      </c>
      <c r="X12" s="51">
        <v>0.0</v>
      </c>
      <c r="Y12" s="51">
        <v>93035.69</v>
      </c>
      <c r="Z12" s="52">
        <v>76120.11000000002</v>
      </c>
      <c r="AA12" s="52" t="s">
        <v>96</v>
      </c>
      <c r="AB12" s="53">
        <v>202986.96</v>
      </c>
      <c r="AC12" s="53" t="s">
        <v>118</v>
      </c>
      <c r="AD12" s="54">
        <v>126866.85</v>
      </c>
      <c r="AE12" s="54">
        <v>0.0</v>
      </c>
      <c r="AF12" s="54">
        <v>33831.159999999996</v>
      </c>
      <c r="AG12" s="56">
        <v>16915.579999999998</v>
      </c>
      <c r="AH12" s="56">
        <v>16915.579999999998</v>
      </c>
      <c r="AI12" s="50">
        <v>16915.579999999998</v>
      </c>
      <c r="AJ12" s="50">
        <v>16915.579999999998</v>
      </c>
      <c r="AK12" s="50">
        <v>16915.579999999998</v>
      </c>
      <c r="AL12" s="50">
        <v>16915.579999999998</v>
      </c>
      <c r="AM12" s="50">
        <v>16915.579999999998</v>
      </c>
      <c r="AN12" s="50">
        <v>8457.79</v>
      </c>
      <c r="AO12" s="55"/>
      <c r="AP12" s="55"/>
      <c r="AQ12" s="55"/>
      <c r="AR12" s="55"/>
    </row>
    <row r="13">
      <c r="A13" s="44" t="s">
        <v>86</v>
      </c>
      <c r="B13" s="44" t="s">
        <v>87</v>
      </c>
      <c r="C13" s="44" t="s">
        <v>88</v>
      </c>
      <c r="D13" s="45" t="s">
        <v>129</v>
      </c>
      <c r="E13" s="46" t="s">
        <v>130</v>
      </c>
      <c r="F13" s="47">
        <v>7.625921000199E12</v>
      </c>
      <c r="G13" s="48" t="s">
        <v>91</v>
      </c>
      <c r="H13" s="44" t="s">
        <v>92</v>
      </c>
      <c r="I13" s="44" t="s">
        <v>131</v>
      </c>
      <c r="J13" s="49">
        <v>44166.0</v>
      </c>
      <c r="K13" s="49">
        <v>44531.0</v>
      </c>
      <c r="L13" s="44" t="s">
        <v>100</v>
      </c>
      <c r="M13" s="50">
        <v>202986.96</v>
      </c>
      <c r="N13" s="50">
        <v>16915.579999999998</v>
      </c>
      <c r="O13" s="44">
        <v>15551.0</v>
      </c>
      <c r="P13" s="44">
        <v>1.22E8</v>
      </c>
      <c r="Q13" s="44">
        <f t="shared" si="2"/>
        <v>122</v>
      </c>
      <c r="R13" s="50">
        <v>186071.38</v>
      </c>
      <c r="S13" s="51">
        <v>0.0</v>
      </c>
      <c r="T13" s="50">
        <v>0.0</v>
      </c>
      <c r="U13" s="44" t="s">
        <v>132</v>
      </c>
      <c r="V13" s="44" t="str">
        <f>VLOOKUP(U13,[1]Sheet1!$B$1:$F$65536,5,FALSE)</f>
        <v>#ERROR!</v>
      </c>
      <c r="W13" s="50">
        <v>186071.38</v>
      </c>
      <c r="X13" s="51">
        <v>2376.5800000000454</v>
      </c>
      <c r="Y13" s="51">
        <v>137701.22</v>
      </c>
      <c r="Z13" s="52">
        <v>16562.18</v>
      </c>
      <c r="AA13" s="52" t="s">
        <v>96</v>
      </c>
      <c r="AB13" s="53">
        <v>202986.96</v>
      </c>
      <c r="AC13" s="53" t="s">
        <v>118</v>
      </c>
      <c r="AD13" s="54">
        <v>183694.79999999996</v>
      </c>
      <c r="AE13" s="54">
        <v>15795.9</v>
      </c>
      <c r="AF13" s="54">
        <v>32574.260000000002</v>
      </c>
      <c r="AG13" s="56">
        <v>15835.38</v>
      </c>
      <c r="AH13" s="56">
        <v>16738.88</v>
      </c>
      <c r="AI13" s="59">
        <v>15795.9</v>
      </c>
      <c r="AJ13" s="50">
        <v>16915.579999999998</v>
      </c>
      <c r="AK13" s="50">
        <v>16915.579999999998</v>
      </c>
      <c r="AL13" s="50">
        <v>16915.579999999998</v>
      </c>
      <c r="AM13" s="50">
        <v>16915.579999999998</v>
      </c>
      <c r="AN13" s="50">
        <v>16915.579999999998</v>
      </c>
      <c r="AO13" s="50">
        <v>16915.579999999998</v>
      </c>
      <c r="AP13" s="50">
        <v>16915.579999999998</v>
      </c>
      <c r="AQ13" s="50">
        <v>16915.579999999998</v>
      </c>
      <c r="AR13" s="55"/>
    </row>
    <row r="14">
      <c r="A14" s="44" t="s">
        <v>86</v>
      </c>
      <c r="B14" s="44" t="s">
        <v>87</v>
      </c>
      <c r="C14" s="44" t="s">
        <v>88</v>
      </c>
      <c r="D14" s="45" t="s">
        <v>133</v>
      </c>
      <c r="E14" s="46" t="s">
        <v>134</v>
      </c>
      <c r="F14" s="47">
        <v>6.759187000198E12</v>
      </c>
      <c r="G14" s="48" t="s">
        <v>91</v>
      </c>
      <c r="H14" s="44" t="s">
        <v>92</v>
      </c>
      <c r="I14" s="44" t="s">
        <v>135</v>
      </c>
      <c r="J14" s="49">
        <v>44043.0</v>
      </c>
      <c r="K14" s="49">
        <v>44408.0</v>
      </c>
      <c r="L14" s="44" t="s">
        <v>100</v>
      </c>
      <c r="M14" s="50">
        <v>202986.96</v>
      </c>
      <c r="N14" s="50">
        <v>16915.579999999998</v>
      </c>
      <c r="O14" s="44">
        <v>15552.0</v>
      </c>
      <c r="P14" s="44">
        <v>1.22E8</v>
      </c>
      <c r="Q14" s="44">
        <f t="shared" si="2"/>
        <v>122</v>
      </c>
      <c r="R14" s="50">
        <v>118409.06</v>
      </c>
      <c r="S14" s="51">
        <v>-16915.58</v>
      </c>
      <c r="T14" s="50">
        <v>0.0</v>
      </c>
      <c r="U14" s="44" t="s">
        <v>136</v>
      </c>
      <c r="V14" s="44" t="str">
        <f>VLOOKUP(U14,[1]Sheet1!$B$1:$F$65536,5,FALSE)</f>
        <v>#ERROR!</v>
      </c>
      <c r="W14" s="50">
        <v>101493.48</v>
      </c>
      <c r="X14" s="51">
        <v>7283.5899999999965</v>
      </c>
      <c r="Y14" s="51">
        <v>91861.48999999999</v>
      </c>
      <c r="Z14" s="52">
        <v>53859.009999999995</v>
      </c>
      <c r="AA14" s="52" t="s">
        <v>96</v>
      </c>
      <c r="AB14" s="53">
        <v>120000.0</v>
      </c>
      <c r="AC14" s="53" t="s">
        <v>118</v>
      </c>
      <c r="AD14" s="54">
        <v>94209.89</v>
      </c>
      <c r="AE14" s="54">
        <v>0.0</v>
      </c>
      <c r="AF14" s="54">
        <v>9631.99</v>
      </c>
      <c r="AG14" s="56">
        <v>4855.36</v>
      </c>
      <c r="AH14" s="56">
        <v>4776.63</v>
      </c>
      <c r="AI14" s="50">
        <v>16915.579999999998</v>
      </c>
      <c r="AJ14" s="50">
        <v>16915.579999999998</v>
      </c>
      <c r="AK14" s="50">
        <v>16915.579999999998</v>
      </c>
      <c r="AL14" s="50">
        <v>16915.579999999998</v>
      </c>
      <c r="AM14" s="50">
        <v>16915.579999999998</v>
      </c>
      <c r="AN14" s="55"/>
      <c r="AO14" s="55"/>
      <c r="AP14" s="55"/>
      <c r="AQ14" s="55"/>
      <c r="AR14" s="55"/>
    </row>
    <row r="15">
      <c r="A15" s="44" t="s">
        <v>86</v>
      </c>
      <c r="B15" s="44" t="s">
        <v>87</v>
      </c>
      <c r="C15" s="44" t="s">
        <v>88</v>
      </c>
      <c r="D15" s="45" t="s">
        <v>137</v>
      </c>
      <c r="E15" s="46" t="s">
        <v>138</v>
      </c>
      <c r="F15" s="47">
        <v>6.967670000168E12</v>
      </c>
      <c r="G15" s="48" t="s">
        <v>91</v>
      </c>
      <c r="H15" s="44" t="s">
        <v>92</v>
      </c>
      <c r="I15" s="44" t="s">
        <v>139</v>
      </c>
      <c r="J15" s="49">
        <v>43932.0</v>
      </c>
      <c r="K15" s="49">
        <v>44297.0</v>
      </c>
      <c r="L15" s="44" t="s">
        <v>94</v>
      </c>
      <c r="M15" s="50">
        <v>202986.96</v>
      </c>
      <c r="N15" s="50">
        <v>16915.579999999998</v>
      </c>
      <c r="O15" s="44">
        <v>15553.0</v>
      </c>
      <c r="P15" s="44">
        <v>1.22E8</v>
      </c>
      <c r="Q15" s="44">
        <f t="shared" si="2"/>
        <v>122</v>
      </c>
      <c r="R15" s="50">
        <v>56949.11</v>
      </c>
      <c r="S15" s="51">
        <v>0.0</v>
      </c>
      <c r="T15" s="50">
        <v>0.0</v>
      </c>
      <c r="U15" s="44" t="s">
        <v>140</v>
      </c>
      <c r="V15" s="44" t="str">
        <f>VLOOKUP(U15,[1]Sheet1!$B$1:$F$65536,5,FALSE)</f>
        <v>#ERROR!</v>
      </c>
      <c r="W15" s="50">
        <v>56949.11</v>
      </c>
      <c r="X15" s="51">
        <v>10500.25</v>
      </c>
      <c r="Y15" s="51">
        <v>33618.2</v>
      </c>
      <c r="Z15" s="52">
        <v>118876.23</v>
      </c>
      <c r="AA15" s="52" t="s">
        <v>96</v>
      </c>
      <c r="AB15" s="53">
        <v>46448.86</v>
      </c>
      <c r="AC15" s="53" t="s">
        <v>97</v>
      </c>
      <c r="AD15" s="54">
        <v>46448.86</v>
      </c>
      <c r="AE15" s="54">
        <v>0.0</v>
      </c>
      <c r="AF15" s="54">
        <v>23330.91</v>
      </c>
      <c r="AG15" s="56">
        <v>6865.69</v>
      </c>
      <c r="AH15" s="56">
        <v>16465.22</v>
      </c>
      <c r="AI15" s="50">
        <v>16915.579999999998</v>
      </c>
      <c r="AJ15" s="50">
        <v>6202.37</v>
      </c>
      <c r="AK15" s="55"/>
      <c r="AL15" s="55"/>
      <c r="AM15" s="55"/>
      <c r="AN15" s="55"/>
      <c r="AO15" s="55"/>
      <c r="AP15" s="55"/>
      <c r="AQ15" s="55"/>
      <c r="AR15" s="55"/>
    </row>
    <row r="16">
      <c r="A16" s="44" t="s">
        <v>86</v>
      </c>
      <c r="B16" s="44" t="s">
        <v>87</v>
      </c>
      <c r="C16" s="44" t="s">
        <v>88</v>
      </c>
      <c r="D16" s="45" t="s">
        <v>137</v>
      </c>
      <c r="E16" s="46" t="s">
        <v>138</v>
      </c>
      <c r="F16" s="47">
        <v>6.967670000168E12</v>
      </c>
      <c r="G16" s="48" t="s">
        <v>91</v>
      </c>
      <c r="H16" s="44" t="s">
        <v>98</v>
      </c>
      <c r="I16" s="44" t="s">
        <v>141</v>
      </c>
      <c r="J16" s="49">
        <v>44297.0</v>
      </c>
      <c r="K16" s="49">
        <v>44662.0</v>
      </c>
      <c r="L16" s="44" t="s">
        <v>100</v>
      </c>
      <c r="M16" s="50">
        <v>202986.96</v>
      </c>
      <c r="N16" s="50">
        <v>16915.579999999998</v>
      </c>
      <c r="O16" s="44">
        <v>15553.0</v>
      </c>
      <c r="P16" s="44">
        <v>1.22E8</v>
      </c>
      <c r="Q16" s="44">
        <f t="shared" si="2"/>
        <v>122</v>
      </c>
      <c r="R16" s="50">
        <v>146601.69</v>
      </c>
      <c r="S16" s="51">
        <v>-78939.37</v>
      </c>
      <c r="T16" s="50">
        <v>0.0</v>
      </c>
      <c r="U16" s="44" t="s">
        <v>142</v>
      </c>
      <c r="V16" s="44" t="str">
        <f>VLOOKUP(U16,[1]Sheet1!$B$1:$F$65536,5,FALSE)</f>
        <v>#ERROR!</v>
      </c>
      <c r="W16" s="50">
        <v>67662.32</v>
      </c>
      <c r="X16" s="51">
        <v>-78375.53</v>
      </c>
      <c r="Y16" s="51">
        <v>67662.32</v>
      </c>
      <c r="Z16" s="52">
        <v>118876.23</v>
      </c>
      <c r="AA16" s="52"/>
      <c r="AB16" s="53">
        <v>146037.85</v>
      </c>
      <c r="AC16" s="53" t="s">
        <v>97</v>
      </c>
      <c r="AD16" s="54">
        <v>146037.85</v>
      </c>
      <c r="AE16" s="54">
        <v>0.0</v>
      </c>
      <c r="AF16" s="54">
        <v>0.0</v>
      </c>
      <c r="AG16" s="55"/>
      <c r="AH16" s="55"/>
      <c r="AI16" s="55"/>
      <c r="AJ16" s="50">
        <v>10713.21</v>
      </c>
      <c r="AK16" s="50">
        <v>16915.579999999998</v>
      </c>
      <c r="AL16" s="50">
        <v>16915.579999999998</v>
      </c>
      <c r="AM16" s="50">
        <v>16915.579999999998</v>
      </c>
      <c r="AN16" s="50">
        <v>16915.579999999998</v>
      </c>
      <c r="AO16" s="50">
        <v>16915.579999999998</v>
      </c>
      <c r="AP16" s="50">
        <v>16915.579999999998</v>
      </c>
      <c r="AQ16" s="50">
        <v>16915.579999999998</v>
      </c>
      <c r="AR16" s="50">
        <v>16915.579999999998</v>
      </c>
    </row>
    <row r="17">
      <c r="A17" s="44" t="s">
        <v>86</v>
      </c>
      <c r="B17" s="44" t="s">
        <v>87</v>
      </c>
      <c r="C17" s="44" t="s">
        <v>88</v>
      </c>
      <c r="D17" s="45" t="s">
        <v>143</v>
      </c>
      <c r="E17" s="46" t="s">
        <v>144</v>
      </c>
      <c r="F17" s="47">
        <v>2.250922000182E12</v>
      </c>
      <c r="G17" s="48" t="s">
        <v>91</v>
      </c>
      <c r="H17" s="44" t="s">
        <v>92</v>
      </c>
      <c r="I17" s="44" t="s">
        <v>145</v>
      </c>
      <c r="J17" s="49">
        <v>43932.0</v>
      </c>
      <c r="K17" s="49">
        <v>44297.0</v>
      </c>
      <c r="L17" s="44" t="s">
        <v>94</v>
      </c>
      <c r="M17" s="50">
        <v>202986.96</v>
      </c>
      <c r="N17" s="50">
        <v>16915.579999999998</v>
      </c>
      <c r="O17" s="44">
        <v>15554.0</v>
      </c>
      <c r="P17" s="44">
        <v>1.22E8</v>
      </c>
      <c r="Q17" s="44">
        <f t="shared" si="2"/>
        <v>122</v>
      </c>
      <c r="R17" s="50">
        <v>56949.11</v>
      </c>
      <c r="S17" s="51">
        <v>0.0</v>
      </c>
      <c r="T17" s="50">
        <v>0.0</v>
      </c>
      <c r="U17" s="44" t="s">
        <v>146</v>
      </c>
      <c r="V17" s="44" t="str">
        <f>VLOOKUP(U17,[1]Sheet1!$B$1:$F$65536,5,FALSE)</f>
        <v>#ERROR!</v>
      </c>
      <c r="W17" s="50">
        <v>56949.11</v>
      </c>
      <c r="X17" s="51">
        <v>1007.1800000000003</v>
      </c>
      <c r="Y17" s="51">
        <v>24125.14</v>
      </c>
      <c r="Z17" s="52">
        <v>139779.43</v>
      </c>
      <c r="AA17" s="52" t="s">
        <v>96</v>
      </c>
      <c r="AB17" s="53">
        <v>55941.93</v>
      </c>
      <c r="AC17" s="53" t="s">
        <v>97</v>
      </c>
      <c r="AD17" s="54">
        <v>55941.93</v>
      </c>
      <c r="AE17" s="54">
        <v>0.0</v>
      </c>
      <c r="AF17" s="54">
        <v>32823.97</v>
      </c>
      <c r="AG17" s="60">
        <v>16365.97</v>
      </c>
      <c r="AH17" s="56">
        <v>16458.0</v>
      </c>
      <c r="AI17" s="50">
        <v>16915.579999999998</v>
      </c>
      <c r="AJ17" s="50">
        <v>6202.38</v>
      </c>
      <c r="AK17" s="55"/>
      <c r="AL17" s="55"/>
      <c r="AM17" s="55"/>
      <c r="AN17" s="55"/>
      <c r="AO17" s="55"/>
      <c r="AP17" s="55"/>
      <c r="AQ17" s="55"/>
      <c r="AR17" s="55"/>
    </row>
    <row r="18">
      <c r="A18" s="44" t="s">
        <v>86</v>
      </c>
      <c r="B18" s="44" t="s">
        <v>87</v>
      </c>
      <c r="C18" s="44" t="s">
        <v>88</v>
      </c>
      <c r="D18" s="45" t="s">
        <v>143</v>
      </c>
      <c r="E18" s="46" t="s">
        <v>144</v>
      </c>
      <c r="F18" s="47">
        <v>2.250922000182E12</v>
      </c>
      <c r="G18" s="48" t="s">
        <v>91</v>
      </c>
      <c r="H18" s="44" t="s">
        <v>98</v>
      </c>
      <c r="I18" s="44" t="s">
        <v>147</v>
      </c>
      <c r="J18" s="49">
        <v>44297.0</v>
      </c>
      <c r="K18" s="49">
        <v>44662.0</v>
      </c>
      <c r="L18" s="44" t="s">
        <v>100</v>
      </c>
      <c r="M18" s="50">
        <v>202986.96</v>
      </c>
      <c r="N18" s="50">
        <v>16915.579999999998</v>
      </c>
      <c r="O18" s="44">
        <v>15554.0</v>
      </c>
      <c r="P18" s="44">
        <v>1.22E8</v>
      </c>
      <c r="Q18" s="44">
        <f t="shared" si="2"/>
        <v>122</v>
      </c>
      <c r="R18" s="50">
        <v>146037.84</v>
      </c>
      <c r="S18" s="51">
        <v>-95291.1</v>
      </c>
      <c r="T18" s="50">
        <v>0.0</v>
      </c>
      <c r="U18" s="44" t="s">
        <v>148</v>
      </c>
      <c r="V18" s="44" t="str">
        <f>VLOOKUP(U18,[1]Sheet1!$B$1:$F$65536,5,FALSE)</f>
        <v>#ERROR!</v>
      </c>
      <c r="W18" s="50">
        <v>50746.74</v>
      </c>
      <c r="X18" s="51">
        <v>-95291.1</v>
      </c>
      <c r="Y18" s="51">
        <v>50746.74</v>
      </c>
      <c r="Z18" s="52">
        <v>139779.43</v>
      </c>
      <c r="AA18" s="52" t="s">
        <v>96</v>
      </c>
      <c r="AB18" s="53">
        <v>146037.84</v>
      </c>
      <c r="AC18" s="53" t="s">
        <v>97</v>
      </c>
      <c r="AD18" s="54">
        <v>146037.84</v>
      </c>
      <c r="AE18" s="54">
        <v>0.0</v>
      </c>
      <c r="AF18" s="54">
        <v>0.0</v>
      </c>
      <c r="AG18" s="55"/>
      <c r="AH18" s="55"/>
      <c r="AI18" s="55"/>
      <c r="AJ18" s="50">
        <v>10713.199999999997</v>
      </c>
      <c r="AK18" s="50">
        <v>16915.579999999998</v>
      </c>
      <c r="AL18" s="50">
        <v>16915.579999999998</v>
      </c>
      <c r="AM18" s="50">
        <v>16915.579999999998</v>
      </c>
      <c r="AN18" s="50">
        <v>16915.579999999998</v>
      </c>
      <c r="AO18" s="50">
        <v>16915.579999999998</v>
      </c>
      <c r="AP18" s="50">
        <v>16915.579999999998</v>
      </c>
      <c r="AQ18" s="50">
        <v>16915.579999999998</v>
      </c>
      <c r="AR18" s="50">
        <v>16915.579999999998</v>
      </c>
    </row>
    <row r="19">
      <c r="A19" s="44" t="s">
        <v>86</v>
      </c>
      <c r="B19" s="44" t="s">
        <v>87</v>
      </c>
      <c r="C19" s="44" t="s">
        <v>88</v>
      </c>
      <c r="D19" s="45" t="s">
        <v>149</v>
      </c>
      <c r="E19" s="46" t="s">
        <v>150</v>
      </c>
      <c r="F19" s="47">
        <v>6.3437280001E12</v>
      </c>
      <c r="G19" s="48" t="s">
        <v>91</v>
      </c>
      <c r="H19" s="44" t="s">
        <v>92</v>
      </c>
      <c r="I19" s="44" t="s">
        <v>151</v>
      </c>
      <c r="J19" s="49">
        <v>44101.0</v>
      </c>
      <c r="K19" s="49">
        <v>44466.0</v>
      </c>
      <c r="L19" s="44" t="s">
        <v>100</v>
      </c>
      <c r="M19" s="50">
        <v>202986.96</v>
      </c>
      <c r="N19" s="50">
        <v>16915.579999999998</v>
      </c>
      <c r="O19" s="44">
        <v>15555.0</v>
      </c>
      <c r="P19" s="44">
        <v>1.22E8</v>
      </c>
      <c r="Q19" s="44">
        <f t="shared" si="2"/>
        <v>122</v>
      </c>
      <c r="R19" s="50">
        <v>61887.96</v>
      </c>
      <c r="S19" s="51">
        <v>0.0</v>
      </c>
      <c r="T19" s="50">
        <v>0.0</v>
      </c>
      <c r="U19" s="44" t="s">
        <v>152</v>
      </c>
      <c r="V19" s="44" t="str">
        <f>VLOOKUP(U19,[1]Sheet1!$B$1:$F$65536,5,FALSE)</f>
        <v>#ERROR!</v>
      </c>
      <c r="W19" s="50">
        <v>61887.96</v>
      </c>
      <c r="X19" s="51">
        <v>-7305.880000000012</v>
      </c>
      <c r="Y19" s="51">
        <v>47705.64</v>
      </c>
      <c r="Z19" s="52">
        <v>10413.39</v>
      </c>
      <c r="AA19" s="52" t="s">
        <v>96</v>
      </c>
      <c r="AB19" s="53">
        <v>120000.0</v>
      </c>
      <c r="AC19" s="53" t="s">
        <v>118</v>
      </c>
      <c r="AD19" s="54">
        <v>69193.84000000001</v>
      </c>
      <c r="AE19" s="54">
        <v>14182.32</v>
      </c>
      <c r="AF19" s="54">
        <v>0.0</v>
      </c>
      <c r="AG19" s="50">
        <v>6876.44</v>
      </c>
      <c r="AH19" s="59">
        <v>14182.32</v>
      </c>
      <c r="AI19" s="50">
        <v>6876.44</v>
      </c>
      <c r="AJ19" s="50">
        <v>6876.44</v>
      </c>
      <c r="AK19" s="50">
        <v>6876.44</v>
      </c>
      <c r="AL19" s="50">
        <v>6876.44</v>
      </c>
      <c r="AM19" s="50">
        <v>6876.44</v>
      </c>
      <c r="AN19" s="50">
        <v>6876.44</v>
      </c>
      <c r="AO19" s="50">
        <v>6876.44</v>
      </c>
      <c r="AP19" s="55"/>
      <c r="AQ19" s="55"/>
      <c r="AR19" s="55"/>
    </row>
    <row r="20">
      <c r="A20" s="44" t="s">
        <v>86</v>
      </c>
      <c r="B20" s="44" t="s">
        <v>87</v>
      </c>
      <c r="C20" s="44" t="s">
        <v>88</v>
      </c>
      <c r="D20" s="45" t="s">
        <v>153</v>
      </c>
      <c r="E20" s="46" t="s">
        <v>154</v>
      </c>
      <c r="F20" s="47">
        <v>1.425656000119E12</v>
      </c>
      <c r="G20" s="48" t="s">
        <v>91</v>
      </c>
      <c r="H20" s="44" t="s">
        <v>92</v>
      </c>
      <c r="I20" s="44" t="s">
        <v>155</v>
      </c>
      <c r="J20" s="49">
        <v>43932.0</v>
      </c>
      <c r="K20" s="49">
        <v>44297.0</v>
      </c>
      <c r="L20" s="44" t="s">
        <v>94</v>
      </c>
      <c r="M20" s="50">
        <v>202986.96</v>
      </c>
      <c r="N20" s="50">
        <v>16915.579999999998</v>
      </c>
      <c r="O20" s="44">
        <v>15556.0</v>
      </c>
      <c r="P20" s="44">
        <v>1.22E8</v>
      </c>
      <c r="Q20" s="44">
        <f t="shared" si="2"/>
        <v>122</v>
      </c>
      <c r="R20" s="50">
        <v>56949.12</v>
      </c>
      <c r="S20" s="51">
        <v>0.0</v>
      </c>
      <c r="T20" s="50">
        <v>0.0</v>
      </c>
      <c r="U20" s="44" t="s">
        <v>156</v>
      </c>
      <c r="V20" s="44" t="str">
        <f>VLOOKUP(U20,[1]Sheet1!$B$1:$F$65536,5,FALSE)</f>
        <v>#ERROR!</v>
      </c>
      <c r="W20" s="50">
        <v>56949.12</v>
      </c>
      <c r="X20" s="51">
        <v>19.34000000001106</v>
      </c>
      <c r="Y20" s="51">
        <v>6221.720000000005</v>
      </c>
      <c r="Z20" s="52">
        <v>130137.93000000001</v>
      </c>
      <c r="AA20" s="52" t="s">
        <v>96</v>
      </c>
      <c r="AB20" s="53">
        <v>56929.77999999999</v>
      </c>
      <c r="AC20" s="53" t="s">
        <v>97</v>
      </c>
      <c r="AD20" s="54">
        <v>56929.77999999999</v>
      </c>
      <c r="AE20" s="54">
        <v>33831.159999999996</v>
      </c>
      <c r="AF20" s="54">
        <v>16896.24</v>
      </c>
      <c r="AG20" s="60">
        <v>16896.24</v>
      </c>
      <c r="AH20" s="59">
        <v>16915.579999999998</v>
      </c>
      <c r="AI20" s="59">
        <v>16915.579999999998</v>
      </c>
      <c r="AJ20" s="50">
        <v>6202.38</v>
      </c>
      <c r="AK20" s="55"/>
      <c r="AL20" s="55"/>
      <c r="AM20" s="55"/>
      <c r="AN20" s="55"/>
      <c r="AO20" s="55"/>
      <c r="AP20" s="55"/>
      <c r="AQ20" s="55"/>
      <c r="AR20" s="55"/>
    </row>
    <row r="21" ht="15.75" customHeight="1">
      <c r="A21" s="44" t="s">
        <v>86</v>
      </c>
      <c r="B21" s="44" t="s">
        <v>87</v>
      </c>
      <c r="C21" s="44" t="s">
        <v>88</v>
      </c>
      <c r="D21" s="45" t="s">
        <v>153</v>
      </c>
      <c r="E21" s="46" t="s">
        <v>154</v>
      </c>
      <c r="F21" s="47">
        <v>1.425656000119E12</v>
      </c>
      <c r="G21" s="48" t="s">
        <v>91</v>
      </c>
      <c r="H21" s="44" t="s">
        <v>98</v>
      </c>
      <c r="I21" s="44" t="s">
        <v>157</v>
      </c>
      <c r="J21" s="49">
        <v>44297.0</v>
      </c>
      <c r="K21" s="49">
        <v>44662.0</v>
      </c>
      <c r="L21" s="44" t="s">
        <v>100</v>
      </c>
      <c r="M21" s="50">
        <v>202986.96</v>
      </c>
      <c r="N21" s="50">
        <v>16915.579999999998</v>
      </c>
      <c r="O21" s="44">
        <v>15556.0</v>
      </c>
      <c r="P21" s="44">
        <v>1.22E8</v>
      </c>
      <c r="Q21" s="44">
        <f t="shared" si="2"/>
        <v>122</v>
      </c>
      <c r="R21" s="50">
        <v>146037.84</v>
      </c>
      <c r="S21" s="51">
        <v>-95291.1</v>
      </c>
      <c r="T21" s="50">
        <v>0.0</v>
      </c>
      <c r="U21" s="44" t="s">
        <v>158</v>
      </c>
      <c r="V21" s="44" t="str">
        <f>VLOOKUP(U21,[1]Sheet1!$B$1:$F$65536,5,FALSE)</f>
        <v>#ERROR!</v>
      </c>
      <c r="W21" s="50">
        <v>50746.74</v>
      </c>
      <c r="X21" s="51">
        <v>-95291.1</v>
      </c>
      <c r="Y21" s="51">
        <v>50746.74</v>
      </c>
      <c r="Z21" s="52">
        <v>130137.93000000001</v>
      </c>
      <c r="AA21" s="52" t="s">
        <v>96</v>
      </c>
      <c r="AB21" s="53">
        <v>146037.84</v>
      </c>
      <c r="AC21" s="53" t="s">
        <v>97</v>
      </c>
      <c r="AD21" s="54">
        <v>146037.84</v>
      </c>
      <c r="AE21" s="54">
        <v>0.0</v>
      </c>
      <c r="AF21" s="54">
        <v>0.0</v>
      </c>
      <c r="AG21" s="55"/>
      <c r="AH21" s="55"/>
      <c r="AI21" s="55"/>
      <c r="AJ21" s="50">
        <v>10713.199999999997</v>
      </c>
      <c r="AK21" s="50">
        <v>16915.579999999998</v>
      </c>
      <c r="AL21" s="50">
        <v>16915.579999999998</v>
      </c>
      <c r="AM21" s="50">
        <v>16915.579999999998</v>
      </c>
      <c r="AN21" s="50">
        <v>16915.579999999998</v>
      </c>
      <c r="AO21" s="50">
        <v>16915.579999999998</v>
      </c>
      <c r="AP21" s="50">
        <v>16915.579999999998</v>
      </c>
      <c r="AQ21" s="50">
        <v>16915.579999999998</v>
      </c>
      <c r="AR21" s="50">
        <v>16915.579999999998</v>
      </c>
    </row>
    <row r="22" ht="15.75" customHeight="1">
      <c r="A22" s="44" t="s">
        <v>86</v>
      </c>
      <c r="B22" s="44" t="s">
        <v>87</v>
      </c>
      <c r="C22" s="44" t="s">
        <v>88</v>
      </c>
      <c r="D22" s="45" t="s">
        <v>159</v>
      </c>
      <c r="E22" s="46" t="s">
        <v>160</v>
      </c>
      <c r="F22" s="47">
        <v>6.3402275000171E13</v>
      </c>
      <c r="G22" s="48" t="s">
        <v>91</v>
      </c>
      <c r="H22" s="44" t="s">
        <v>92</v>
      </c>
      <c r="I22" s="44" t="s">
        <v>161</v>
      </c>
      <c r="J22" s="49">
        <v>44088.0</v>
      </c>
      <c r="K22" s="49">
        <v>44453.0</v>
      </c>
      <c r="L22" s="44" t="s">
        <v>100</v>
      </c>
      <c r="M22" s="50">
        <v>202986.96</v>
      </c>
      <c r="N22" s="50">
        <v>16915.579999999998</v>
      </c>
      <c r="O22" s="44">
        <v>15557.0</v>
      </c>
      <c r="P22" s="44">
        <v>1.22E8</v>
      </c>
      <c r="Q22" s="44">
        <f t="shared" si="2"/>
        <v>122</v>
      </c>
      <c r="R22" s="50">
        <v>143248.46</v>
      </c>
      <c r="S22" s="51">
        <v>0.0</v>
      </c>
      <c r="T22" s="50">
        <v>0.0</v>
      </c>
      <c r="U22" s="44" t="s">
        <v>162</v>
      </c>
      <c r="V22" s="44" t="str">
        <f>VLOOKUP(U22,[1]Sheet1!$B$1:$F$65536,5,FALSE)</f>
        <v>#ERROR!</v>
      </c>
      <c r="W22" s="50">
        <v>143248.46</v>
      </c>
      <c r="X22" s="51">
        <v>272.4899999999907</v>
      </c>
      <c r="Y22" s="51">
        <v>92774.20999999999</v>
      </c>
      <c r="Z22" s="52">
        <v>59365.71</v>
      </c>
      <c r="AA22" s="52" t="s">
        <v>96</v>
      </c>
      <c r="AB22" s="53">
        <v>202986.96</v>
      </c>
      <c r="AC22" s="53" t="s">
        <v>118</v>
      </c>
      <c r="AD22" s="54">
        <v>142975.97</v>
      </c>
      <c r="AE22" s="54">
        <v>16831.52</v>
      </c>
      <c r="AF22" s="54">
        <v>33642.729999999996</v>
      </c>
      <c r="AG22" s="56">
        <v>16733.45</v>
      </c>
      <c r="AH22" s="60">
        <v>16909.28</v>
      </c>
      <c r="AI22" s="59">
        <v>16831.52</v>
      </c>
      <c r="AJ22" s="50">
        <v>16915.579999999998</v>
      </c>
      <c r="AK22" s="50">
        <v>16915.579999999998</v>
      </c>
      <c r="AL22" s="50">
        <v>16915.579999999998</v>
      </c>
      <c r="AM22" s="50">
        <v>16915.579999999998</v>
      </c>
      <c r="AN22" s="50">
        <v>16915.579999999998</v>
      </c>
      <c r="AO22" s="50">
        <v>7923.82</v>
      </c>
      <c r="AP22" s="55"/>
      <c r="AQ22" s="55"/>
      <c r="AR22" s="55"/>
    </row>
    <row r="23" ht="15.75" customHeight="1">
      <c r="A23" s="44" t="s">
        <v>86</v>
      </c>
      <c r="B23" s="44" t="s">
        <v>87</v>
      </c>
      <c r="C23" s="44" t="s">
        <v>88</v>
      </c>
      <c r="D23" s="45" t="s">
        <v>163</v>
      </c>
      <c r="E23" s="46" t="s">
        <v>164</v>
      </c>
      <c r="F23" s="47">
        <v>2.654902000177E12</v>
      </c>
      <c r="G23" s="48" t="s">
        <v>91</v>
      </c>
      <c r="H23" s="44" t="s">
        <v>92</v>
      </c>
      <c r="I23" s="44" t="s">
        <v>165</v>
      </c>
      <c r="J23" s="49">
        <v>43932.0</v>
      </c>
      <c r="K23" s="49">
        <v>44297.0</v>
      </c>
      <c r="L23" s="44" t="s">
        <v>94</v>
      </c>
      <c r="M23" s="50">
        <v>202986.96</v>
      </c>
      <c r="N23" s="50">
        <v>16915.579999999998</v>
      </c>
      <c r="O23" s="44">
        <v>15558.0</v>
      </c>
      <c r="P23" s="44">
        <v>1.22E8</v>
      </c>
      <c r="Q23" s="44">
        <f t="shared" si="2"/>
        <v>122</v>
      </c>
      <c r="R23" s="50">
        <v>56949.12</v>
      </c>
      <c r="S23" s="51">
        <v>0.0</v>
      </c>
      <c r="T23" s="50">
        <v>0.0</v>
      </c>
      <c r="U23" s="44" t="s">
        <v>166</v>
      </c>
      <c r="V23" s="44" t="str">
        <f>VLOOKUP(U23,[1]Sheet1!$B$1:$F$65536,5,FALSE)</f>
        <v>#ERROR!</v>
      </c>
      <c r="W23" s="50">
        <v>56949.12</v>
      </c>
      <c r="X23" s="51">
        <v>0.0</v>
      </c>
      <c r="Y23" s="51">
        <v>23117.960000000006</v>
      </c>
      <c r="Z23" s="52">
        <v>145612.63</v>
      </c>
      <c r="AA23" s="52" t="s">
        <v>96</v>
      </c>
      <c r="AB23" s="53">
        <v>56949.11999999999</v>
      </c>
      <c r="AC23" s="53" t="s">
        <v>97</v>
      </c>
      <c r="AD23" s="54">
        <v>56949.11999999999</v>
      </c>
      <c r="AE23" s="54">
        <v>0.0</v>
      </c>
      <c r="AF23" s="54">
        <v>33831.159999999996</v>
      </c>
      <c r="AG23" s="56">
        <v>16915.579999999998</v>
      </c>
      <c r="AH23" s="56">
        <v>16915.579999999998</v>
      </c>
      <c r="AI23" s="50">
        <v>16915.579999999998</v>
      </c>
      <c r="AJ23" s="50">
        <v>6202.38</v>
      </c>
      <c r="AK23" s="55"/>
      <c r="AL23" s="55"/>
      <c r="AM23" s="55"/>
      <c r="AN23" s="55"/>
      <c r="AO23" s="55"/>
      <c r="AP23" s="55"/>
      <c r="AQ23" s="55"/>
      <c r="AR23" s="55"/>
    </row>
    <row r="24" ht="15.75" customHeight="1">
      <c r="A24" s="44" t="s">
        <v>86</v>
      </c>
      <c r="B24" s="44" t="s">
        <v>87</v>
      </c>
      <c r="C24" s="44" t="s">
        <v>88</v>
      </c>
      <c r="D24" s="45" t="s">
        <v>163</v>
      </c>
      <c r="E24" s="46" t="s">
        <v>164</v>
      </c>
      <c r="F24" s="47">
        <v>2.654902000177E12</v>
      </c>
      <c r="G24" s="48" t="s">
        <v>91</v>
      </c>
      <c r="H24" s="44" t="s">
        <v>98</v>
      </c>
      <c r="I24" s="44" t="s">
        <v>167</v>
      </c>
      <c r="J24" s="49">
        <v>44297.0</v>
      </c>
      <c r="K24" s="49">
        <v>44662.0</v>
      </c>
      <c r="L24" s="44" t="s">
        <v>100</v>
      </c>
      <c r="M24" s="50">
        <v>202986.96</v>
      </c>
      <c r="N24" s="50">
        <v>16915.579999999998</v>
      </c>
      <c r="O24" s="44">
        <v>15558.0</v>
      </c>
      <c r="P24" s="44">
        <v>1.22E8</v>
      </c>
      <c r="Q24" s="44">
        <f t="shared" si="2"/>
        <v>122</v>
      </c>
      <c r="R24" s="50">
        <v>146037.84</v>
      </c>
      <c r="S24" s="51">
        <v>-95291.1</v>
      </c>
      <c r="T24" s="50">
        <v>0.0</v>
      </c>
      <c r="U24" s="44" t="s">
        <v>168</v>
      </c>
      <c r="V24" s="44" t="str">
        <f>VLOOKUP(U24,[1]Sheet1!$B$1:$F$65536,5,FALSE)</f>
        <v>#ERROR!</v>
      </c>
      <c r="W24" s="50">
        <v>50746.74</v>
      </c>
      <c r="X24" s="51">
        <v>-95291.1</v>
      </c>
      <c r="Y24" s="51">
        <v>50746.74</v>
      </c>
      <c r="Z24" s="52"/>
      <c r="AA24" s="52"/>
      <c r="AB24" s="53">
        <v>146037.84</v>
      </c>
      <c r="AC24" s="53" t="s">
        <v>97</v>
      </c>
      <c r="AD24" s="54">
        <v>146037.84</v>
      </c>
      <c r="AE24" s="54">
        <v>0.0</v>
      </c>
      <c r="AF24" s="54">
        <v>0.0</v>
      </c>
      <c r="AG24" s="55"/>
      <c r="AH24" s="55"/>
      <c r="AI24" s="55"/>
      <c r="AJ24" s="50">
        <v>10713.199999999997</v>
      </c>
      <c r="AK24" s="50">
        <v>16915.579999999998</v>
      </c>
      <c r="AL24" s="50">
        <v>16915.579999999998</v>
      </c>
      <c r="AM24" s="50">
        <v>16915.579999999998</v>
      </c>
      <c r="AN24" s="50">
        <v>16915.579999999998</v>
      </c>
      <c r="AO24" s="50">
        <v>16915.579999999998</v>
      </c>
      <c r="AP24" s="50">
        <v>16915.579999999998</v>
      </c>
      <c r="AQ24" s="50">
        <v>16915.579999999998</v>
      </c>
      <c r="AR24" s="50">
        <v>16915.579999999998</v>
      </c>
    </row>
    <row r="25" ht="15.75" customHeight="1">
      <c r="A25" s="44" t="s">
        <v>86</v>
      </c>
      <c r="B25" s="44" t="s">
        <v>87</v>
      </c>
      <c r="C25" s="44" t="s">
        <v>88</v>
      </c>
      <c r="D25" s="45" t="s">
        <v>169</v>
      </c>
      <c r="E25" s="46" t="s">
        <v>170</v>
      </c>
      <c r="F25" s="47">
        <v>6.048565000125E12</v>
      </c>
      <c r="G25" s="48" t="s">
        <v>91</v>
      </c>
      <c r="H25" s="44" t="s">
        <v>171</v>
      </c>
      <c r="I25" s="44" t="s">
        <v>172</v>
      </c>
      <c r="J25" s="49">
        <v>43923.0</v>
      </c>
      <c r="K25" s="49">
        <v>44288.0</v>
      </c>
      <c r="L25" s="44" t="s">
        <v>94</v>
      </c>
      <c r="M25" s="50">
        <v>1199872.7999999998</v>
      </c>
      <c r="N25" s="50">
        <v>99989.39999999998</v>
      </c>
      <c r="O25" s="44">
        <v>15559.0</v>
      </c>
      <c r="P25" s="44">
        <v>1.22E8</v>
      </c>
      <c r="Q25" s="44">
        <f t="shared" si="2"/>
        <v>122</v>
      </c>
      <c r="R25" s="50">
        <v>303301.18</v>
      </c>
      <c r="S25" s="51">
        <v>0.0</v>
      </c>
      <c r="T25" s="50">
        <v>0.0</v>
      </c>
      <c r="U25" s="57" t="s">
        <v>173</v>
      </c>
      <c r="V25" s="44" t="str">
        <f>VLOOKUP(U25,[1]Sheet1!$B$1:$F$65536,5,FALSE)</f>
        <v>#ERROR!</v>
      </c>
      <c r="W25" s="50">
        <v>303301.18</v>
      </c>
      <c r="X25" s="51">
        <v>0.0</v>
      </c>
      <c r="Y25" s="51">
        <v>3332.9800000000105</v>
      </c>
      <c r="Z25" s="52">
        <v>896571.6200000001</v>
      </c>
      <c r="AA25" s="52" t="s">
        <v>96</v>
      </c>
      <c r="AB25" s="53">
        <v>303301.17999999993</v>
      </c>
      <c r="AC25" s="53" t="s">
        <v>97</v>
      </c>
      <c r="AD25" s="54">
        <v>303301.17999999993</v>
      </c>
      <c r="AE25" s="54">
        <v>99989.4</v>
      </c>
      <c r="AF25" s="54">
        <v>199978.8</v>
      </c>
      <c r="AG25" s="60">
        <v>99989.4</v>
      </c>
      <c r="AH25" s="60">
        <v>99989.4</v>
      </c>
      <c r="AI25" s="59">
        <v>99989.4</v>
      </c>
      <c r="AJ25" s="50">
        <v>3332.98</v>
      </c>
      <c r="AK25" s="55"/>
      <c r="AL25" s="55"/>
      <c r="AM25" s="55"/>
      <c r="AN25" s="55"/>
      <c r="AO25" s="55"/>
      <c r="AP25" s="55"/>
      <c r="AQ25" s="55"/>
      <c r="AR25" s="55"/>
    </row>
    <row r="26" ht="15.75" customHeight="1">
      <c r="A26" s="44" t="s">
        <v>86</v>
      </c>
      <c r="B26" s="44" t="s">
        <v>87</v>
      </c>
      <c r="C26" s="44" t="s">
        <v>88</v>
      </c>
      <c r="D26" s="45" t="s">
        <v>169</v>
      </c>
      <c r="E26" s="46" t="s">
        <v>170</v>
      </c>
      <c r="F26" s="47">
        <v>6.048565000125E12</v>
      </c>
      <c r="G26" s="48" t="s">
        <v>91</v>
      </c>
      <c r="H26" s="44" t="s">
        <v>92</v>
      </c>
      <c r="I26" s="44" t="s">
        <v>174</v>
      </c>
      <c r="J26" s="49">
        <v>44288.0</v>
      </c>
      <c r="K26" s="49">
        <v>44653.0</v>
      </c>
      <c r="L26" s="44" t="s">
        <v>100</v>
      </c>
      <c r="M26" s="50">
        <v>1199872.7999999998</v>
      </c>
      <c r="N26" s="50">
        <v>99989.39999999998</v>
      </c>
      <c r="O26" s="44">
        <v>15559.0</v>
      </c>
      <c r="P26" s="44">
        <v>1.22E8</v>
      </c>
      <c r="Q26" s="44">
        <f t="shared" si="2"/>
        <v>122</v>
      </c>
      <c r="R26" s="50">
        <v>896571.65</v>
      </c>
      <c r="S26" s="51">
        <v>-596603.45</v>
      </c>
      <c r="T26" s="50">
        <v>0.0</v>
      </c>
      <c r="U26" s="57" t="s">
        <v>175</v>
      </c>
      <c r="V26" s="44" t="str">
        <f>VLOOKUP(U26,[1]Sheet1!$B$1:$F$65536,5,FALSE)</f>
        <v>#ERROR!</v>
      </c>
      <c r="W26" s="50">
        <v>299968.2</v>
      </c>
      <c r="X26" s="51">
        <v>-95291.1</v>
      </c>
      <c r="Y26" s="51">
        <v>299968.2</v>
      </c>
      <c r="Z26" s="52">
        <v>896571.6200000001</v>
      </c>
      <c r="AA26" s="52" t="s">
        <v>96</v>
      </c>
      <c r="AB26" s="53">
        <v>896571.6199999999</v>
      </c>
      <c r="AC26" s="53" t="s">
        <v>97</v>
      </c>
      <c r="AD26" s="54">
        <v>896571.6199999999</v>
      </c>
      <c r="AE26" s="54">
        <v>0.0</v>
      </c>
      <c r="AF26" s="54">
        <v>0.0</v>
      </c>
      <c r="AG26" s="55"/>
      <c r="AH26" s="55"/>
      <c r="AI26" s="55"/>
      <c r="AJ26" s="50">
        <v>96656.41999999998</v>
      </c>
      <c r="AK26" s="50">
        <v>99989.39999999998</v>
      </c>
      <c r="AL26" s="50">
        <v>99989.39999999998</v>
      </c>
      <c r="AM26" s="50">
        <v>99989.39999999998</v>
      </c>
      <c r="AN26" s="50">
        <v>99989.39999999998</v>
      </c>
      <c r="AO26" s="50">
        <v>99989.39999999998</v>
      </c>
      <c r="AP26" s="50">
        <v>99989.39999999998</v>
      </c>
      <c r="AQ26" s="50">
        <v>99989.39999999998</v>
      </c>
      <c r="AR26" s="50">
        <v>99989.39999999998</v>
      </c>
    </row>
    <row r="27" ht="15.75" customHeight="1">
      <c r="A27" s="44" t="s">
        <v>86</v>
      </c>
      <c r="B27" s="44" t="s">
        <v>87</v>
      </c>
      <c r="C27" s="44" t="s">
        <v>88</v>
      </c>
      <c r="D27" s="45" t="s">
        <v>176</v>
      </c>
      <c r="E27" s="46" t="s">
        <v>177</v>
      </c>
      <c r="F27" s="47">
        <v>7.6724100016E11</v>
      </c>
      <c r="G27" s="48" t="s">
        <v>91</v>
      </c>
      <c r="H27" s="44" t="s">
        <v>92</v>
      </c>
      <c r="I27" s="44" t="s">
        <v>178</v>
      </c>
      <c r="J27" s="49">
        <v>43932.0</v>
      </c>
      <c r="K27" s="49">
        <v>44297.0</v>
      </c>
      <c r="L27" s="44" t="s">
        <v>94</v>
      </c>
      <c r="M27" s="50">
        <v>202986.96</v>
      </c>
      <c r="N27" s="50">
        <v>16915.579999999998</v>
      </c>
      <c r="O27" s="44">
        <v>15560.0</v>
      </c>
      <c r="P27" s="44">
        <v>1.22E8</v>
      </c>
      <c r="Q27" s="44">
        <f t="shared" si="2"/>
        <v>122</v>
      </c>
      <c r="R27" s="50">
        <v>56949.12</v>
      </c>
      <c r="S27" s="51">
        <v>0.0</v>
      </c>
      <c r="T27" s="50">
        <v>0.0</v>
      </c>
      <c r="U27" s="44" t="s">
        <v>179</v>
      </c>
      <c r="V27" s="44" t="str">
        <f>VLOOKUP(U27,[1]Sheet1!$B$1:$F$65536,5,FALSE)</f>
        <v>#ERROR!</v>
      </c>
      <c r="W27" s="50">
        <v>56949.12</v>
      </c>
      <c r="X27" s="51">
        <v>736.260000000002</v>
      </c>
      <c r="Y27" s="51">
        <v>6938.639999999999</v>
      </c>
      <c r="Z27" s="52">
        <v>139441.76</v>
      </c>
      <c r="AA27" s="52" t="s">
        <v>96</v>
      </c>
      <c r="AB27" s="53">
        <v>56212.86</v>
      </c>
      <c r="AC27" s="53" t="s">
        <v>97</v>
      </c>
      <c r="AD27" s="54">
        <v>56212.86</v>
      </c>
      <c r="AE27" s="54">
        <v>16458.0</v>
      </c>
      <c r="AF27" s="54">
        <v>33552.48</v>
      </c>
      <c r="AG27" s="56">
        <v>636.48</v>
      </c>
      <c r="AH27" s="56">
        <v>32916.0</v>
      </c>
      <c r="AI27" s="59">
        <v>16458.0</v>
      </c>
      <c r="AJ27" s="50">
        <v>6202.38</v>
      </c>
      <c r="AK27" s="55"/>
      <c r="AL27" s="55"/>
      <c r="AM27" s="55"/>
      <c r="AN27" s="55"/>
      <c r="AO27" s="55"/>
      <c r="AP27" s="55"/>
      <c r="AQ27" s="55"/>
      <c r="AR27" s="55"/>
    </row>
    <row r="28" ht="15.75" customHeight="1">
      <c r="A28" s="44" t="s">
        <v>86</v>
      </c>
      <c r="B28" s="44" t="s">
        <v>87</v>
      </c>
      <c r="C28" s="44" t="s">
        <v>88</v>
      </c>
      <c r="D28" s="45" t="s">
        <v>176</v>
      </c>
      <c r="E28" s="46" t="s">
        <v>177</v>
      </c>
      <c r="F28" s="47">
        <v>7.6724100016E11</v>
      </c>
      <c r="G28" s="48" t="s">
        <v>91</v>
      </c>
      <c r="H28" s="44" t="s">
        <v>98</v>
      </c>
      <c r="I28" s="44" t="s">
        <v>180</v>
      </c>
      <c r="J28" s="49">
        <v>44297.0</v>
      </c>
      <c r="K28" s="49">
        <v>44662.0</v>
      </c>
      <c r="L28" s="44" t="s">
        <v>100</v>
      </c>
      <c r="M28" s="50">
        <v>202986.96</v>
      </c>
      <c r="N28" s="50">
        <v>16915.579999999998</v>
      </c>
      <c r="O28" s="44">
        <v>15560.0</v>
      </c>
      <c r="P28" s="44">
        <v>1.22E8</v>
      </c>
      <c r="Q28" s="44">
        <f t="shared" si="2"/>
        <v>122</v>
      </c>
      <c r="R28" s="50">
        <v>146037.84</v>
      </c>
      <c r="S28" s="51">
        <v>-95291.1</v>
      </c>
      <c r="T28" s="50">
        <v>0.0</v>
      </c>
      <c r="U28" s="44" t="s">
        <v>181</v>
      </c>
      <c r="V28" s="44" t="str">
        <f>VLOOKUP(U28,[1]Sheet1!$B$1:$F$65536,5,FALSE)</f>
        <v>#ERROR!</v>
      </c>
      <c r="W28" s="50">
        <v>50746.74</v>
      </c>
      <c r="X28" s="51">
        <v>-95291.1</v>
      </c>
      <c r="Y28" s="51">
        <v>50746.74</v>
      </c>
      <c r="Z28" s="52">
        <v>139441.76</v>
      </c>
      <c r="AA28" s="52" t="s">
        <v>96</v>
      </c>
      <c r="AB28" s="53">
        <v>146037.84</v>
      </c>
      <c r="AC28" s="53" t="s">
        <v>97</v>
      </c>
      <c r="AD28" s="54">
        <v>146037.84</v>
      </c>
      <c r="AE28" s="54">
        <v>0.0</v>
      </c>
      <c r="AF28" s="54">
        <v>0.0</v>
      </c>
      <c r="AG28" s="55"/>
      <c r="AH28" s="55"/>
      <c r="AI28" s="55"/>
      <c r="AJ28" s="50">
        <v>10713.199999999997</v>
      </c>
      <c r="AK28" s="50">
        <v>16915.579999999998</v>
      </c>
      <c r="AL28" s="50">
        <v>16915.579999999998</v>
      </c>
      <c r="AM28" s="50">
        <v>16915.579999999998</v>
      </c>
      <c r="AN28" s="50">
        <v>16915.579999999998</v>
      </c>
      <c r="AO28" s="50">
        <v>16915.579999999998</v>
      </c>
      <c r="AP28" s="50">
        <v>16915.579999999998</v>
      </c>
      <c r="AQ28" s="50">
        <v>16915.579999999998</v>
      </c>
      <c r="AR28" s="50">
        <v>16915.579999999998</v>
      </c>
    </row>
    <row r="29" ht="15.75" customHeight="1">
      <c r="A29" s="44" t="s">
        <v>86</v>
      </c>
      <c r="B29" s="44" t="s">
        <v>87</v>
      </c>
      <c r="C29" s="44" t="s">
        <v>88</v>
      </c>
      <c r="D29" s="45" t="s">
        <v>182</v>
      </c>
      <c r="E29" s="46" t="s">
        <v>183</v>
      </c>
      <c r="F29" s="47">
        <v>8.872338000145E12</v>
      </c>
      <c r="G29" s="48" t="s">
        <v>91</v>
      </c>
      <c r="H29" s="44" t="s">
        <v>92</v>
      </c>
      <c r="I29" s="44" t="s">
        <v>184</v>
      </c>
      <c r="J29" s="49">
        <v>43932.0</v>
      </c>
      <c r="K29" s="49">
        <v>44297.0</v>
      </c>
      <c r="L29" s="44" t="s">
        <v>94</v>
      </c>
      <c r="M29" s="50">
        <v>202986.96</v>
      </c>
      <c r="N29" s="50">
        <v>16915.579999999998</v>
      </c>
      <c r="O29" s="44">
        <v>15561.0</v>
      </c>
      <c r="P29" s="44">
        <v>1.22E8</v>
      </c>
      <c r="Q29" s="44">
        <f t="shared" si="2"/>
        <v>122</v>
      </c>
      <c r="R29" s="50">
        <v>56949.12</v>
      </c>
      <c r="S29" s="51">
        <v>0.0</v>
      </c>
      <c r="T29" s="50">
        <v>0.0</v>
      </c>
      <c r="U29" s="44" t="s">
        <v>185</v>
      </c>
      <c r="V29" s="44" t="str">
        <f>VLOOKUP(U29,[1]Sheet1!$B$1:$F$65536,5,FALSE)</f>
        <v>#ERROR!</v>
      </c>
      <c r="W29" s="50">
        <v>56949.12</v>
      </c>
      <c r="X29" s="51">
        <v>0.0</v>
      </c>
      <c r="Y29" s="51">
        <v>23117.960000000006</v>
      </c>
      <c r="Z29" s="52">
        <v>122275.79999999999</v>
      </c>
      <c r="AA29" s="52" t="s">
        <v>96</v>
      </c>
      <c r="AB29" s="53">
        <v>56949.11999999999</v>
      </c>
      <c r="AC29" s="53" t="s">
        <v>97</v>
      </c>
      <c r="AD29" s="54">
        <v>56949.11999999999</v>
      </c>
      <c r="AE29" s="54">
        <v>0.0</v>
      </c>
      <c r="AF29" s="54">
        <v>33831.159999999996</v>
      </c>
      <c r="AG29" s="56">
        <v>16915.579999999998</v>
      </c>
      <c r="AH29" s="56">
        <v>16915.579999999998</v>
      </c>
      <c r="AI29" s="50">
        <v>16915.579999999998</v>
      </c>
      <c r="AJ29" s="50">
        <v>6202.38</v>
      </c>
      <c r="AK29" s="55"/>
      <c r="AL29" s="55"/>
      <c r="AM29" s="55"/>
      <c r="AN29" s="55"/>
      <c r="AO29" s="55"/>
      <c r="AP29" s="55"/>
      <c r="AQ29" s="55"/>
      <c r="AR29" s="55"/>
    </row>
    <row r="30" ht="15.75" customHeight="1">
      <c r="A30" s="44" t="s">
        <v>86</v>
      </c>
      <c r="B30" s="44" t="s">
        <v>87</v>
      </c>
      <c r="C30" s="44" t="s">
        <v>88</v>
      </c>
      <c r="D30" s="45" t="s">
        <v>182</v>
      </c>
      <c r="E30" s="46" t="s">
        <v>183</v>
      </c>
      <c r="F30" s="47">
        <v>8.872338000145E12</v>
      </c>
      <c r="G30" s="48" t="s">
        <v>91</v>
      </c>
      <c r="H30" s="44" t="s">
        <v>98</v>
      </c>
      <c r="I30" s="44" t="s">
        <v>186</v>
      </c>
      <c r="J30" s="49">
        <v>44297.0</v>
      </c>
      <c r="K30" s="49">
        <v>44662.0</v>
      </c>
      <c r="L30" s="44" t="s">
        <v>100</v>
      </c>
      <c r="M30" s="50">
        <v>202986.96</v>
      </c>
      <c r="N30" s="50">
        <v>16915.579999999998</v>
      </c>
      <c r="O30" s="44">
        <v>15561.0</v>
      </c>
      <c r="P30" s="44">
        <v>1.22E8</v>
      </c>
      <c r="Q30" s="44">
        <f t="shared" si="2"/>
        <v>122</v>
      </c>
      <c r="R30" s="50">
        <v>146037.84</v>
      </c>
      <c r="S30" s="51">
        <v>-95291.1</v>
      </c>
      <c r="T30" s="50">
        <v>0.0</v>
      </c>
      <c r="U30" s="44" t="s">
        <v>187</v>
      </c>
      <c r="V30" s="44" t="str">
        <f>VLOOKUP(U30,[1]Sheet1!$B$1:$F$65536,5,FALSE)</f>
        <v>#ERROR!</v>
      </c>
      <c r="W30" s="50">
        <v>50746.74</v>
      </c>
      <c r="X30" s="51">
        <v>-95291.1</v>
      </c>
      <c r="Y30" s="51">
        <v>50746.74</v>
      </c>
      <c r="Z30" s="52">
        <v>122275.79999999999</v>
      </c>
      <c r="AA30" s="52" t="s">
        <v>96</v>
      </c>
      <c r="AB30" s="53">
        <v>146037.84</v>
      </c>
      <c r="AC30" s="53" t="s">
        <v>97</v>
      </c>
      <c r="AD30" s="54">
        <v>146037.84</v>
      </c>
      <c r="AE30" s="54">
        <v>0.0</v>
      </c>
      <c r="AF30" s="54">
        <v>0.0</v>
      </c>
      <c r="AG30" s="55"/>
      <c r="AH30" s="55"/>
      <c r="AI30" s="55"/>
      <c r="AJ30" s="50">
        <v>10713.199999999997</v>
      </c>
      <c r="AK30" s="50">
        <v>16915.579999999998</v>
      </c>
      <c r="AL30" s="50">
        <v>16915.579999999998</v>
      </c>
      <c r="AM30" s="50">
        <v>16915.579999999998</v>
      </c>
      <c r="AN30" s="50">
        <v>16915.579999999998</v>
      </c>
      <c r="AO30" s="50">
        <v>16915.579999999998</v>
      </c>
      <c r="AP30" s="50">
        <v>16915.579999999998</v>
      </c>
      <c r="AQ30" s="50">
        <v>16915.579999999998</v>
      </c>
      <c r="AR30" s="50">
        <v>16915.579999999998</v>
      </c>
    </row>
    <row r="31" ht="15.75" customHeight="1">
      <c r="A31" s="44" t="s">
        <v>86</v>
      </c>
      <c r="B31" s="44" t="s">
        <v>87</v>
      </c>
      <c r="C31" s="44" t="s">
        <v>88</v>
      </c>
      <c r="D31" s="45" t="s">
        <v>188</v>
      </c>
      <c r="E31" s="46" t="s">
        <v>189</v>
      </c>
      <c r="F31" s="47">
        <v>7.231922000159E12</v>
      </c>
      <c r="G31" s="48" t="s">
        <v>91</v>
      </c>
      <c r="H31" s="44" t="s">
        <v>92</v>
      </c>
      <c r="I31" s="44" t="s">
        <v>190</v>
      </c>
      <c r="J31" s="49">
        <v>43933.0</v>
      </c>
      <c r="K31" s="49">
        <v>44298.0</v>
      </c>
      <c r="L31" s="44" t="s">
        <v>94</v>
      </c>
      <c r="M31" s="50">
        <v>202986.96</v>
      </c>
      <c r="N31" s="50">
        <v>16915.579999999998</v>
      </c>
      <c r="O31" s="44">
        <v>15562.0</v>
      </c>
      <c r="P31" s="44">
        <v>1.22E8</v>
      </c>
      <c r="Q31" s="44">
        <f t="shared" si="2"/>
        <v>122</v>
      </c>
      <c r="R31" s="50">
        <v>57745.51</v>
      </c>
      <c r="S31" s="51">
        <v>0.0</v>
      </c>
      <c r="T31" s="50">
        <v>0.0</v>
      </c>
      <c r="U31" s="44" t="s">
        <v>191</v>
      </c>
      <c r="V31" s="44" t="str">
        <f>VLOOKUP(U31,[1]Sheet1!$B$1:$F$65536,5,FALSE)</f>
        <v>#ERROR!</v>
      </c>
      <c r="W31" s="50">
        <v>57745.51</v>
      </c>
      <c r="X31" s="51">
        <v>0.0</v>
      </c>
      <c r="Y31" s="51">
        <v>23914.35</v>
      </c>
      <c r="Z31" s="52">
        <v>145241.45</v>
      </c>
      <c r="AA31" s="52" t="s">
        <v>96</v>
      </c>
      <c r="AB31" s="53">
        <v>57745.51000000001</v>
      </c>
      <c r="AC31" s="53" t="s">
        <v>97</v>
      </c>
      <c r="AD31" s="54">
        <v>57745.51000000001</v>
      </c>
      <c r="AE31" s="54">
        <v>0.0</v>
      </c>
      <c r="AF31" s="54">
        <v>33831.16</v>
      </c>
      <c r="AG31" s="56">
        <v>16915.58</v>
      </c>
      <c r="AH31" s="56">
        <v>16915.579999999998</v>
      </c>
      <c r="AI31" s="50">
        <v>16915.579999999998</v>
      </c>
      <c r="AJ31" s="50">
        <v>6998.77</v>
      </c>
      <c r="AK31" s="55"/>
      <c r="AL31" s="55"/>
      <c r="AM31" s="55"/>
      <c r="AN31" s="55"/>
      <c r="AO31" s="55"/>
      <c r="AP31" s="55"/>
      <c r="AQ31" s="55"/>
      <c r="AR31" s="55"/>
    </row>
    <row r="32" ht="15.75" customHeight="1">
      <c r="A32" s="44" t="s">
        <v>86</v>
      </c>
      <c r="B32" s="44" t="s">
        <v>87</v>
      </c>
      <c r="C32" s="44" t="s">
        <v>88</v>
      </c>
      <c r="D32" s="45" t="s">
        <v>188</v>
      </c>
      <c r="E32" s="46" t="s">
        <v>189</v>
      </c>
      <c r="F32" s="47">
        <v>7.231922000159E12</v>
      </c>
      <c r="G32" s="48" t="s">
        <v>91</v>
      </c>
      <c r="H32" s="44" t="s">
        <v>98</v>
      </c>
      <c r="I32" s="44" t="s">
        <v>192</v>
      </c>
      <c r="J32" s="49">
        <v>44298.0</v>
      </c>
      <c r="K32" s="49">
        <v>44663.0</v>
      </c>
      <c r="L32" s="44" t="s">
        <v>100</v>
      </c>
      <c r="M32" s="50">
        <v>202986.96</v>
      </c>
      <c r="N32" s="50">
        <v>16915.579999999998</v>
      </c>
      <c r="O32" s="44">
        <v>15562.0</v>
      </c>
      <c r="P32" s="44">
        <v>1.22E8</v>
      </c>
      <c r="Q32" s="44">
        <f t="shared" si="2"/>
        <v>122</v>
      </c>
      <c r="R32" s="50">
        <v>146037.84</v>
      </c>
      <c r="S32" s="51">
        <v>-95291.1</v>
      </c>
      <c r="T32" s="50">
        <v>0.0</v>
      </c>
      <c r="U32" s="44" t="s">
        <v>193</v>
      </c>
      <c r="V32" s="44" t="str">
        <f>VLOOKUP(U32,[1]Sheet1!$B$1:$F$65536,5,FALSE)</f>
        <v>#ERROR!</v>
      </c>
      <c r="W32" s="50">
        <v>50746.74</v>
      </c>
      <c r="X32" s="51">
        <v>-94494.70999999999</v>
      </c>
      <c r="Y32" s="51">
        <v>50746.74</v>
      </c>
      <c r="Z32" s="52">
        <v>145241.45</v>
      </c>
      <c r="AA32" s="52" t="s">
        <v>96</v>
      </c>
      <c r="AB32" s="53">
        <v>145241.44999999998</v>
      </c>
      <c r="AC32" s="53" t="s">
        <v>97</v>
      </c>
      <c r="AD32" s="54">
        <v>145241.44999999998</v>
      </c>
      <c r="AE32" s="54">
        <v>0.0</v>
      </c>
      <c r="AF32" s="54">
        <v>0.0</v>
      </c>
      <c r="AG32" s="55"/>
      <c r="AH32" s="55"/>
      <c r="AI32" s="55"/>
      <c r="AJ32" s="50">
        <v>9916.809999999998</v>
      </c>
      <c r="AK32" s="50">
        <v>16915.579999999998</v>
      </c>
      <c r="AL32" s="50">
        <v>16915.579999999998</v>
      </c>
      <c r="AM32" s="50">
        <v>16915.579999999998</v>
      </c>
      <c r="AN32" s="50">
        <v>16915.579999999998</v>
      </c>
      <c r="AO32" s="50">
        <v>16915.579999999998</v>
      </c>
      <c r="AP32" s="50">
        <v>16915.579999999998</v>
      </c>
      <c r="AQ32" s="50">
        <v>16915.579999999998</v>
      </c>
      <c r="AR32" s="50">
        <v>16915.579999999998</v>
      </c>
    </row>
    <row r="33" ht="15.75" customHeight="1">
      <c r="A33" s="44" t="s">
        <v>86</v>
      </c>
      <c r="B33" s="44" t="s">
        <v>87</v>
      </c>
      <c r="C33" s="44" t="s">
        <v>88</v>
      </c>
      <c r="D33" s="45" t="s">
        <v>194</v>
      </c>
      <c r="E33" s="46" t="s">
        <v>195</v>
      </c>
      <c r="F33" s="47">
        <v>9.223366000102E12</v>
      </c>
      <c r="G33" s="48" t="s">
        <v>91</v>
      </c>
      <c r="H33" s="44" t="s">
        <v>171</v>
      </c>
      <c r="I33" s="44" t="s">
        <v>196</v>
      </c>
      <c r="J33" s="49">
        <v>43953.0</v>
      </c>
      <c r="K33" s="49">
        <v>44318.0</v>
      </c>
      <c r="L33" s="44" t="s">
        <v>94</v>
      </c>
      <c r="M33" s="50">
        <v>202986.96</v>
      </c>
      <c r="N33" s="50">
        <v>16915.579999999998</v>
      </c>
      <c r="O33" s="44">
        <v>15563.0</v>
      </c>
      <c r="P33" s="44">
        <v>1.22E8</v>
      </c>
      <c r="Q33" s="44">
        <f t="shared" si="2"/>
        <v>122</v>
      </c>
      <c r="R33" s="50">
        <v>68790.03</v>
      </c>
      <c r="S33" s="51">
        <v>0.0</v>
      </c>
      <c r="T33" s="50">
        <v>0.0</v>
      </c>
      <c r="U33" s="44" t="s">
        <v>197</v>
      </c>
      <c r="V33" s="44" t="str">
        <f>VLOOKUP(U33,[1]Sheet1!$B$1:$F$65536,5,FALSE)</f>
        <v>#ERROR!</v>
      </c>
      <c r="W33" s="50">
        <v>68790.03</v>
      </c>
      <c r="X33" s="51">
        <v>0.004666666674893349</v>
      </c>
      <c r="Y33" s="51">
        <v>18043.290000000008</v>
      </c>
      <c r="Z33" s="52">
        <v>100365.78</v>
      </c>
      <c r="AA33" s="52" t="s">
        <v>96</v>
      </c>
      <c r="AB33" s="53">
        <v>68790.02533333332</v>
      </c>
      <c r="AC33" s="53" t="s">
        <v>97</v>
      </c>
      <c r="AD33" s="54">
        <v>68790.02533333332</v>
      </c>
      <c r="AE33" s="54">
        <v>50746.73999999999</v>
      </c>
      <c r="AF33" s="54">
        <v>0.0</v>
      </c>
      <c r="AG33" s="59">
        <v>16915.579999999998</v>
      </c>
      <c r="AH33" s="59">
        <v>16915.579999999998</v>
      </c>
      <c r="AI33" s="59">
        <v>16915.579999999998</v>
      </c>
      <c r="AJ33" s="50">
        <v>16915.579999999998</v>
      </c>
      <c r="AK33" s="50">
        <v>1127.705333333333</v>
      </c>
      <c r="AL33" s="55"/>
      <c r="AM33" s="55"/>
      <c r="AN33" s="55"/>
      <c r="AO33" s="55"/>
      <c r="AP33" s="55"/>
      <c r="AQ33" s="55"/>
      <c r="AR33" s="55"/>
    </row>
    <row r="34" ht="15.75" customHeight="1">
      <c r="A34" s="44" t="s">
        <v>86</v>
      </c>
      <c r="B34" s="44" t="s">
        <v>87</v>
      </c>
      <c r="C34" s="44" t="s">
        <v>88</v>
      </c>
      <c r="D34" s="45" t="s">
        <v>194</v>
      </c>
      <c r="E34" s="46" t="s">
        <v>195</v>
      </c>
      <c r="F34" s="47">
        <v>9.223366000102E12</v>
      </c>
      <c r="G34" s="48" t="s">
        <v>91</v>
      </c>
      <c r="H34" s="44" t="s">
        <v>92</v>
      </c>
      <c r="I34" s="44" t="s">
        <v>198</v>
      </c>
      <c r="J34" s="49">
        <v>44318.0</v>
      </c>
      <c r="K34" s="49">
        <v>44683.0</v>
      </c>
      <c r="L34" s="44" t="s">
        <v>100</v>
      </c>
      <c r="M34" s="50">
        <v>202986.96</v>
      </c>
      <c r="N34" s="50">
        <v>16915.579999999998</v>
      </c>
      <c r="O34" s="44">
        <v>15563.0</v>
      </c>
      <c r="P34" s="44">
        <v>1.22E8</v>
      </c>
      <c r="Q34" s="44">
        <f t="shared" si="2"/>
        <v>122</v>
      </c>
      <c r="R34" s="50">
        <v>134760.79</v>
      </c>
      <c r="S34" s="51">
        <v>0.0</v>
      </c>
      <c r="T34" s="50">
        <v>0.0</v>
      </c>
      <c r="U34" s="44" t="s">
        <v>199</v>
      </c>
      <c r="V34" s="44" t="str">
        <f>VLOOKUP(U34,[1]Sheet1!$B$1:$F$65536,5,FALSE)</f>
        <v>#ERROR!</v>
      </c>
      <c r="W34" s="50">
        <v>134760.79</v>
      </c>
      <c r="X34" s="51">
        <v>563.8553333333402</v>
      </c>
      <c r="Y34" s="51">
        <v>134760.79</v>
      </c>
      <c r="Z34" s="52">
        <v>100365.78</v>
      </c>
      <c r="AA34" s="52" t="s">
        <v>96</v>
      </c>
      <c r="AB34" s="53">
        <v>134196.93466666667</v>
      </c>
      <c r="AC34" s="53" t="s">
        <v>97</v>
      </c>
      <c r="AD34" s="54">
        <v>134196.93466666667</v>
      </c>
      <c r="AE34" s="54">
        <v>0.0</v>
      </c>
      <c r="AF34" s="54">
        <v>0.0</v>
      </c>
      <c r="AG34" s="55"/>
      <c r="AH34" s="55"/>
      <c r="AI34" s="55"/>
      <c r="AJ34" s="55"/>
      <c r="AK34" s="50">
        <v>15787.874666666663</v>
      </c>
      <c r="AL34" s="50">
        <v>16915.579999999998</v>
      </c>
      <c r="AM34" s="50">
        <v>16915.579999999998</v>
      </c>
      <c r="AN34" s="50">
        <v>16915.579999999998</v>
      </c>
      <c r="AO34" s="50">
        <v>16915.579999999998</v>
      </c>
      <c r="AP34" s="50">
        <v>16915.579999999998</v>
      </c>
      <c r="AQ34" s="50">
        <v>16915.579999999998</v>
      </c>
      <c r="AR34" s="50">
        <v>16915.579999999998</v>
      </c>
    </row>
    <row r="35" ht="15.75" customHeight="1">
      <c r="A35" s="44" t="s">
        <v>200</v>
      </c>
      <c r="B35" s="44" t="s">
        <v>201</v>
      </c>
      <c r="C35" s="44" t="s">
        <v>202</v>
      </c>
      <c r="D35" s="45" t="s">
        <v>203</v>
      </c>
      <c r="E35" s="46" t="s">
        <v>204</v>
      </c>
      <c r="F35" s="47">
        <v>3.213418000175E12</v>
      </c>
      <c r="G35" s="48" t="s">
        <v>205</v>
      </c>
      <c r="H35" s="61">
        <v>0.0</v>
      </c>
      <c r="I35" s="44" t="s">
        <v>206</v>
      </c>
      <c r="J35" s="49">
        <v>44151.0</v>
      </c>
      <c r="K35" s="49">
        <v>44331.0</v>
      </c>
      <c r="L35" s="44" t="s">
        <v>94</v>
      </c>
      <c r="M35" s="50">
        <v>1281354.32</v>
      </c>
      <c r="N35" s="50">
        <v>106779.52666666667</v>
      </c>
      <c r="O35" s="44">
        <v>1737.0</v>
      </c>
      <c r="P35" s="44">
        <v>3.08E8</v>
      </c>
      <c r="Q35" s="44">
        <f t="shared" si="2"/>
        <v>308</v>
      </c>
      <c r="R35" s="50">
        <v>1281354.32</v>
      </c>
      <c r="S35" s="51">
        <v>0.0</v>
      </c>
      <c r="T35" s="50">
        <v>0.0</v>
      </c>
      <c r="U35" s="44" t="s">
        <v>207</v>
      </c>
      <c r="V35" s="44" t="str">
        <f>VLOOKUP(U35,[1]Sheet1!$B$1:$F$65536,5,FALSE)</f>
        <v>#ERROR!</v>
      </c>
      <c r="W35" s="50">
        <v>1281354.32</v>
      </c>
      <c r="X35" s="51">
        <v>756574.02</v>
      </c>
      <c r="Y35" s="51">
        <v>756574.02</v>
      </c>
      <c r="Z35" s="52"/>
      <c r="AA35" s="52"/>
      <c r="AB35" s="53">
        <v>524780.3</v>
      </c>
      <c r="AC35" s="53"/>
      <c r="AD35" s="54">
        <v>524780.3</v>
      </c>
      <c r="AE35" s="54">
        <v>524780.3</v>
      </c>
      <c r="AF35" s="54">
        <v>0.0</v>
      </c>
      <c r="AG35" s="55"/>
      <c r="AH35" s="55"/>
      <c r="AI35" s="55"/>
      <c r="AJ35" s="55"/>
      <c r="AK35" s="62">
        <v>524780.3</v>
      </c>
      <c r="AL35" s="55"/>
      <c r="AM35" s="55"/>
      <c r="AN35" s="55"/>
      <c r="AO35" s="55"/>
      <c r="AP35" s="55"/>
      <c r="AQ35" s="55"/>
      <c r="AR35" s="55"/>
    </row>
    <row r="36" ht="15.75" customHeight="1">
      <c r="A36" s="44" t="s">
        <v>200</v>
      </c>
      <c r="B36" s="44" t="s">
        <v>201</v>
      </c>
      <c r="C36" s="44" t="s">
        <v>88</v>
      </c>
      <c r="D36" s="45" t="s">
        <v>208</v>
      </c>
      <c r="E36" s="46" t="s">
        <v>209</v>
      </c>
      <c r="F36" s="47">
        <v>4.9520521000169E13</v>
      </c>
      <c r="G36" s="48" t="s">
        <v>210</v>
      </c>
      <c r="H36" s="44">
        <v>0.0</v>
      </c>
      <c r="I36" s="44" t="s">
        <v>211</v>
      </c>
      <c r="J36" s="49">
        <v>44319.0</v>
      </c>
      <c r="K36" s="49">
        <v>44348.0</v>
      </c>
      <c r="L36" s="44" t="s">
        <v>100</v>
      </c>
      <c r="M36" s="50">
        <v>1472800.0</v>
      </c>
      <c r="N36" s="50">
        <v>122733.33333333333</v>
      </c>
      <c r="O36" s="44">
        <v>15570.0</v>
      </c>
      <c r="P36" s="44">
        <v>1.39E8</v>
      </c>
      <c r="Q36" s="44">
        <f t="shared" si="2"/>
        <v>139</v>
      </c>
      <c r="R36" s="50">
        <v>368200.0</v>
      </c>
      <c r="S36" s="51">
        <v>0.0</v>
      </c>
      <c r="T36" s="50">
        <v>0.0</v>
      </c>
      <c r="U36" s="44" t="s">
        <v>212</v>
      </c>
      <c r="V36" s="44" t="str">
        <f>VLOOKUP(U36,[1]Sheet1!$B$1:$F$65536,5,FALSE)</f>
        <v>#ERROR!</v>
      </c>
      <c r="W36" s="50">
        <v>368200.0</v>
      </c>
      <c r="X36" s="51">
        <v>-1104600.0</v>
      </c>
      <c r="Y36" s="51">
        <v>368200.0</v>
      </c>
      <c r="Z36" s="52"/>
      <c r="AA36" s="52"/>
      <c r="AB36" s="53">
        <v>1472800.0</v>
      </c>
      <c r="AC36" s="53" t="s">
        <v>213</v>
      </c>
      <c r="AD36" s="54">
        <v>1472800.0</v>
      </c>
      <c r="AE36" s="54">
        <v>0.0</v>
      </c>
      <c r="AF36" s="54">
        <v>0.0</v>
      </c>
      <c r="AG36" s="55"/>
      <c r="AH36" s="55"/>
      <c r="AI36" s="55"/>
      <c r="AJ36" s="55"/>
      <c r="AK36" s="50">
        <v>1472800.0</v>
      </c>
      <c r="AL36" s="55"/>
      <c r="AM36" s="55"/>
      <c r="AN36" s="55"/>
      <c r="AO36" s="55"/>
      <c r="AP36" s="55"/>
      <c r="AQ36" s="55"/>
      <c r="AR36" s="55"/>
    </row>
    <row r="37" ht="15.75" customHeight="1">
      <c r="A37" s="44" t="s">
        <v>200</v>
      </c>
      <c r="B37" s="44" t="s">
        <v>214</v>
      </c>
      <c r="C37" s="44" t="s">
        <v>88</v>
      </c>
      <c r="D37" s="45" t="s">
        <v>215</v>
      </c>
      <c r="E37" s="46" t="s">
        <v>216</v>
      </c>
      <c r="F37" s="47">
        <v>7.539566500014E13</v>
      </c>
      <c r="G37" s="48" t="s">
        <v>217</v>
      </c>
      <c r="H37" s="44">
        <v>0.0</v>
      </c>
      <c r="I37" s="44" t="s">
        <v>218</v>
      </c>
      <c r="J37" s="49">
        <v>44315.0</v>
      </c>
      <c r="K37" s="49">
        <v>44495.0</v>
      </c>
      <c r="L37" s="44" t="s">
        <v>100</v>
      </c>
      <c r="M37" s="50">
        <v>10146.0</v>
      </c>
      <c r="N37" s="50">
        <v>845.5</v>
      </c>
      <c r="O37" s="44">
        <v>15570.0</v>
      </c>
      <c r="P37" s="44">
        <v>3.08E8</v>
      </c>
      <c r="Q37" s="44">
        <f t="shared" si="2"/>
        <v>308</v>
      </c>
      <c r="R37" s="50">
        <v>10146.0</v>
      </c>
      <c r="S37" s="51">
        <v>0.0</v>
      </c>
      <c r="T37" s="50">
        <v>0.0</v>
      </c>
      <c r="U37" s="44" t="s">
        <v>219</v>
      </c>
      <c r="V37" s="44" t="str">
        <f>VLOOKUP(U37,[1]Sheet1!$B$1:$F$65536,5,FALSE)</f>
        <v>#ERROR!</v>
      </c>
      <c r="W37" s="50">
        <v>10146.0</v>
      </c>
      <c r="X37" s="51">
        <v>0.0</v>
      </c>
      <c r="Y37" s="51">
        <v>10146.0</v>
      </c>
      <c r="Z37" s="52"/>
      <c r="AA37" s="52"/>
      <c r="AB37" s="53">
        <v>10146.0</v>
      </c>
      <c r="AC37" s="53" t="s">
        <v>213</v>
      </c>
      <c r="AD37" s="54">
        <v>10146.0</v>
      </c>
      <c r="AE37" s="54">
        <v>0.0</v>
      </c>
      <c r="AF37" s="54">
        <v>0.0</v>
      </c>
      <c r="AG37" s="55"/>
      <c r="AH37" s="55"/>
      <c r="AI37" s="55"/>
      <c r="AJ37" s="55"/>
      <c r="AK37" s="50">
        <v>10146.0</v>
      </c>
      <c r="AL37" s="55"/>
      <c r="AM37" s="55"/>
      <c r="AN37" s="55"/>
      <c r="AO37" s="55"/>
      <c r="AP37" s="55"/>
      <c r="AQ37" s="55"/>
      <c r="AR37" s="55"/>
    </row>
    <row r="38" ht="15.75" customHeight="1">
      <c r="A38" s="44" t="s">
        <v>200</v>
      </c>
      <c r="B38" s="44" t="s">
        <v>214</v>
      </c>
      <c r="C38" s="44" t="s">
        <v>220</v>
      </c>
      <c r="D38" s="45" t="s">
        <v>221</v>
      </c>
      <c r="E38" s="46" t="s">
        <v>222</v>
      </c>
      <c r="F38" s="47">
        <v>1.8791322000161E13</v>
      </c>
      <c r="G38" s="48" t="s">
        <v>223</v>
      </c>
      <c r="H38" s="44">
        <v>0.0</v>
      </c>
      <c r="I38" s="44" t="s">
        <v>224</v>
      </c>
      <c r="J38" s="49">
        <v>44272.0</v>
      </c>
      <c r="K38" s="49">
        <v>44452.0</v>
      </c>
      <c r="L38" s="44" t="s">
        <v>100</v>
      </c>
      <c r="M38" s="50">
        <v>1124450.0</v>
      </c>
      <c r="N38" s="50">
        <v>187408.33333333334</v>
      </c>
      <c r="O38" s="44">
        <v>17935.0</v>
      </c>
      <c r="P38" s="44">
        <v>1.21E8</v>
      </c>
      <c r="Q38" s="44">
        <f t="shared" si="2"/>
        <v>121</v>
      </c>
      <c r="R38" s="50">
        <v>1124450.0</v>
      </c>
      <c r="S38" s="51">
        <v>0.0</v>
      </c>
      <c r="T38" s="50">
        <v>0.0</v>
      </c>
      <c r="U38" s="44" t="s">
        <v>225</v>
      </c>
      <c r="V38" s="44" t="str">
        <f>VLOOKUP(U38,[1]Sheet1!$B$1:$F$65536,5,FALSE)</f>
        <v>#ERROR!</v>
      </c>
      <c r="W38" s="50">
        <v>1124450.0</v>
      </c>
      <c r="X38" s="51">
        <v>0.0</v>
      </c>
      <c r="Y38" s="51">
        <v>1124450.0</v>
      </c>
      <c r="Z38" s="52"/>
      <c r="AA38" s="52"/>
      <c r="AB38" s="53">
        <v>1124450.0</v>
      </c>
      <c r="AC38" s="53" t="s">
        <v>213</v>
      </c>
      <c r="AD38" s="54">
        <v>1124450.0</v>
      </c>
      <c r="AE38" s="54">
        <v>0.0</v>
      </c>
      <c r="AF38" s="54">
        <v>0.0</v>
      </c>
      <c r="AG38" s="55"/>
      <c r="AH38" s="55"/>
      <c r="AI38" s="55"/>
      <c r="AJ38" s="50">
        <v>1124450.0</v>
      </c>
      <c r="AK38" s="55"/>
      <c r="AL38" s="55"/>
      <c r="AM38" s="55"/>
      <c r="AN38" s="55"/>
      <c r="AO38" s="55"/>
      <c r="AP38" s="55"/>
      <c r="AQ38" s="55"/>
      <c r="AR38" s="55"/>
    </row>
    <row r="39" ht="15.75" customHeight="1">
      <c r="A39" s="44" t="s">
        <v>200</v>
      </c>
      <c r="B39" s="44" t="s">
        <v>201</v>
      </c>
      <c r="C39" s="44" t="s">
        <v>88</v>
      </c>
      <c r="D39" s="45" t="s">
        <v>226</v>
      </c>
      <c r="E39" s="46" t="s">
        <v>227</v>
      </c>
      <c r="F39" s="47">
        <v>1.1377867000187E13</v>
      </c>
      <c r="G39" s="48" t="s">
        <v>228</v>
      </c>
      <c r="H39" s="44">
        <v>0.0</v>
      </c>
      <c r="I39" s="44" t="s">
        <v>229</v>
      </c>
      <c r="J39" s="49">
        <v>44267.0</v>
      </c>
      <c r="K39" s="49">
        <v>44447.0</v>
      </c>
      <c r="L39" s="44" t="s">
        <v>100</v>
      </c>
      <c r="M39" s="50">
        <v>106675.0</v>
      </c>
      <c r="N39" s="50">
        <v>17779.166666666668</v>
      </c>
      <c r="O39" s="44">
        <v>17768.0</v>
      </c>
      <c r="P39" s="44">
        <v>1.21E8</v>
      </c>
      <c r="Q39" s="44">
        <f t="shared" si="2"/>
        <v>121</v>
      </c>
      <c r="R39" s="50">
        <v>106675.0</v>
      </c>
      <c r="S39" s="51">
        <v>0.0</v>
      </c>
      <c r="T39" s="50">
        <v>0.0</v>
      </c>
      <c r="U39" s="44" t="s">
        <v>230</v>
      </c>
      <c r="V39" s="44" t="str">
        <f>VLOOKUP(U39,[1]Sheet1!$B$1:$F$65536,5,FALSE)</f>
        <v>#ERROR!</v>
      </c>
      <c r="W39" s="50">
        <v>106675.0</v>
      </c>
      <c r="X39" s="51">
        <v>0.0</v>
      </c>
      <c r="Y39" s="51">
        <v>0.0</v>
      </c>
      <c r="Z39" s="52"/>
      <c r="AA39" s="52"/>
      <c r="AB39" s="53">
        <v>106675.0</v>
      </c>
      <c r="AC39" s="53" t="s">
        <v>213</v>
      </c>
      <c r="AD39" s="54">
        <v>106675.0</v>
      </c>
      <c r="AE39" s="54">
        <v>106675.0</v>
      </c>
      <c r="AF39" s="54">
        <v>0.0</v>
      </c>
      <c r="AG39" s="55"/>
      <c r="AH39" s="55"/>
      <c r="AI39" s="55"/>
      <c r="AJ39" s="59">
        <v>106675.0</v>
      </c>
      <c r="AK39" s="55"/>
      <c r="AL39" s="55"/>
      <c r="AM39" s="55"/>
      <c r="AN39" s="55"/>
      <c r="AO39" s="55"/>
      <c r="AP39" s="55"/>
      <c r="AQ39" s="55"/>
      <c r="AR39" s="55"/>
    </row>
    <row r="40" ht="15.75" customHeight="1">
      <c r="A40" s="44" t="s">
        <v>200</v>
      </c>
      <c r="B40" s="44" t="s">
        <v>201</v>
      </c>
      <c r="C40" s="44" t="s">
        <v>88</v>
      </c>
      <c r="D40" s="45" t="s">
        <v>231</v>
      </c>
      <c r="E40" s="46" t="s">
        <v>209</v>
      </c>
      <c r="F40" s="47">
        <v>4.9520521000169E13</v>
      </c>
      <c r="G40" s="48" t="s">
        <v>232</v>
      </c>
      <c r="H40" s="44">
        <v>0.0</v>
      </c>
      <c r="I40" s="44" t="s">
        <v>233</v>
      </c>
      <c r="J40" s="49">
        <v>44291.0</v>
      </c>
      <c r="K40" s="49">
        <v>44471.0</v>
      </c>
      <c r="L40" s="44" t="s">
        <v>100</v>
      </c>
      <c r="M40" s="50">
        <v>105200.0</v>
      </c>
      <c r="N40" s="50">
        <v>17533.333333333332</v>
      </c>
      <c r="O40" s="44">
        <v>15570.0</v>
      </c>
      <c r="P40" s="44">
        <v>1.21E8</v>
      </c>
      <c r="Q40" s="44">
        <f t="shared" si="2"/>
        <v>121</v>
      </c>
      <c r="R40" s="50">
        <v>105200.0</v>
      </c>
      <c r="S40" s="51">
        <v>0.0</v>
      </c>
      <c r="T40" s="50">
        <v>0.0</v>
      </c>
      <c r="U40" s="44" t="s">
        <v>234</v>
      </c>
      <c r="V40" s="44" t="str">
        <f>VLOOKUP(U40,[1]Sheet1!$B$1:$F$65536,5,FALSE)</f>
        <v>#ERROR!</v>
      </c>
      <c r="W40" s="50">
        <v>105200.0</v>
      </c>
      <c r="X40" s="51">
        <v>0.0</v>
      </c>
      <c r="Y40" s="51">
        <v>0.0</v>
      </c>
      <c r="Z40" s="52"/>
      <c r="AA40" s="52"/>
      <c r="AB40" s="53">
        <v>105200.0</v>
      </c>
      <c r="AC40" s="53" t="s">
        <v>213</v>
      </c>
      <c r="AD40" s="54">
        <v>105200.0</v>
      </c>
      <c r="AE40" s="54">
        <v>105200.0</v>
      </c>
      <c r="AF40" s="54">
        <v>0.0</v>
      </c>
      <c r="AG40" s="55"/>
      <c r="AH40" s="55"/>
      <c r="AI40" s="55"/>
      <c r="AJ40" s="59">
        <v>105200.0</v>
      </c>
      <c r="AK40" s="55"/>
      <c r="AL40" s="55"/>
      <c r="AM40" s="55"/>
      <c r="AN40" s="55"/>
      <c r="AO40" s="55"/>
      <c r="AP40" s="55"/>
      <c r="AQ40" s="55"/>
      <c r="AR40" s="55"/>
    </row>
    <row r="41" ht="15.75" customHeight="1">
      <c r="A41" s="44" t="s">
        <v>200</v>
      </c>
      <c r="B41" s="44" t="s">
        <v>214</v>
      </c>
      <c r="C41" s="44" t="s">
        <v>88</v>
      </c>
      <c r="D41" s="45" t="s">
        <v>235</v>
      </c>
      <c r="E41" s="46" t="s">
        <v>236</v>
      </c>
      <c r="F41" s="47">
        <v>3.0778749000125E13</v>
      </c>
      <c r="G41" s="48" t="s">
        <v>237</v>
      </c>
      <c r="H41" s="44">
        <v>0.0</v>
      </c>
      <c r="I41" s="44" t="s">
        <v>238</v>
      </c>
      <c r="J41" s="49">
        <v>44265.0</v>
      </c>
      <c r="K41" s="49">
        <v>44445.0</v>
      </c>
      <c r="L41" s="44" t="s">
        <v>100</v>
      </c>
      <c r="M41" s="50">
        <v>78960.0</v>
      </c>
      <c r="N41" s="50">
        <v>13160.0</v>
      </c>
      <c r="O41" s="44">
        <v>15570.0</v>
      </c>
      <c r="P41" s="44">
        <v>1.08604E8</v>
      </c>
      <c r="Q41" s="44">
        <f t="shared" si="2"/>
        <v>108</v>
      </c>
      <c r="R41" s="50">
        <v>78960.0</v>
      </c>
      <c r="S41" s="51">
        <v>0.0</v>
      </c>
      <c r="T41" s="50">
        <v>0.0</v>
      </c>
      <c r="U41" s="44" t="s">
        <v>239</v>
      </c>
      <c r="V41" s="44" t="str">
        <f>VLOOKUP(U41,[1]Sheet1!$B$1:$F$65536,5,FALSE)</f>
        <v>#ERROR!</v>
      </c>
      <c r="W41" s="50">
        <v>78960.0</v>
      </c>
      <c r="X41" s="51">
        <v>0.0</v>
      </c>
      <c r="Y41" s="51">
        <v>78960.0</v>
      </c>
      <c r="Z41" s="52"/>
      <c r="AA41" s="52"/>
      <c r="AB41" s="53">
        <v>78960.0</v>
      </c>
      <c r="AC41" s="53" t="s">
        <v>213</v>
      </c>
      <c r="AD41" s="54">
        <v>78960.0</v>
      </c>
      <c r="AE41" s="54">
        <v>0.0</v>
      </c>
      <c r="AF41" s="54">
        <v>0.0</v>
      </c>
      <c r="AG41" s="55"/>
      <c r="AH41" s="55"/>
      <c r="AI41" s="55"/>
      <c r="AJ41" s="50">
        <v>78960.0</v>
      </c>
      <c r="AK41" s="55"/>
      <c r="AL41" s="55"/>
      <c r="AM41" s="55"/>
      <c r="AN41" s="55"/>
      <c r="AO41" s="55"/>
      <c r="AP41" s="55"/>
      <c r="AQ41" s="55"/>
      <c r="AR41" s="55"/>
    </row>
    <row r="42" ht="15.75" customHeight="1">
      <c r="A42" s="44" t="s">
        <v>200</v>
      </c>
      <c r="B42" s="44" t="s">
        <v>201</v>
      </c>
      <c r="C42" s="44" t="s">
        <v>88</v>
      </c>
      <c r="D42" s="45" t="s">
        <v>240</v>
      </c>
      <c r="E42" s="46" t="s">
        <v>241</v>
      </c>
      <c r="F42" s="47">
        <v>2.9220512000145E13</v>
      </c>
      <c r="G42" s="48" t="s">
        <v>242</v>
      </c>
      <c r="H42" s="44">
        <v>0.0</v>
      </c>
      <c r="I42" s="44" t="s">
        <v>243</v>
      </c>
      <c r="J42" s="49">
        <v>44272.0</v>
      </c>
      <c r="K42" s="49">
        <v>44452.0</v>
      </c>
      <c r="L42" s="44" t="s">
        <v>100</v>
      </c>
      <c r="M42" s="50">
        <v>29960.0</v>
      </c>
      <c r="N42" s="50">
        <v>4993.333333333333</v>
      </c>
      <c r="O42" s="44">
        <v>15570.0</v>
      </c>
      <c r="P42" s="44">
        <v>1.08604E8</v>
      </c>
      <c r="Q42" s="44">
        <f t="shared" si="2"/>
        <v>108</v>
      </c>
      <c r="R42" s="50">
        <v>29960.0</v>
      </c>
      <c r="S42" s="51">
        <v>0.0</v>
      </c>
      <c r="T42" s="50">
        <v>0.0</v>
      </c>
      <c r="U42" s="44" t="s">
        <v>244</v>
      </c>
      <c r="V42" s="44" t="str">
        <f>VLOOKUP(U42,[1]Sheet1!$B$1:$F$65536,5,FALSE)</f>
        <v>#ERROR!</v>
      </c>
      <c r="W42" s="50">
        <v>29960.0</v>
      </c>
      <c r="X42" s="51">
        <v>0.0</v>
      </c>
      <c r="Y42" s="51">
        <v>29960.0</v>
      </c>
      <c r="Z42" s="52"/>
      <c r="AA42" s="52"/>
      <c r="AB42" s="53">
        <v>29960.0</v>
      </c>
      <c r="AC42" s="53" t="s">
        <v>213</v>
      </c>
      <c r="AD42" s="54">
        <v>29960.0</v>
      </c>
      <c r="AE42" s="54">
        <v>0.0</v>
      </c>
      <c r="AF42" s="54">
        <v>0.0</v>
      </c>
      <c r="AG42" s="55"/>
      <c r="AH42" s="55"/>
      <c r="AI42" s="55"/>
      <c r="AJ42" s="50">
        <v>29960.0</v>
      </c>
      <c r="AK42" s="55"/>
      <c r="AL42" s="55"/>
      <c r="AM42" s="55"/>
      <c r="AN42" s="55"/>
      <c r="AO42" s="55"/>
      <c r="AP42" s="55"/>
      <c r="AQ42" s="55"/>
      <c r="AR42" s="55"/>
    </row>
    <row r="43" ht="15.75" customHeight="1">
      <c r="A43" s="44" t="s">
        <v>200</v>
      </c>
      <c r="B43" s="44" t="s">
        <v>214</v>
      </c>
      <c r="C43" s="44" t="s">
        <v>88</v>
      </c>
      <c r="D43" s="44" t="s">
        <v>245</v>
      </c>
      <c r="E43" s="46" t="s">
        <v>246</v>
      </c>
      <c r="F43" s="47">
        <v>1.1405384000149E13</v>
      </c>
      <c r="G43" s="48" t="s">
        <v>247</v>
      </c>
      <c r="H43" s="44">
        <v>0.0</v>
      </c>
      <c r="I43" s="44" t="s">
        <v>248</v>
      </c>
      <c r="J43" s="49">
        <v>44271.0</v>
      </c>
      <c r="K43" s="49">
        <v>44451.0</v>
      </c>
      <c r="L43" s="44" t="s">
        <v>100</v>
      </c>
      <c r="M43" s="50">
        <v>294469.0</v>
      </c>
      <c r="N43" s="50">
        <v>24539.083333333332</v>
      </c>
      <c r="O43" s="44">
        <v>15570.0</v>
      </c>
      <c r="P43" s="44">
        <v>1.08604E8</v>
      </c>
      <c r="Q43" s="44">
        <f t="shared" si="2"/>
        <v>108</v>
      </c>
      <c r="R43" s="50">
        <v>294469.0</v>
      </c>
      <c r="S43" s="51">
        <v>0.0</v>
      </c>
      <c r="T43" s="50">
        <v>0.0</v>
      </c>
      <c r="U43" s="44" t="s">
        <v>249</v>
      </c>
      <c r="V43" s="44" t="str">
        <f>VLOOKUP(U43,[1]Sheet1!$B$1:$F$65536,5,FALSE)</f>
        <v>#ERROR!</v>
      </c>
      <c r="W43" s="50">
        <v>294469.0</v>
      </c>
      <c r="X43" s="51">
        <v>0.0</v>
      </c>
      <c r="Y43" s="51">
        <v>294469.0</v>
      </c>
      <c r="Z43" s="52"/>
      <c r="AA43" s="52"/>
      <c r="AB43" s="53">
        <v>294469.0</v>
      </c>
      <c r="AC43" s="53" t="s">
        <v>213</v>
      </c>
      <c r="AD43" s="54">
        <v>294469.0</v>
      </c>
      <c r="AE43" s="54">
        <v>0.0</v>
      </c>
      <c r="AF43" s="54">
        <v>0.0</v>
      </c>
      <c r="AG43" s="55"/>
      <c r="AH43" s="55"/>
      <c r="AI43" s="55"/>
      <c r="AJ43" s="50">
        <v>294469.0</v>
      </c>
      <c r="AK43" s="55"/>
      <c r="AL43" s="55"/>
      <c r="AM43" s="55"/>
      <c r="AN43" s="55"/>
      <c r="AO43" s="55"/>
      <c r="AP43" s="55"/>
      <c r="AQ43" s="55"/>
      <c r="AR43" s="55"/>
    </row>
    <row r="44" ht="15.75" customHeight="1">
      <c r="A44" s="44" t="s">
        <v>200</v>
      </c>
      <c r="B44" s="44" t="s">
        <v>214</v>
      </c>
      <c r="C44" s="44" t="s">
        <v>220</v>
      </c>
      <c r="D44" s="45" t="s">
        <v>250</v>
      </c>
      <c r="E44" s="46" t="s">
        <v>251</v>
      </c>
      <c r="F44" s="47">
        <v>3.1842200001E12</v>
      </c>
      <c r="G44" s="48" t="s">
        <v>252</v>
      </c>
      <c r="H44" s="44">
        <v>0.0</v>
      </c>
      <c r="I44" s="44" t="s">
        <v>253</v>
      </c>
      <c r="J44" s="49">
        <v>44284.0</v>
      </c>
      <c r="K44" s="49">
        <v>44464.0</v>
      </c>
      <c r="L44" s="44" t="s">
        <v>100</v>
      </c>
      <c r="M44" s="50">
        <v>113850.0</v>
      </c>
      <c r="N44" s="50">
        <v>18975.0</v>
      </c>
      <c r="O44" s="44">
        <v>17934.0</v>
      </c>
      <c r="P44" s="44">
        <v>1.21E8</v>
      </c>
      <c r="Q44" s="44">
        <f t="shared" si="2"/>
        <v>121</v>
      </c>
      <c r="R44" s="50">
        <v>113850.0</v>
      </c>
      <c r="S44" s="51">
        <v>0.0</v>
      </c>
      <c r="T44" s="50">
        <v>0.0</v>
      </c>
      <c r="U44" s="44" t="s">
        <v>254</v>
      </c>
      <c r="V44" s="44" t="str">
        <f>VLOOKUP(U44,[1]Sheet1!$B$1:$F$65536,5,FALSE)</f>
        <v>#ERROR!</v>
      </c>
      <c r="W44" s="50">
        <v>113850.0</v>
      </c>
      <c r="X44" s="51">
        <v>0.0</v>
      </c>
      <c r="Y44" s="51">
        <v>113850.0</v>
      </c>
      <c r="Z44" s="52"/>
      <c r="AA44" s="52"/>
      <c r="AB44" s="53">
        <v>113850.0</v>
      </c>
      <c r="AC44" s="53" t="s">
        <v>213</v>
      </c>
      <c r="AD44" s="54">
        <v>113850.0</v>
      </c>
      <c r="AE44" s="54">
        <v>0.0</v>
      </c>
      <c r="AF44" s="54">
        <v>0.0</v>
      </c>
      <c r="AG44" s="55"/>
      <c r="AH44" s="55"/>
      <c r="AI44" s="55"/>
      <c r="AJ44" s="50">
        <v>113850.0</v>
      </c>
      <c r="AK44" s="55"/>
      <c r="AL44" s="55"/>
      <c r="AM44" s="55"/>
      <c r="AN44" s="55"/>
      <c r="AO44" s="55"/>
      <c r="AP44" s="55"/>
      <c r="AQ44" s="55"/>
      <c r="AR44" s="55"/>
    </row>
    <row r="45" ht="15.75" customHeight="1">
      <c r="A45" s="44" t="s">
        <v>200</v>
      </c>
      <c r="B45" s="44" t="s">
        <v>214</v>
      </c>
      <c r="C45" s="44" t="s">
        <v>88</v>
      </c>
      <c r="D45" s="45" t="s">
        <v>255</v>
      </c>
      <c r="E45" s="46" t="s">
        <v>246</v>
      </c>
      <c r="F45" s="47">
        <v>1.1405384000149E13</v>
      </c>
      <c r="G45" s="48" t="s">
        <v>256</v>
      </c>
      <c r="H45" s="44">
        <v>0.0</v>
      </c>
      <c r="I45" s="44" t="s">
        <v>257</v>
      </c>
      <c r="J45" s="49">
        <v>44271.0</v>
      </c>
      <c r="K45" s="49">
        <v>44451.0</v>
      </c>
      <c r="L45" s="44" t="s">
        <v>100</v>
      </c>
      <c r="M45" s="50">
        <v>461500.0</v>
      </c>
      <c r="N45" s="50">
        <v>76916.66666666667</v>
      </c>
      <c r="O45" s="44">
        <v>15570.0</v>
      </c>
      <c r="P45" s="44">
        <v>1.08604E8</v>
      </c>
      <c r="Q45" s="44">
        <f t="shared" si="2"/>
        <v>108</v>
      </c>
      <c r="R45" s="50">
        <v>461500.0</v>
      </c>
      <c r="S45" s="51">
        <v>0.0</v>
      </c>
      <c r="T45" s="50">
        <v>0.0</v>
      </c>
      <c r="U45" s="44" t="s">
        <v>258</v>
      </c>
      <c r="V45" s="44" t="str">
        <f>VLOOKUP(U45,[1]Sheet1!$B$1:$F$65536,5,FALSE)</f>
        <v>#ERROR!</v>
      </c>
      <c r="W45" s="50">
        <v>461500.0</v>
      </c>
      <c r="X45" s="51">
        <v>0.0</v>
      </c>
      <c r="Y45" s="51">
        <v>461500.0</v>
      </c>
      <c r="Z45" s="52"/>
      <c r="AA45" s="52" t="s">
        <v>96</v>
      </c>
      <c r="AB45" s="53">
        <v>461500.0</v>
      </c>
      <c r="AC45" s="53" t="s">
        <v>213</v>
      </c>
      <c r="AD45" s="54">
        <v>461500.0</v>
      </c>
      <c r="AE45" s="54">
        <v>0.0</v>
      </c>
      <c r="AF45" s="54">
        <v>0.0</v>
      </c>
      <c r="AG45" s="55"/>
      <c r="AH45" s="55"/>
      <c r="AI45" s="50">
        <v>461500.0</v>
      </c>
      <c r="AJ45" s="55"/>
      <c r="AK45" s="55"/>
      <c r="AL45" s="55"/>
      <c r="AM45" s="55"/>
      <c r="AN45" s="55"/>
      <c r="AO45" s="55"/>
      <c r="AP45" s="55"/>
      <c r="AQ45" s="55"/>
      <c r="AR45" s="55"/>
    </row>
    <row r="46" ht="15.75" customHeight="1">
      <c r="A46" s="44" t="s">
        <v>200</v>
      </c>
      <c r="B46" s="44" t="s">
        <v>201</v>
      </c>
      <c r="C46" s="44" t="s">
        <v>88</v>
      </c>
      <c r="D46" s="45" t="s">
        <v>259</v>
      </c>
      <c r="E46" s="46" t="s">
        <v>260</v>
      </c>
      <c r="F46" s="47">
        <v>1.4222220000174E13</v>
      </c>
      <c r="G46" s="48" t="s">
        <v>261</v>
      </c>
      <c r="H46" s="44">
        <v>0.0</v>
      </c>
      <c r="I46" s="44" t="s">
        <v>262</v>
      </c>
      <c r="J46" s="49">
        <v>44270.0</v>
      </c>
      <c r="K46" s="49">
        <v>44450.0</v>
      </c>
      <c r="L46" s="44" t="s">
        <v>100</v>
      </c>
      <c r="M46" s="50">
        <v>3950.0</v>
      </c>
      <c r="N46" s="50">
        <v>658.3333333333334</v>
      </c>
      <c r="O46" s="44">
        <v>15570.0</v>
      </c>
      <c r="P46" s="44">
        <v>1.08604E8</v>
      </c>
      <c r="Q46" s="44">
        <f t="shared" si="2"/>
        <v>108</v>
      </c>
      <c r="R46" s="50">
        <v>3950.0</v>
      </c>
      <c r="S46" s="51">
        <v>0.0</v>
      </c>
      <c r="T46" s="50">
        <v>0.0</v>
      </c>
      <c r="U46" s="44" t="s">
        <v>263</v>
      </c>
      <c r="V46" s="44" t="str">
        <f>VLOOKUP(U46,[1]Sheet1!$B$1:$F$65536,5,FALSE)</f>
        <v>#ERROR!</v>
      </c>
      <c r="W46" s="50">
        <v>3950.0</v>
      </c>
      <c r="X46" s="51">
        <v>0.0</v>
      </c>
      <c r="Y46" s="51">
        <v>0.0</v>
      </c>
      <c r="Z46" s="52"/>
      <c r="AA46" s="52" t="s">
        <v>96</v>
      </c>
      <c r="AB46" s="53">
        <v>3950.0</v>
      </c>
      <c r="AC46" s="53" t="s">
        <v>213</v>
      </c>
      <c r="AD46" s="54">
        <v>3950.0</v>
      </c>
      <c r="AE46" s="54">
        <v>3950.0</v>
      </c>
      <c r="AF46" s="54">
        <v>0.0</v>
      </c>
      <c r="AG46" s="55"/>
      <c r="AH46" s="55"/>
      <c r="AI46" s="59">
        <v>3950.0</v>
      </c>
      <c r="AJ46" s="55"/>
      <c r="AK46" s="55"/>
      <c r="AL46" s="55"/>
      <c r="AM46" s="55"/>
      <c r="AN46" s="55"/>
      <c r="AO46" s="55"/>
      <c r="AP46" s="55"/>
      <c r="AQ46" s="55"/>
      <c r="AR46" s="55"/>
    </row>
    <row r="47" ht="15.75" customHeight="1">
      <c r="A47" s="44" t="s">
        <v>200</v>
      </c>
      <c r="B47" s="44" t="s">
        <v>201</v>
      </c>
      <c r="C47" s="44" t="s">
        <v>88</v>
      </c>
      <c r="D47" s="45" t="s">
        <v>264</v>
      </c>
      <c r="E47" s="46" t="s">
        <v>265</v>
      </c>
      <c r="F47" s="47">
        <v>1.6743543000139E13</v>
      </c>
      <c r="G47" s="63" t="s">
        <v>266</v>
      </c>
      <c r="H47" s="44">
        <v>0.0</v>
      </c>
      <c r="I47" s="44" t="s">
        <v>267</v>
      </c>
      <c r="J47" s="49">
        <v>44258.0</v>
      </c>
      <c r="K47" s="49">
        <v>44438.0</v>
      </c>
      <c r="L47" s="44" t="s">
        <v>100</v>
      </c>
      <c r="M47" s="50">
        <v>52683.0</v>
      </c>
      <c r="N47" s="50">
        <v>10536.6</v>
      </c>
      <c r="O47" s="44">
        <v>17768.0</v>
      </c>
      <c r="P47" s="44">
        <v>1.21E8</v>
      </c>
      <c r="Q47" s="44">
        <f t="shared" si="2"/>
        <v>121</v>
      </c>
      <c r="R47" s="50">
        <v>52683.0</v>
      </c>
      <c r="S47" s="51">
        <v>0.0</v>
      </c>
      <c r="T47" s="50">
        <v>0.0</v>
      </c>
      <c r="U47" s="44" t="s">
        <v>268</v>
      </c>
      <c r="V47" s="44" t="str">
        <f>VLOOKUP(U47,[1]Sheet1!$B$1:$F$65536,5,FALSE)</f>
        <v>#ERROR!</v>
      </c>
      <c r="W47" s="50">
        <v>52683.0</v>
      </c>
      <c r="X47" s="51">
        <v>0.0</v>
      </c>
      <c r="Y47" s="51">
        <v>0.0</v>
      </c>
      <c r="Z47" s="52"/>
      <c r="AA47" s="52" t="s">
        <v>96</v>
      </c>
      <c r="AB47" s="53">
        <v>52683.0</v>
      </c>
      <c r="AC47" s="53" t="s">
        <v>213</v>
      </c>
      <c r="AD47" s="54">
        <v>52683.0</v>
      </c>
      <c r="AE47" s="54">
        <v>52683.0</v>
      </c>
      <c r="AF47" s="54">
        <v>0.0</v>
      </c>
      <c r="AG47" s="55"/>
      <c r="AH47" s="55"/>
      <c r="AI47" s="55"/>
      <c r="AJ47" s="59">
        <v>52683.0</v>
      </c>
      <c r="AK47" s="55"/>
      <c r="AL47" s="55"/>
      <c r="AM47" s="55"/>
      <c r="AN47" s="55"/>
      <c r="AO47" s="55"/>
      <c r="AP47" s="55"/>
      <c r="AQ47" s="55"/>
      <c r="AR47" s="55"/>
    </row>
    <row r="48" ht="15.75" customHeight="1">
      <c r="A48" s="44" t="s">
        <v>200</v>
      </c>
      <c r="B48" s="44" t="s">
        <v>201</v>
      </c>
      <c r="C48" s="44" t="s">
        <v>88</v>
      </c>
      <c r="D48" s="45" t="s">
        <v>269</v>
      </c>
      <c r="E48" s="46" t="s">
        <v>270</v>
      </c>
      <c r="F48" s="47">
        <v>7.912362000106E12</v>
      </c>
      <c r="G48" s="48" t="s">
        <v>271</v>
      </c>
      <c r="H48" s="44">
        <v>0.0</v>
      </c>
      <c r="I48" s="44" t="s">
        <v>272</v>
      </c>
      <c r="J48" s="49">
        <v>44251.0</v>
      </c>
      <c r="K48" s="49">
        <v>44431.0</v>
      </c>
      <c r="L48" s="44" t="s">
        <v>100</v>
      </c>
      <c r="M48" s="50">
        <v>24500.0</v>
      </c>
      <c r="N48" s="50">
        <v>4083.3333333333335</v>
      </c>
      <c r="O48" s="44">
        <v>17768.0</v>
      </c>
      <c r="P48" s="44">
        <v>1.21E8</v>
      </c>
      <c r="Q48" s="44">
        <f t="shared" si="2"/>
        <v>121</v>
      </c>
      <c r="R48" s="50">
        <v>24500.0</v>
      </c>
      <c r="S48" s="51">
        <v>0.0</v>
      </c>
      <c r="T48" s="50">
        <v>0.0</v>
      </c>
      <c r="U48" s="44" t="s">
        <v>273</v>
      </c>
      <c r="V48" s="44" t="str">
        <f>VLOOKUP(U48,[1]Sheet1!$B$1:$F$65536,5,FALSE)</f>
        <v>#ERROR!</v>
      </c>
      <c r="W48" s="50">
        <v>24500.0</v>
      </c>
      <c r="X48" s="51">
        <v>0.0</v>
      </c>
      <c r="Y48" s="51">
        <v>0.0</v>
      </c>
      <c r="Z48" s="52"/>
      <c r="AA48" s="52" t="s">
        <v>96</v>
      </c>
      <c r="AB48" s="53">
        <v>24500.0</v>
      </c>
      <c r="AC48" s="53" t="s">
        <v>213</v>
      </c>
      <c r="AD48" s="54">
        <v>24500.0</v>
      </c>
      <c r="AE48" s="54">
        <v>24500.0</v>
      </c>
      <c r="AF48" s="54">
        <v>0.0</v>
      </c>
      <c r="AG48" s="59">
        <v>24500.0</v>
      </c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ht="15.75" customHeight="1">
      <c r="A49" s="44" t="s">
        <v>200</v>
      </c>
      <c r="B49" s="44" t="s">
        <v>214</v>
      </c>
      <c r="C49" s="44" t="s">
        <v>220</v>
      </c>
      <c r="D49" s="45" t="s">
        <v>274</v>
      </c>
      <c r="E49" s="46" t="s">
        <v>275</v>
      </c>
      <c r="F49" s="47">
        <v>3.6850598000155E13</v>
      </c>
      <c r="G49" s="48" t="s">
        <v>276</v>
      </c>
      <c r="H49" s="44">
        <v>0.0</v>
      </c>
      <c r="I49" s="44" t="s">
        <v>277</v>
      </c>
      <c r="J49" s="49">
        <v>44232.0</v>
      </c>
      <c r="K49" s="49">
        <v>44413.0</v>
      </c>
      <c r="L49" s="44" t="s">
        <v>100</v>
      </c>
      <c r="M49" s="50">
        <v>481400.0</v>
      </c>
      <c r="N49" s="50">
        <v>481400.0</v>
      </c>
      <c r="O49" s="44">
        <v>15570.0</v>
      </c>
      <c r="P49" s="44">
        <v>1.21E8</v>
      </c>
      <c r="Q49" s="44">
        <f t="shared" si="2"/>
        <v>121</v>
      </c>
      <c r="R49" s="50">
        <v>481400.0</v>
      </c>
      <c r="S49" s="51">
        <v>0.0</v>
      </c>
      <c r="T49" s="50">
        <v>0.0</v>
      </c>
      <c r="U49" s="44" t="s">
        <v>278</v>
      </c>
      <c r="V49" s="44" t="str">
        <f>VLOOKUP(U49,[1]Sheet1!$B$1:$F$65536,5,FALSE)</f>
        <v>#ERROR!</v>
      </c>
      <c r="W49" s="50">
        <v>481400.0</v>
      </c>
      <c r="X49" s="51">
        <v>0.0</v>
      </c>
      <c r="Y49" s="51">
        <v>481400.0</v>
      </c>
      <c r="Z49" s="52"/>
      <c r="AA49" s="52" t="s">
        <v>96</v>
      </c>
      <c r="AB49" s="53">
        <v>481400.0</v>
      </c>
      <c r="AC49" s="53" t="s">
        <v>213</v>
      </c>
      <c r="AD49" s="54">
        <v>481400.0</v>
      </c>
      <c r="AE49" s="54">
        <v>0.0</v>
      </c>
      <c r="AF49" s="54">
        <v>0.0</v>
      </c>
      <c r="AG49" s="55"/>
      <c r="AH49" s="50">
        <v>481400.0</v>
      </c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ht="15.75" customHeight="1">
      <c r="A50" s="44" t="s">
        <v>200</v>
      </c>
      <c r="B50" s="44" t="s">
        <v>214</v>
      </c>
      <c r="C50" s="44" t="s">
        <v>220</v>
      </c>
      <c r="D50" s="45" t="s">
        <v>274</v>
      </c>
      <c r="E50" s="46" t="s">
        <v>275</v>
      </c>
      <c r="F50" s="47">
        <v>3.6850598000155E13</v>
      </c>
      <c r="G50" s="48" t="s">
        <v>276</v>
      </c>
      <c r="H50" s="44">
        <v>0.0</v>
      </c>
      <c r="I50" s="44" t="s">
        <v>277</v>
      </c>
      <c r="J50" s="49">
        <v>44232.0</v>
      </c>
      <c r="K50" s="49">
        <v>44413.0</v>
      </c>
      <c r="L50" s="44" t="s">
        <v>100</v>
      </c>
      <c r="M50" s="50">
        <v>577680.0</v>
      </c>
      <c r="N50" s="50">
        <v>577680.0</v>
      </c>
      <c r="O50" s="44">
        <v>1600.0</v>
      </c>
      <c r="P50" s="44">
        <v>1.21E8</v>
      </c>
      <c r="Q50" s="44">
        <f t="shared" si="2"/>
        <v>121</v>
      </c>
      <c r="R50" s="50">
        <v>96280.0</v>
      </c>
      <c r="S50" s="51">
        <v>0.0</v>
      </c>
      <c r="T50" s="50">
        <v>0.0</v>
      </c>
      <c r="U50" s="44" t="s">
        <v>279</v>
      </c>
      <c r="V50" s="44" t="str">
        <f>VLOOKUP(U50,[1]Sheet1!$B$1:$F$65536,5,FALSE)</f>
        <v>#ERROR!</v>
      </c>
      <c r="W50" s="50">
        <v>96280.0</v>
      </c>
      <c r="X50" s="51">
        <v>0.0</v>
      </c>
      <c r="Y50" s="51">
        <v>96280.0</v>
      </c>
      <c r="Z50" s="52"/>
      <c r="AA50" s="52" t="s">
        <v>96</v>
      </c>
      <c r="AB50" s="53">
        <v>96280.0</v>
      </c>
      <c r="AC50" s="53"/>
      <c r="AD50" s="54">
        <v>96280.0</v>
      </c>
      <c r="AE50" s="54">
        <v>0.0</v>
      </c>
      <c r="AF50" s="54">
        <v>0.0</v>
      </c>
      <c r="AG50" s="55"/>
      <c r="AH50" s="50">
        <v>96280.0</v>
      </c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ht="15.75" customHeight="1">
      <c r="A51" s="44" t="s">
        <v>200</v>
      </c>
      <c r="B51" s="44" t="s">
        <v>201</v>
      </c>
      <c r="C51" s="44" t="s">
        <v>88</v>
      </c>
      <c r="D51" s="45" t="s">
        <v>280</v>
      </c>
      <c r="E51" s="46" t="s">
        <v>281</v>
      </c>
      <c r="F51" s="47" t="s">
        <v>282</v>
      </c>
      <c r="G51" s="48" t="s">
        <v>276</v>
      </c>
      <c r="H51" s="44">
        <v>0.0</v>
      </c>
      <c r="I51" s="44" t="s">
        <v>283</v>
      </c>
      <c r="J51" s="49">
        <v>44237.0</v>
      </c>
      <c r="K51" s="49">
        <v>44418.0</v>
      </c>
      <c r="L51" s="44" t="s">
        <v>100</v>
      </c>
      <c r="M51" s="50">
        <v>2066100.0</v>
      </c>
      <c r="N51" s="50">
        <v>344350.0</v>
      </c>
      <c r="O51" s="44">
        <v>15570.0</v>
      </c>
      <c r="P51" s="44">
        <v>1.21E8</v>
      </c>
      <c r="Q51" s="44">
        <f t="shared" si="2"/>
        <v>121</v>
      </c>
      <c r="R51" s="50">
        <v>2066100.0</v>
      </c>
      <c r="S51" s="51">
        <v>0.0</v>
      </c>
      <c r="T51" s="50">
        <v>0.0</v>
      </c>
      <c r="U51" s="44" t="s">
        <v>284</v>
      </c>
      <c r="V51" s="44" t="str">
        <f>VLOOKUP(U51,[1]Sheet1!$B$1:$F$65536,5,FALSE)</f>
        <v>#ERROR!</v>
      </c>
      <c r="W51" s="50">
        <v>2066100.0</v>
      </c>
      <c r="X51" s="51">
        <v>0.0</v>
      </c>
      <c r="Y51" s="51">
        <v>2066100.0</v>
      </c>
      <c r="Z51" s="52"/>
      <c r="AA51" s="52" t="s">
        <v>96</v>
      </c>
      <c r="AB51" s="53">
        <v>2066100.0</v>
      </c>
      <c r="AC51" s="53" t="s">
        <v>213</v>
      </c>
      <c r="AD51" s="54">
        <v>2066100.0</v>
      </c>
      <c r="AE51" s="54">
        <v>0.0</v>
      </c>
      <c r="AF51" s="54">
        <v>0.0</v>
      </c>
      <c r="AG51" s="50">
        <v>2066100.0</v>
      </c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ht="15.75" customHeight="1">
      <c r="A52" s="44" t="s">
        <v>200</v>
      </c>
      <c r="B52" s="44" t="s">
        <v>214</v>
      </c>
      <c r="C52" s="44" t="s">
        <v>88</v>
      </c>
      <c r="D52" s="45" t="s">
        <v>285</v>
      </c>
      <c r="E52" s="46" t="s">
        <v>286</v>
      </c>
      <c r="F52" s="47" t="s">
        <v>287</v>
      </c>
      <c r="G52" s="48" t="s">
        <v>288</v>
      </c>
      <c r="H52" s="44">
        <v>0.0</v>
      </c>
      <c r="I52" s="44" t="s">
        <v>289</v>
      </c>
      <c r="J52" s="49">
        <v>44237.0</v>
      </c>
      <c r="K52" s="49">
        <v>44418.0</v>
      </c>
      <c r="L52" s="44" t="s">
        <v>100</v>
      </c>
      <c r="M52" s="50">
        <v>94000.0</v>
      </c>
      <c r="N52" s="50">
        <v>15666.666666666666</v>
      </c>
      <c r="O52" s="44">
        <v>15570.0</v>
      </c>
      <c r="P52" s="44">
        <v>1.21E8</v>
      </c>
      <c r="Q52" s="44">
        <f t="shared" si="2"/>
        <v>121</v>
      </c>
      <c r="R52" s="50">
        <v>94000.0</v>
      </c>
      <c r="S52" s="51">
        <v>0.0</v>
      </c>
      <c r="T52" s="50">
        <v>0.0</v>
      </c>
      <c r="U52" s="44" t="s">
        <v>290</v>
      </c>
      <c r="V52" s="44" t="str">
        <f>VLOOKUP(U52,[1]Sheet1!$B$1:$F$65536,5,FALSE)</f>
        <v>#ERROR!</v>
      </c>
      <c r="W52" s="50">
        <v>94000.0</v>
      </c>
      <c r="X52" s="51">
        <v>0.0</v>
      </c>
      <c r="Y52" s="51">
        <v>0.0</v>
      </c>
      <c r="Z52" s="52"/>
      <c r="AA52" s="52" t="s">
        <v>96</v>
      </c>
      <c r="AB52" s="53">
        <v>94000.0</v>
      </c>
      <c r="AC52" s="53" t="s">
        <v>213</v>
      </c>
      <c r="AD52" s="54">
        <v>94000.0</v>
      </c>
      <c r="AE52" s="54">
        <v>94000.0</v>
      </c>
      <c r="AF52" s="54">
        <v>0.0</v>
      </c>
      <c r="AG52" s="59">
        <v>94000.0</v>
      </c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ht="15.75" customHeight="1">
      <c r="A53" s="44" t="s">
        <v>200</v>
      </c>
      <c r="B53" s="44" t="s">
        <v>201</v>
      </c>
      <c r="C53" s="44" t="s">
        <v>88</v>
      </c>
      <c r="D53" s="45" t="s">
        <v>291</v>
      </c>
      <c r="E53" s="46" t="s">
        <v>292</v>
      </c>
      <c r="F53" s="47" t="s">
        <v>293</v>
      </c>
      <c r="G53" s="48" t="s">
        <v>294</v>
      </c>
      <c r="H53" s="44">
        <v>0.0</v>
      </c>
      <c r="I53" s="44" t="s">
        <v>295</v>
      </c>
      <c r="J53" s="49">
        <v>44238.0</v>
      </c>
      <c r="K53" s="49">
        <v>44419.0</v>
      </c>
      <c r="L53" s="44" t="s">
        <v>100</v>
      </c>
      <c r="M53" s="50">
        <v>7778.5</v>
      </c>
      <c r="N53" s="50">
        <v>1296.4166666666667</v>
      </c>
      <c r="O53" s="44">
        <v>15570.0</v>
      </c>
      <c r="P53" s="44">
        <v>1.21E8</v>
      </c>
      <c r="Q53" s="44">
        <f t="shared" si="2"/>
        <v>121</v>
      </c>
      <c r="R53" s="50">
        <v>7778.5</v>
      </c>
      <c r="S53" s="51">
        <v>0.0</v>
      </c>
      <c r="T53" s="50">
        <v>0.0</v>
      </c>
      <c r="U53" s="44" t="s">
        <v>296</v>
      </c>
      <c r="V53" s="44" t="str">
        <f>VLOOKUP(U53,[1]Sheet1!$B$1:$F$65536,5,FALSE)</f>
        <v>#ERROR!</v>
      </c>
      <c r="W53" s="50">
        <v>7778.5</v>
      </c>
      <c r="X53" s="51">
        <v>0.0</v>
      </c>
      <c r="Y53" s="51">
        <v>0.0</v>
      </c>
      <c r="Z53" s="52"/>
      <c r="AA53" s="52" t="s">
        <v>96</v>
      </c>
      <c r="AB53" s="53">
        <v>7778.5</v>
      </c>
      <c r="AC53" s="53" t="s">
        <v>213</v>
      </c>
      <c r="AD53" s="54">
        <v>7778.5</v>
      </c>
      <c r="AE53" s="54">
        <v>7778.5</v>
      </c>
      <c r="AF53" s="54">
        <v>0.0</v>
      </c>
      <c r="AG53" s="59">
        <v>7778.5</v>
      </c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ht="15.75" customHeight="1">
      <c r="A54" s="44" t="s">
        <v>200</v>
      </c>
      <c r="B54" s="44" t="s">
        <v>201</v>
      </c>
      <c r="C54" s="44" t="s">
        <v>88</v>
      </c>
      <c r="D54" s="45" t="s">
        <v>297</v>
      </c>
      <c r="E54" s="46" t="s">
        <v>298</v>
      </c>
      <c r="F54" s="47" t="s">
        <v>299</v>
      </c>
      <c r="G54" s="48" t="s">
        <v>300</v>
      </c>
      <c r="H54" s="44">
        <v>0.0</v>
      </c>
      <c r="I54" s="44" t="s">
        <v>301</v>
      </c>
      <c r="J54" s="49">
        <v>44266.0</v>
      </c>
      <c r="K54" s="49">
        <v>44445.0</v>
      </c>
      <c r="L54" s="44" t="s">
        <v>100</v>
      </c>
      <c r="M54" s="50">
        <v>1900.0</v>
      </c>
      <c r="N54" s="50">
        <v>1900.0</v>
      </c>
      <c r="O54" s="44">
        <v>15570.0</v>
      </c>
      <c r="P54" s="44">
        <v>1.08604E8</v>
      </c>
      <c r="Q54" s="44">
        <f t="shared" si="2"/>
        <v>108</v>
      </c>
      <c r="R54" s="50">
        <v>1900.0</v>
      </c>
      <c r="S54" s="51">
        <v>0.0</v>
      </c>
      <c r="T54" s="50">
        <v>0.0</v>
      </c>
      <c r="U54" s="44" t="s">
        <v>302</v>
      </c>
      <c r="V54" s="44" t="str">
        <f>VLOOKUP(U54,[1]Sheet1!$B$1:$F$65536,5,FALSE)</f>
        <v>#ERROR!</v>
      </c>
      <c r="W54" s="50">
        <v>1900.0</v>
      </c>
      <c r="X54" s="51">
        <v>0.0</v>
      </c>
      <c r="Y54" s="51">
        <v>0.0</v>
      </c>
      <c r="Z54" s="52"/>
      <c r="AA54" s="52" t="s">
        <v>96</v>
      </c>
      <c r="AB54" s="53">
        <v>1900.0</v>
      </c>
      <c r="AC54" s="53" t="s">
        <v>213</v>
      </c>
      <c r="AD54" s="54">
        <v>1900.0</v>
      </c>
      <c r="AE54" s="54">
        <v>1900.0</v>
      </c>
      <c r="AF54" s="54">
        <v>0.0</v>
      </c>
      <c r="AG54" s="55"/>
      <c r="AH54" s="55"/>
      <c r="AI54" s="55"/>
      <c r="AJ54" s="55"/>
      <c r="AK54" s="59">
        <v>1900.0</v>
      </c>
      <c r="AL54" s="55"/>
      <c r="AM54" s="55"/>
      <c r="AN54" s="55"/>
      <c r="AO54" s="55"/>
      <c r="AP54" s="55"/>
      <c r="AQ54" s="55"/>
      <c r="AR54" s="55"/>
    </row>
    <row r="55" ht="15.75" customHeight="1">
      <c r="A55" s="44" t="s">
        <v>200</v>
      </c>
      <c r="B55" s="44" t="s">
        <v>201</v>
      </c>
      <c r="C55" s="44" t="s">
        <v>88</v>
      </c>
      <c r="D55" s="45" t="s">
        <v>303</v>
      </c>
      <c r="E55" s="46" t="s">
        <v>304</v>
      </c>
      <c r="F55" s="47" t="s">
        <v>305</v>
      </c>
      <c r="G55" s="48" t="s">
        <v>294</v>
      </c>
      <c r="H55" s="44">
        <v>0.0</v>
      </c>
      <c r="I55" s="44" t="s">
        <v>306</v>
      </c>
      <c r="J55" s="49">
        <v>44237.0</v>
      </c>
      <c r="K55" s="49">
        <v>44418.0</v>
      </c>
      <c r="L55" s="44" t="s">
        <v>100</v>
      </c>
      <c r="M55" s="50">
        <v>949900.0</v>
      </c>
      <c r="N55" s="50">
        <v>158316.66666666666</v>
      </c>
      <c r="O55" s="44">
        <v>15570.0</v>
      </c>
      <c r="P55" s="44">
        <v>1.21E8</v>
      </c>
      <c r="Q55" s="44">
        <f t="shared" si="2"/>
        <v>121</v>
      </c>
      <c r="R55" s="50">
        <v>949900.0</v>
      </c>
      <c r="S55" s="51">
        <v>0.0</v>
      </c>
      <c r="T55" s="50">
        <v>0.0</v>
      </c>
      <c r="U55" s="44" t="s">
        <v>307</v>
      </c>
      <c r="V55" s="44" t="str">
        <f>VLOOKUP(U55,[1]Sheet1!$B$1:$F$65536,5,FALSE)</f>
        <v>#ERROR!</v>
      </c>
      <c r="W55" s="50">
        <v>949900.0</v>
      </c>
      <c r="X55" s="51">
        <v>0.0</v>
      </c>
      <c r="Y55" s="51">
        <v>0.0</v>
      </c>
      <c r="Z55" s="52"/>
      <c r="AA55" s="52" t="s">
        <v>96</v>
      </c>
      <c r="AB55" s="53">
        <v>949900.0</v>
      </c>
      <c r="AC55" s="53" t="s">
        <v>213</v>
      </c>
      <c r="AD55" s="54">
        <v>949900.0</v>
      </c>
      <c r="AE55" s="54">
        <v>0.0</v>
      </c>
      <c r="AF55" s="54">
        <v>949900.0</v>
      </c>
      <c r="AG55" s="56">
        <v>949900.0</v>
      </c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ht="15.75" customHeight="1">
      <c r="A56" s="44" t="s">
        <v>200</v>
      </c>
      <c r="B56" s="44" t="s">
        <v>201</v>
      </c>
      <c r="C56" s="44" t="s">
        <v>88</v>
      </c>
      <c r="D56" s="45" t="s">
        <v>308</v>
      </c>
      <c r="E56" s="46" t="s">
        <v>209</v>
      </c>
      <c r="F56" s="47">
        <v>4.9520521000169E13</v>
      </c>
      <c r="G56" s="48" t="s">
        <v>309</v>
      </c>
      <c r="H56" s="44">
        <v>0.0</v>
      </c>
      <c r="I56" s="44" t="s">
        <v>310</v>
      </c>
      <c r="J56" s="49">
        <v>44238.0</v>
      </c>
      <c r="K56" s="49">
        <v>44418.0</v>
      </c>
      <c r="L56" s="44" t="s">
        <v>100</v>
      </c>
      <c r="M56" s="50">
        <v>6312000.0</v>
      </c>
      <c r="N56" s="50">
        <v>1052000.0</v>
      </c>
      <c r="O56" s="44">
        <v>15570.0</v>
      </c>
      <c r="P56" s="44">
        <v>1.21E8</v>
      </c>
      <c r="Q56" s="44">
        <f t="shared" si="2"/>
        <v>121</v>
      </c>
      <c r="R56" s="50">
        <v>6312000.0</v>
      </c>
      <c r="S56" s="51">
        <v>0.0</v>
      </c>
      <c r="T56" s="50">
        <v>0.0</v>
      </c>
      <c r="U56" s="44" t="s">
        <v>311</v>
      </c>
      <c r="V56" s="44" t="str">
        <f>VLOOKUP(U56,[1]Sheet1!$B$1:$F$65536,5,FALSE)</f>
        <v>#ERROR!</v>
      </c>
      <c r="W56" s="50">
        <v>6312000.0</v>
      </c>
      <c r="X56" s="51">
        <v>0.0</v>
      </c>
      <c r="Y56" s="51">
        <v>0.0</v>
      </c>
      <c r="Z56" s="52"/>
      <c r="AA56" s="52" t="s">
        <v>96</v>
      </c>
      <c r="AB56" s="53">
        <v>6312000.0</v>
      </c>
      <c r="AC56" s="53" t="s">
        <v>213</v>
      </c>
      <c r="AD56" s="54">
        <v>6312000.0</v>
      </c>
      <c r="AE56" s="54">
        <v>0.0</v>
      </c>
      <c r="AF56" s="54">
        <v>6312000.0</v>
      </c>
      <c r="AG56" s="55"/>
      <c r="AH56" s="58">
        <v>3156000.0</v>
      </c>
      <c r="AI56" s="58">
        <v>3156000.0</v>
      </c>
      <c r="AJ56" s="55"/>
      <c r="AK56" s="55"/>
      <c r="AL56" s="55"/>
      <c r="AM56" s="55"/>
      <c r="AN56" s="55"/>
      <c r="AO56" s="55"/>
      <c r="AP56" s="55"/>
      <c r="AQ56" s="55"/>
      <c r="AR56" s="55"/>
    </row>
    <row r="57" ht="15.75" customHeight="1">
      <c r="A57" s="44" t="s">
        <v>200</v>
      </c>
      <c r="B57" s="44" t="s">
        <v>201</v>
      </c>
      <c r="C57" s="44" t="s">
        <v>88</v>
      </c>
      <c r="D57" s="45" t="s">
        <v>308</v>
      </c>
      <c r="E57" s="46" t="s">
        <v>209</v>
      </c>
      <c r="F57" s="47">
        <v>4.9520521000169E13</v>
      </c>
      <c r="G57" s="48" t="s">
        <v>309</v>
      </c>
      <c r="H57" s="44" t="s">
        <v>312</v>
      </c>
      <c r="I57" s="44" t="s">
        <v>313</v>
      </c>
      <c r="J57" s="49">
        <v>44301.0</v>
      </c>
      <c r="K57" s="49">
        <v>44418.0</v>
      </c>
      <c r="L57" s="44" t="s">
        <v>100</v>
      </c>
      <c r="M57" s="50">
        <v>7890000.0</v>
      </c>
      <c r="N57" s="50">
        <v>1578.0</v>
      </c>
      <c r="O57" s="44">
        <v>15570.0</v>
      </c>
      <c r="P57" s="44">
        <v>1.39E8</v>
      </c>
      <c r="Q57" s="44">
        <f t="shared" si="2"/>
        <v>139</v>
      </c>
      <c r="R57" s="50">
        <v>1578000.0</v>
      </c>
      <c r="S57" s="51">
        <v>0.0</v>
      </c>
      <c r="T57" s="50">
        <v>0.0</v>
      </c>
      <c r="U57" s="44" t="s">
        <v>314</v>
      </c>
      <c r="V57" s="44" t="str">
        <f>VLOOKUP(U57,[1]Sheet1!$B$1:$F$65536,5,FALSE)</f>
        <v>#ERROR!</v>
      </c>
      <c r="W57" s="50">
        <v>1578000.0</v>
      </c>
      <c r="X57" s="51">
        <v>-420800.0</v>
      </c>
      <c r="Y57" s="51">
        <v>894200.0</v>
      </c>
      <c r="Z57" s="52"/>
      <c r="AA57" s="52" t="s">
        <v>96</v>
      </c>
      <c r="AB57" s="53">
        <v>1998800.0</v>
      </c>
      <c r="AC57" s="53"/>
      <c r="AD57" s="54">
        <v>1998800.0</v>
      </c>
      <c r="AE57" s="54">
        <v>683800.0</v>
      </c>
      <c r="AF57" s="54">
        <v>0.0</v>
      </c>
      <c r="AG57" s="55"/>
      <c r="AH57" s="55"/>
      <c r="AI57" s="55"/>
      <c r="AJ57" s="59">
        <v>683800.0</v>
      </c>
      <c r="AK57" s="50">
        <v>394500.0</v>
      </c>
      <c r="AL57" s="50">
        <v>394500.0</v>
      </c>
      <c r="AM57" s="50">
        <v>394500.0</v>
      </c>
      <c r="AN57" s="50">
        <v>131500.0</v>
      </c>
      <c r="AO57" s="55"/>
      <c r="AP57" s="55"/>
      <c r="AQ57" s="55"/>
      <c r="AR57" s="55"/>
    </row>
    <row r="58" ht="15.75" customHeight="1">
      <c r="A58" s="44" t="s">
        <v>200</v>
      </c>
      <c r="B58" s="44" t="s">
        <v>214</v>
      </c>
      <c r="C58" s="44" t="s">
        <v>88</v>
      </c>
      <c r="D58" s="45" t="s">
        <v>315</v>
      </c>
      <c r="E58" s="46" t="s">
        <v>316</v>
      </c>
      <c r="F58" s="47">
        <v>3.003785100017E13</v>
      </c>
      <c r="G58" s="48" t="s">
        <v>317</v>
      </c>
      <c r="H58" s="44">
        <v>0.0</v>
      </c>
      <c r="I58" s="44" t="s">
        <v>318</v>
      </c>
      <c r="J58" s="49">
        <v>44244.0</v>
      </c>
      <c r="K58" s="49">
        <v>44424.0</v>
      </c>
      <c r="L58" s="44" t="s">
        <v>100</v>
      </c>
      <c r="M58" s="50">
        <v>253500.0</v>
      </c>
      <c r="N58" s="50">
        <v>42250.0</v>
      </c>
      <c r="O58" s="44">
        <v>15570.0</v>
      </c>
      <c r="P58" s="44">
        <v>1.21E8</v>
      </c>
      <c r="Q58" s="44">
        <f t="shared" si="2"/>
        <v>121</v>
      </c>
      <c r="R58" s="50">
        <v>253500.0</v>
      </c>
      <c r="S58" s="51">
        <v>0.0</v>
      </c>
      <c r="T58" s="50">
        <v>0.0</v>
      </c>
      <c r="U58" s="44" t="s">
        <v>319</v>
      </c>
      <c r="V58" s="44" t="str">
        <f>VLOOKUP(U58,[1]Sheet1!$B$1:$F$65536,5,FALSE)</f>
        <v>#ERROR!</v>
      </c>
      <c r="W58" s="50">
        <v>253500.0</v>
      </c>
      <c r="X58" s="51">
        <v>0.0</v>
      </c>
      <c r="Y58" s="51">
        <v>253500.0</v>
      </c>
      <c r="Z58" s="52"/>
      <c r="AA58" s="52" t="s">
        <v>96</v>
      </c>
      <c r="AB58" s="53">
        <v>253500.0</v>
      </c>
      <c r="AC58" s="53" t="s">
        <v>213</v>
      </c>
      <c r="AD58" s="54">
        <v>253500.0</v>
      </c>
      <c r="AE58" s="54">
        <v>0.0</v>
      </c>
      <c r="AF58" s="54">
        <v>0.0</v>
      </c>
      <c r="AG58" s="50">
        <v>253500.0</v>
      </c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ht="15.75" customHeight="1">
      <c r="A59" s="44" t="s">
        <v>200</v>
      </c>
      <c r="B59" s="44" t="s">
        <v>201</v>
      </c>
      <c r="C59" s="44" t="s">
        <v>88</v>
      </c>
      <c r="D59" s="45" t="s">
        <v>320</v>
      </c>
      <c r="E59" s="46" t="s">
        <v>321</v>
      </c>
      <c r="F59" s="47">
        <v>7.62677600016E12</v>
      </c>
      <c r="G59" s="48" t="s">
        <v>322</v>
      </c>
      <c r="H59" s="44">
        <v>0.0</v>
      </c>
      <c r="I59" s="44" t="s">
        <v>323</v>
      </c>
      <c r="J59" s="49">
        <v>44244.0</v>
      </c>
      <c r="K59" s="49">
        <v>44424.0</v>
      </c>
      <c r="L59" s="44" t="s">
        <v>100</v>
      </c>
      <c r="M59" s="50">
        <v>36750.0</v>
      </c>
      <c r="N59" s="50">
        <v>6125.0</v>
      </c>
      <c r="O59" s="44">
        <v>15570.0</v>
      </c>
      <c r="P59" s="44">
        <v>1.21E8</v>
      </c>
      <c r="Q59" s="44">
        <f t="shared" si="2"/>
        <v>121</v>
      </c>
      <c r="R59" s="50">
        <v>36750.0</v>
      </c>
      <c r="S59" s="51">
        <v>0.0</v>
      </c>
      <c r="T59" s="50">
        <v>0.0</v>
      </c>
      <c r="U59" s="44" t="s">
        <v>324</v>
      </c>
      <c r="V59" s="44" t="str">
        <f>VLOOKUP(U59,[1]Sheet1!$B$1:$F$65536,5,FALSE)</f>
        <v>#ERROR!</v>
      </c>
      <c r="W59" s="50">
        <v>36750.0</v>
      </c>
      <c r="X59" s="51">
        <v>0.0</v>
      </c>
      <c r="Y59" s="51">
        <v>0.0</v>
      </c>
      <c r="Z59" s="52"/>
      <c r="AA59" s="52" t="s">
        <v>96</v>
      </c>
      <c r="AB59" s="53">
        <v>36750.0</v>
      </c>
      <c r="AC59" s="53" t="s">
        <v>213</v>
      </c>
      <c r="AD59" s="54">
        <v>36750.0</v>
      </c>
      <c r="AE59" s="54">
        <v>36750.0</v>
      </c>
      <c r="AF59" s="54">
        <v>0.0</v>
      </c>
      <c r="AG59" s="55"/>
      <c r="AH59" s="55"/>
      <c r="AI59" s="55"/>
      <c r="AJ59" s="59">
        <v>36750.0</v>
      </c>
      <c r="AK59" s="55"/>
      <c r="AL59" s="55"/>
      <c r="AM59" s="55"/>
      <c r="AN59" s="55"/>
      <c r="AO59" s="55"/>
      <c r="AP59" s="55"/>
      <c r="AQ59" s="55"/>
      <c r="AR59" s="55"/>
    </row>
    <row r="60" ht="15.75" customHeight="1">
      <c r="A60" s="44" t="s">
        <v>200</v>
      </c>
      <c r="B60" s="44" t="s">
        <v>201</v>
      </c>
      <c r="C60" s="44" t="s">
        <v>88</v>
      </c>
      <c r="D60" s="45" t="s">
        <v>325</v>
      </c>
      <c r="E60" s="46" t="s">
        <v>326</v>
      </c>
      <c r="F60" s="47" t="s">
        <v>299</v>
      </c>
      <c r="G60" s="48" t="s">
        <v>322</v>
      </c>
      <c r="H60" s="44">
        <v>0.0</v>
      </c>
      <c r="I60" s="44" t="s">
        <v>327</v>
      </c>
      <c r="J60" s="49">
        <v>44238.0</v>
      </c>
      <c r="K60" s="49">
        <v>44419.0</v>
      </c>
      <c r="L60" s="44" t="s">
        <v>100</v>
      </c>
      <c r="M60" s="50">
        <v>107030.0</v>
      </c>
      <c r="N60" s="50">
        <v>17838.333333333332</v>
      </c>
      <c r="O60" s="44">
        <v>15570.0</v>
      </c>
      <c r="P60" s="44">
        <v>1.21E8</v>
      </c>
      <c r="Q60" s="44">
        <f t="shared" si="2"/>
        <v>121</v>
      </c>
      <c r="R60" s="50">
        <v>107030.0</v>
      </c>
      <c r="S60" s="51">
        <v>0.0</v>
      </c>
      <c r="T60" s="50">
        <v>0.0</v>
      </c>
      <c r="U60" s="44" t="s">
        <v>328</v>
      </c>
      <c r="V60" s="44" t="str">
        <f>VLOOKUP(U60,[1]Sheet1!$B$1:$F$65536,5,FALSE)</f>
        <v>#ERROR!</v>
      </c>
      <c r="W60" s="50">
        <v>107030.0</v>
      </c>
      <c r="X60" s="51">
        <v>0.0</v>
      </c>
      <c r="Y60" s="51">
        <v>107030.0</v>
      </c>
      <c r="Z60" s="52"/>
      <c r="AA60" s="52" t="s">
        <v>96</v>
      </c>
      <c r="AB60" s="53">
        <v>107030.0</v>
      </c>
      <c r="AC60" s="53" t="s">
        <v>213</v>
      </c>
      <c r="AD60" s="54">
        <v>107030.0</v>
      </c>
      <c r="AE60" s="54">
        <v>0.0</v>
      </c>
      <c r="AF60" s="54">
        <v>0.0</v>
      </c>
      <c r="AG60" s="50">
        <v>107030.0</v>
      </c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ht="15.75" customHeight="1">
      <c r="A61" s="44" t="s">
        <v>200</v>
      </c>
      <c r="B61" s="44" t="s">
        <v>214</v>
      </c>
      <c r="C61" s="44" t="s">
        <v>88</v>
      </c>
      <c r="D61" s="45" t="s">
        <v>329</v>
      </c>
      <c r="E61" s="46" t="s">
        <v>330</v>
      </c>
      <c r="F61" s="47" t="s">
        <v>331</v>
      </c>
      <c r="G61" s="48" t="s">
        <v>288</v>
      </c>
      <c r="H61" s="44">
        <v>0.0</v>
      </c>
      <c r="I61" s="44" t="s">
        <v>332</v>
      </c>
      <c r="J61" s="49">
        <v>44238.0</v>
      </c>
      <c r="K61" s="49">
        <v>44419.0</v>
      </c>
      <c r="L61" s="44" t="s">
        <v>100</v>
      </c>
      <c r="M61" s="50">
        <v>653200.0</v>
      </c>
      <c r="N61" s="50">
        <v>108866.66666666667</v>
      </c>
      <c r="O61" s="44">
        <v>15570.0</v>
      </c>
      <c r="P61" s="44">
        <v>1.08604E8</v>
      </c>
      <c r="Q61" s="44">
        <f t="shared" si="2"/>
        <v>108</v>
      </c>
      <c r="R61" s="50">
        <v>653200.0</v>
      </c>
      <c r="S61" s="51">
        <v>0.0</v>
      </c>
      <c r="T61" s="50">
        <v>0.0</v>
      </c>
      <c r="U61" s="44" t="s">
        <v>333</v>
      </c>
      <c r="V61" s="44" t="str">
        <f>VLOOKUP(U61,[1]Sheet1!$B$1:$F$65536,5,FALSE)</f>
        <v>#ERROR!</v>
      </c>
      <c r="W61" s="50">
        <v>653200.0</v>
      </c>
      <c r="X61" s="51">
        <v>0.0</v>
      </c>
      <c r="Y61" s="51">
        <v>653200.0</v>
      </c>
      <c r="Z61" s="52"/>
      <c r="AA61" s="52" t="s">
        <v>96</v>
      </c>
      <c r="AB61" s="53">
        <v>653200.0</v>
      </c>
      <c r="AC61" s="53" t="s">
        <v>213</v>
      </c>
      <c r="AD61" s="54">
        <v>653200.0</v>
      </c>
      <c r="AE61" s="54">
        <v>0.0</v>
      </c>
      <c r="AF61" s="54">
        <v>0.0</v>
      </c>
      <c r="AG61" s="50">
        <v>653200.0</v>
      </c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  <row r="62" ht="15.75" customHeight="1">
      <c r="A62" s="44" t="s">
        <v>200</v>
      </c>
      <c r="B62" s="44" t="s">
        <v>201</v>
      </c>
      <c r="C62" s="44" t="s">
        <v>88</v>
      </c>
      <c r="D62" s="45" t="s">
        <v>334</v>
      </c>
      <c r="E62" s="46" t="s">
        <v>335</v>
      </c>
      <c r="F62" s="47" t="s">
        <v>336</v>
      </c>
      <c r="G62" s="48" t="s">
        <v>322</v>
      </c>
      <c r="H62" s="44">
        <v>0.0</v>
      </c>
      <c r="I62" s="44" t="s">
        <v>337</v>
      </c>
      <c r="J62" s="49">
        <v>44239.0</v>
      </c>
      <c r="K62" s="49">
        <v>44420.0</v>
      </c>
      <c r="L62" s="44" t="s">
        <v>100</v>
      </c>
      <c r="M62" s="50">
        <v>4190.0</v>
      </c>
      <c r="N62" s="50">
        <v>698.3333333333334</v>
      </c>
      <c r="O62" s="44">
        <v>15570.0</v>
      </c>
      <c r="P62" s="44">
        <v>1.21E8</v>
      </c>
      <c r="Q62" s="44">
        <f t="shared" si="2"/>
        <v>121</v>
      </c>
      <c r="R62" s="50">
        <v>4190.0</v>
      </c>
      <c r="S62" s="51">
        <v>0.0</v>
      </c>
      <c r="T62" s="50">
        <v>0.0</v>
      </c>
      <c r="U62" s="44" t="s">
        <v>338</v>
      </c>
      <c r="V62" s="44" t="str">
        <f>VLOOKUP(U62,[1]Sheet1!$B$1:$F$65536,5,FALSE)</f>
        <v>#ERROR!</v>
      </c>
      <c r="W62" s="50">
        <v>4190.0</v>
      </c>
      <c r="X62" s="51">
        <v>0.0</v>
      </c>
      <c r="Y62" s="51">
        <v>0.0</v>
      </c>
      <c r="Z62" s="52"/>
      <c r="AA62" s="52" t="s">
        <v>96</v>
      </c>
      <c r="AB62" s="53">
        <v>4190.0</v>
      </c>
      <c r="AC62" s="53" t="s">
        <v>213</v>
      </c>
      <c r="AD62" s="54">
        <v>4190.0</v>
      </c>
      <c r="AE62" s="54">
        <v>4190.0</v>
      </c>
      <c r="AF62" s="54">
        <v>0.0</v>
      </c>
      <c r="AG62" s="59">
        <v>4190.0</v>
      </c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</row>
    <row r="63" ht="15.75" customHeight="1">
      <c r="A63" s="44" t="s">
        <v>200</v>
      </c>
      <c r="B63" s="44" t="s">
        <v>201</v>
      </c>
      <c r="C63" s="44" t="s">
        <v>88</v>
      </c>
      <c r="D63" s="45" t="s">
        <v>339</v>
      </c>
      <c r="E63" s="46" t="s">
        <v>340</v>
      </c>
      <c r="F63" s="47" t="s">
        <v>341</v>
      </c>
      <c r="G63" s="48" t="s">
        <v>322</v>
      </c>
      <c r="H63" s="44">
        <v>0.0</v>
      </c>
      <c r="I63" s="44" t="s">
        <v>342</v>
      </c>
      <c r="J63" s="49">
        <v>44238.0</v>
      </c>
      <c r="K63" s="49">
        <v>44419.0</v>
      </c>
      <c r="L63" s="44" t="s">
        <v>100</v>
      </c>
      <c r="M63" s="50">
        <v>614240.0</v>
      </c>
      <c r="N63" s="50">
        <v>102373.33333333333</v>
      </c>
      <c r="O63" s="44">
        <v>15570.0</v>
      </c>
      <c r="P63" s="44">
        <v>1.21E8</v>
      </c>
      <c r="Q63" s="44">
        <f t="shared" si="2"/>
        <v>121</v>
      </c>
      <c r="R63" s="50">
        <v>614240.0</v>
      </c>
      <c r="S63" s="51">
        <v>0.0</v>
      </c>
      <c r="T63" s="50">
        <v>0.0</v>
      </c>
      <c r="U63" s="44" t="s">
        <v>343</v>
      </c>
      <c r="V63" s="44" t="str">
        <f>VLOOKUP(U63,[1]Sheet1!$B$1:$F$65536,5,FALSE)</f>
        <v>#ERROR!</v>
      </c>
      <c r="W63" s="50">
        <v>614240.0</v>
      </c>
      <c r="X63" s="51">
        <v>307120.0</v>
      </c>
      <c r="Y63" s="51">
        <v>307120.0</v>
      </c>
      <c r="Z63" s="52"/>
      <c r="AA63" s="52" t="s">
        <v>96</v>
      </c>
      <c r="AB63" s="53">
        <v>307120.0</v>
      </c>
      <c r="AC63" s="53"/>
      <c r="AD63" s="54">
        <v>307120.0</v>
      </c>
      <c r="AE63" s="54">
        <v>307120.0</v>
      </c>
      <c r="AF63" s="54">
        <v>0.0</v>
      </c>
      <c r="AG63" s="55"/>
      <c r="AH63" s="55"/>
      <c r="AI63" s="55"/>
      <c r="AJ63" s="59">
        <v>307120.0</v>
      </c>
      <c r="AK63" s="55"/>
      <c r="AL63" s="55"/>
      <c r="AM63" s="55"/>
      <c r="AN63" s="55"/>
      <c r="AO63" s="55"/>
      <c r="AP63" s="55"/>
      <c r="AQ63" s="55"/>
      <c r="AR63" s="55"/>
    </row>
    <row r="64" ht="15.75" customHeight="1">
      <c r="A64" s="44" t="s">
        <v>200</v>
      </c>
      <c r="B64" s="44" t="s">
        <v>201</v>
      </c>
      <c r="C64" s="44" t="s">
        <v>88</v>
      </c>
      <c r="D64" s="45" t="s">
        <v>344</v>
      </c>
      <c r="E64" s="46" t="s">
        <v>326</v>
      </c>
      <c r="F64" s="47" t="s">
        <v>299</v>
      </c>
      <c r="G64" s="48" t="s">
        <v>345</v>
      </c>
      <c r="H64" s="44">
        <v>0.0</v>
      </c>
      <c r="I64" s="44" t="s">
        <v>346</v>
      </c>
      <c r="J64" s="49">
        <v>44237.0</v>
      </c>
      <c r="K64" s="49">
        <v>44418.0</v>
      </c>
      <c r="L64" s="44" t="s">
        <v>100</v>
      </c>
      <c r="M64" s="50">
        <v>171000.0</v>
      </c>
      <c r="N64" s="50">
        <v>28500.0</v>
      </c>
      <c r="O64" s="44">
        <v>15570.0</v>
      </c>
      <c r="P64" s="44">
        <v>1.21E8</v>
      </c>
      <c r="Q64" s="44">
        <f t="shared" si="2"/>
        <v>121</v>
      </c>
      <c r="R64" s="50">
        <v>171000.0</v>
      </c>
      <c r="S64" s="51">
        <v>0.0</v>
      </c>
      <c r="T64" s="50">
        <v>0.0</v>
      </c>
      <c r="U64" s="44" t="s">
        <v>347</v>
      </c>
      <c r="V64" s="44" t="str">
        <f>VLOOKUP(U64,[1]Sheet1!$B$1:$F$65536,5,FALSE)</f>
        <v>#ERROR!</v>
      </c>
      <c r="W64" s="50">
        <v>171000.0</v>
      </c>
      <c r="X64" s="51">
        <v>0.0</v>
      </c>
      <c r="Y64" s="51">
        <v>171000.0</v>
      </c>
      <c r="Z64" s="52"/>
      <c r="AA64" s="52" t="s">
        <v>96</v>
      </c>
      <c r="AB64" s="53">
        <v>171000.0</v>
      </c>
      <c r="AC64" s="53" t="s">
        <v>213</v>
      </c>
      <c r="AD64" s="54">
        <v>171000.0</v>
      </c>
      <c r="AE64" s="54">
        <v>0.0</v>
      </c>
      <c r="AF64" s="54">
        <v>0.0</v>
      </c>
      <c r="AG64" s="50">
        <v>171000.0</v>
      </c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</row>
    <row r="65" ht="15.75" customHeight="1">
      <c r="A65" s="44" t="s">
        <v>200</v>
      </c>
      <c r="B65" s="44" t="s">
        <v>214</v>
      </c>
      <c r="C65" s="44" t="s">
        <v>88</v>
      </c>
      <c r="D65" s="45" t="s">
        <v>348</v>
      </c>
      <c r="E65" s="46" t="s">
        <v>349</v>
      </c>
      <c r="F65" s="47" t="s">
        <v>350</v>
      </c>
      <c r="G65" s="48" t="s">
        <v>322</v>
      </c>
      <c r="H65" s="44">
        <v>0.0</v>
      </c>
      <c r="I65" s="44" t="s">
        <v>351</v>
      </c>
      <c r="J65" s="49">
        <v>44239.0</v>
      </c>
      <c r="K65" s="49">
        <v>44420.0</v>
      </c>
      <c r="L65" s="44" t="s">
        <v>100</v>
      </c>
      <c r="M65" s="50">
        <v>349000.0</v>
      </c>
      <c r="N65" s="50">
        <v>58166.666666666664</v>
      </c>
      <c r="O65" s="44">
        <v>15570.0</v>
      </c>
      <c r="P65" s="44">
        <v>1.21E8</v>
      </c>
      <c r="Q65" s="44">
        <f t="shared" si="2"/>
        <v>121</v>
      </c>
      <c r="R65" s="50">
        <v>349000.0</v>
      </c>
      <c r="S65" s="51">
        <v>0.0</v>
      </c>
      <c r="T65" s="50">
        <v>0.0</v>
      </c>
      <c r="U65" s="44" t="s">
        <v>352</v>
      </c>
      <c r="V65" s="44" t="str">
        <f>VLOOKUP(U65,[1]Sheet1!$B$1:$F$65536,5,FALSE)</f>
        <v>#ERROR!</v>
      </c>
      <c r="W65" s="50">
        <v>349000.0</v>
      </c>
      <c r="X65" s="51">
        <v>0.0</v>
      </c>
      <c r="Y65" s="51">
        <v>0.0</v>
      </c>
      <c r="Z65" s="52"/>
      <c r="AA65" s="52" t="s">
        <v>96</v>
      </c>
      <c r="AB65" s="53">
        <v>349000.0</v>
      </c>
      <c r="AC65" s="53" t="s">
        <v>213</v>
      </c>
      <c r="AD65" s="54">
        <v>349000.0</v>
      </c>
      <c r="AE65" s="54">
        <v>349000.0</v>
      </c>
      <c r="AF65" s="54">
        <v>0.0</v>
      </c>
      <c r="AG65" s="55"/>
      <c r="AH65" s="55"/>
      <c r="AI65" s="55"/>
      <c r="AJ65" s="59">
        <v>349000.0</v>
      </c>
      <c r="AK65" s="55"/>
      <c r="AL65" s="55"/>
      <c r="AM65" s="55"/>
      <c r="AN65" s="55"/>
      <c r="AO65" s="55"/>
      <c r="AP65" s="55"/>
      <c r="AQ65" s="55"/>
      <c r="AR65" s="55"/>
    </row>
    <row r="66" ht="15.75" customHeight="1">
      <c r="A66" s="44" t="s">
        <v>200</v>
      </c>
      <c r="B66" s="44" t="s">
        <v>214</v>
      </c>
      <c r="C66" s="44" t="s">
        <v>88</v>
      </c>
      <c r="D66" s="45" t="s">
        <v>353</v>
      </c>
      <c r="E66" s="46" t="s">
        <v>354</v>
      </c>
      <c r="F66" s="47" t="s">
        <v>355</v>
      </c>
      <c r="G66" s="48" t="s">
        <v>288</v>
      </c>
      <c r="H66" s="44">
        <v>0.0</v>
      </c>
      <c r="I66" s="44" t="s">
        <v>356</v>
      </c>
      <c r="J66" s="49">
        <v>44239.0</v>
      </c>
      <c r="K66" s="49">
        <v>44420.0</v>
      </c>
      <c r="L66" s="44" t="s">
        <v>100</v>
      </c>
      <c r="M66" s="50">
        <v>22425.0</v>
      </c>
      <c r="N66" s="50">
        <v>3737.5</v>
      </c>
      <c r="O66" s="44">
        <v>15570.0</v>
      </c>
      <c r="P66" s="44">
        <v>1.21E8</v>
      </c>
      <c r="Q66" s="44">
        <f t="shared" si="2"/>
        <v>121</v>
      </c>
      <c r="R66" s="50">
        <v>22425.0</v>
      </c>
      <c r="S66" s="51">
        <v>0.0</v>
      </c>
      <c r="T66" s="50">
        <v>0.0</v>
      </c>
      <c r="U66" s="44" t="s">
        <v>357</v>
      </c>
      <c r="V66" s="44" t="str">
        <f>VLOOKUP(U66,[1]Sheet1!$B$1:$F$65536,5,FALSE)</f>
        <v>#ERROR!</v>
      </c>
      <c r="W66" s="50">
        <v>22425.0</v>
      </c>
      <c r="X66" s="51">
        <v>0.0</v>
      </c>
      <c r="Y66" s="51">
        <v>0.0</v>
      </c>
      <c r="Z66" s="52"/>
      <c r="AA66" s="52" t="s">
        <v>96</v>
      </c>
      <c r="AB66" s="53">
        <v>22425.0</v>
      </c>
      <c r="AC66" s="53" t="s">
        <v>213</v>
      </c>
      <c r="AD66" s="54">
        <v>22425.0</v>
      </c>
      <c r="AE66" s="54">
        <v>22425.0</v>
      </c>
      <c r="AF66" s="54">
        <v>0.0</v>
      </c>
      <c r="AG66" s="55"/>
      <c r="AH66" s="55"/>
      <c r="AI66" s="55"/>
      <c r="AJ66" s="59">
        <v>22425.0</v>
      </c>
      <c r="AK66" s="55"/>
      <c r="AL66" s="55"/>
      <c r="AM66" s="55"/>
      <c r="AN66" s="55"/>
      <c r="AO66" s="55"/>
      <c r="AP66" s="55"/>
      <c r="AQ66" s="55"/>
      <c r="AR66" s="55"/>
    </row>
    <row r="67" ht="15.75" customHeight="1">
      <c r="A67" s="44" t="s">
        <v>200</v>
      </c>
      <c r="B67" s="44" t="s">
        <v>201</v>
      </c>
      <c r="C67" s="44" t="s">
        <v>88</v>
      </c>
      <c r="D67" s="45" t="s">
        <v>358</v>
      </c>
      <c r="E67" s="46" t="s">
        <v>359</v>
      </c>
      <c r="F67" s="47" t="s">
        <v>360</v>
      </c>
      <c r="G67" s="48" t="s">
        <v>322</v>
      </c>
      <c r="H67" s="44">
        <v>0.0</v>
      </c>
      <c r="I67" s="44" t="s">
        <v>361</v>
      </c>
      <c r="J67" s="49">
        <v>44238.0</v>
      </c>
      <c r="K67" s="49">
        <v>44419.0</v>
      </c>
      <c r="L67" s="44" t="s">
        <v>100</v>
      </c>
      <c r="M67" s="50">
        <v>1529590.0</v>
      </c>
      <c r="N67" s="50">
        <v>254931.66666666666</v>
      </c>
      <c r="O67" s="44">
        <v>15570.0</v>
      </c>
      <c r="P67" s="44">
        <v>1.21E8</v>
      </c>
      <c r="Q67" s="44">
        <f t="shared" si="2"/>
        <v>121</v>
      </c>
      <c r="R67" s="50">
        <v>1529590.0</v>
      </c>
      <c r="S67" s="51">
        <v>0.0</v>
      </c>
      <c r="T67" s="50">
        <v>0.0</v>
      </c>
      <c r="U67" s="44" t="s">
        <v>362</v>
      </c>
      <c r="V67" s="44" t="str">
        <f>VLOOKUP(U67,[1]Sheet1!$B$1:$F$65536,5,FALSE)</f>
        <v>#ERROR!</v>
      </c>
      <c r="W67" s="50">
        <v>1529590.0</v>
      </c>
      <c r="X67" s="51">
        <v>0.0</v>
      </c>
      <c r="Y67" s="51">
        <v>1529590.0</v>
      </c>
      <c r="Z67" s="52"/>
      <c r="AA67" s="52" t="s">
        <v>96</v>
      </c>
      <c r="AB67" s="53">
        <v>1529590.0</v>
      </c>
      <c r="AC67" s="53" t="s">
        <v>213</v>
      </c>
      <c r="AD67" s="54">
        <v>1529590.0</v>
      </c>
      <c r="AE67" s="54">
        <v>0.0</v>
      </c>
      <c r="AF67" s="54">
        <v>0.0</v>
      </c>
      <c r="AG67" s="50">
        <v>1529590.0</v>
      </c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</row>
    <row r="68" ht="15.75" customHeight="1">
      <c r="A68" s="44" t="s">
        <v>200</v>
      </c>
      <c r="B68" s="44" t="s">
        <v>201</v>
      </c>
      <c r="C68" s="44" t="s">
        <v>88</v>
      </c>
      <c r="D68" s="45" t="s">
        <v>363</v>
      </c>
      <c r="E68" s="46" t="s">
        <v>364</v>
      </c>
      <c r="F68" s="47" t="s">
        <v>365</v>
      </c>
      <c r="G68" s="48" t="s">
        <v>322</v>
      </c>
      <c r="H68" s="44">
        <v>0.0</v>
      </c>
      <c r="I68" s="44" t="s">
        <v>366</v>
      </c>
      <c r="J68" s="49">
        <v>44238.0</v>
      </c>
      <c r="K68" s="49">
        <v>44419.0</v>
      </c>
      <c r="L68" s="44" t="s">
        <v>100</v>
      </c>
      <c r="M68" s="50">
        <v>12480.0</v>
      </c>
      <c r="N68" s="50">
        <v>2080.0</v>
      </c>
      <c r="O68" s="44">
        <v>15570.0</v>
      </c>
      <c r="P68" s="44">
        <v>1.21E8</v>
      </c>
      <c r="Q68" s="44">
        <f t="shared" si="2"/>
        <v>121</v>
      </c>
      <c r="R68" s="50">
        <v>12480.0</v>
      </c>
      <c r="S68" s="51">
        <v>0.0</v>
      </c>
      <c r="T68" s="50">
        <v>0.0</v>
      </c>
      <c r="U68" s="44" t="s">
        <v>367</v>
      </c>
      <c r="V68" s="44" t="str">
        <f>VLOOKUP(U68,[1]Sheet1!$B$1:$F$65536,5,FALSE)</f>
        <v>#ERROR!</v>
      </c>
      <c r="W68" s="50">
        <v>12480.0</v>
      </c>
      <c r="X68" s="51">
        <v>0.0</v>
      </c>
      <c r="Y68" s="51">
        <v>12480.0</v>
      </c>
      <c r="Z68" s="52"/>
      <c r="AA68" s="52" t="s">
        <v>96</v>
      </c>
      <c r="AB68" s="53">
        <v>12480.0</v>
      </c>
      <c r="AC68" s="53" t="s">
        <v>213</v>
      </c>
      <c r="AD68" s="54">
        <v>12480.0</v>
      </c>
      <c r="AE68" s="54">
        <v>0.0</v>
      </c>
      <c r="AF68" s="54">
        <v>0.0</v>
      </c>
      <c r="AG68" s="50">
        <v>12480.0</v>
      </c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</row>
    <row r="69" ht="15.75" customHeight="1">
      <c r="A69" s="44" t="s">
        <v>200</v>
      </c>
      <c r="B69" s="44" t="s">
        <v>214</v>
      </c>
      <c r="C69" s="44" t="s">
        <v>88</v>
      </c>
      <c r="D69" s="45" t="s">
        <v>368</v>
      </c>
      <c r="E69" s="46" t="s">
        <v>304</v>
      </c>
      <c r="F69" s="47" t="s">
        <v>305</v>
      </c>
      <c r="G69" s="48" t="s">
        <v>288</v>
      </c>
      <c r="H69" s="44">
        <v>0.0</v>
      </c>
      <c r="I69" s="44" t="s">
        <v>369</v>
      </c>
      <c r="J69" s="49">
        <v>44238.0</v>
      </c>
      <c r="K69" s="49">
        <v>44419.0</v>
      </c>
      <c r="L69" s="44" t="s">
        <v>100</v>
      </c>
      <c r="M69" s="50">
        <v>2721000.0</v>
      </c>
      <c r="N69" s="50">
        <v>453500.0</v>
      </c>
      <c r="O69" s="44">
        <v>15570.0</v>
      </c>
      <c r="P69" s="44">
        <v>1.21E8</v>
      </c>
      <c r="Q69" s="44">
        <f t="shared" si="2"/>
        <v>121</v>
      </c>
      <c r="R69" s="50">
        <v>2721000.0</v>
      </c>
      <c r="S69" s="51">
        <v>0.0</v>
      </c>
      <c r="T69" s="50">
        <v>0.0</v>
      </c>
      <c r="U69" s="44" t="s">
        <v>370</v>
      </c>
      <c r="V69" s="44" t="str">
        <f>VLOOKUP(U69,[1]Sheet1!$B$1:$F$65536,5,FALSE)</f>
        <v>#ERROR!</v>
      </c>
      <c r="W69" s="50">
        <v>2721000.0</v>
      </c>
      <c r="X69" s="51">
        <v>1242000.0</v>
      </c>
      <c r="Y69" s="51">
        <v>1242000.0</v>
      </c>
      <c r="Z69" s="52"/>
      <c r="AA69" s="52" t="s">
        <v>96</v>
      </c>
      <c r="AB69" s="53">
        <v>1479000.0</v>
      </c>
      <c r="AC69" s="53"/>
      <c r="AD69" s="54">
        <v>1479000.0</v>
      </c>
      <c r="AE69" s="54">
        <v>1065000.0</v>
      </c>
      <c r="AF69" s="54">
        <v>414000.0</v>
      </c>
      <c r="AG69" s="60">
        <v>414000.0</v>
      </c>
      <c r="AH69" s="59">
        <v>1065000.0</v>
      </c>
      <c r="AI69" s="55"/>
      <c r="AJ69" s="55"/>
      <c r="AK69" s="55"/>
      <c r="AL69" s="55"/>
      <c r="AM69" s="55"/>
      <c r="AN69" s="55"/>
      <c r="AO69" s="55"/>
      <c r="AP69" s="55"/>
      <c r="AQ69" s="55"/>
      <c r="AR69" s="55"/>
    </row>
    <row r="70" ht="15.75" customHeight="1">
      <c r="A70" s="44" t="s">
        <v>200</v>
      </c>
      <c r="B70" s="44" t="s">
        <v>214</v>
      </c>
      <c r="C70" s="44" t="s">
        <v>88</v>
      </c>
      <c r="D70" s="45" t="s">
        <v>371</v>
      </c>
      <c r="E70" s="46" t="s">
        <v>372</v>
      </c>
      <c r="F70" s="47" t="s">
        <v>373</v>
      </c>
      <c r="G70" s="48" t="s">
        <v>288</v>
      </c>
      <c r="H70" s="44">
        <v>0.0</v>
      </c>
      <c r="I70" s="44" t="s">
        <v>374</v>
      </c>
      <c r="J70" s="49">
        <v>44242.0</v>
      </c>
      <c r="K70" s="49">
        <v>44422.0</v>
      </c>
      <c r="L70" s="44" t="s">
        <v>100</v>
      </c>
      <c r="M70" s="50">
        <v>1045520.0</v>
      </c>
      <c r="N70" s="50">
        <v>174253.33333333334</v>
      </c>
      <c r="O70" s="44">
        <v>15570.0</v>
      </c>
      <c r="P70" s="44">
        <v>1.21E8</v>
      </c>
      <c r="Q70" s="44">
        <f t="shared" si="2"/>
        <v>121</v>
      </c>
      <c r="R70" s="50">
        <v>1045520.0</v>
      </c>
      <c r="S70" s="51">
        <v>0.0</v>
      </c>
      <c r="T70" s="50">
        <v>0.0</v>
      </c>
      <c r="U70" s="44" t="s">
        <v>375</v>
      </c>
      <c r="V70" s="44" t="str">
        <f>VLOOKUP(U70,[1]Sheet1!$B$1:$F$65536,5,FALSE)</f>
        <v>#ERROR!</v>
      </c>
      <c r="W70" s="50">
        <v>1045520.0</v>
      </c>
      <c r="X70" s="51">
        <v>0.0</v>
      </c>
      <c r="Y70" s="51">
        <v>0.0</v>
      </c>
      <c r="Z70" s="52"/>
      <c r="AA70" s="52" t="s">
        <v>96</v>
      </c>
      <c r="AB70" s="53">
        <v>1045520.0</v>
      </c>
      <c r="AC70" s="53" t="s">
        <v>213</v>
      </c>
      <c r="AD70" s="54">
        <v>1045520.0</v>
      </c>
      <c r="AE70" s="54">
        <v>1045520.0</v>
      </c>
      <c r="AF70" s="54">
        <v>0.0</v>
      </c>
      <c r="AG70" s="55"/>
      <c r="AH70" s="55"/>
      <c r="AI70" s="55"/>
      <c r="AJ70" s="59">
        <v>1045520.0</v>
      </c>
      <c r="AK70" s="55"/>
      <c r="AL70" s="55"/>
      <c r="AM70" s="55"/>
      <c r="AN70" s="55"/>
      <c r="AO70" s="55"/>
      <c r="AP70" s="55"/>
      <c r="AQ70" s="55"/>
      <c r="AR70" s="55"/>
    </row>
    <row r="71" ht="15.75" customHeight="1">
      <c r="A71" s="44" t="s">
        <v>200</v>
      </c>
      <c r="B71" s="44" t="s">
        <v>214</v>
      </c>
      <c r="C71" s="44" t="s">
        <v>88</v>
      </c>
      <c r="D71" s="45" t="s">
        <v>371</v>
      </c>
      <c r="E71" s="46" t="s">
        <v>372</v>
      </c>
      <c r="F71" s="47" t="s">
        <v>373</v>
      </c>
      <c r="G71" s="48" t="s">
        <v>288</v>
      </c>
      <c r="H71" s="44" t="s">
        <v>312</v>
      </c>
      <c r="I71" s="44" t="s">
        <v>376</v>
      </c>
      <c r="J71" s="49">
        <v>44301.0</v>
      </c>
      <c r="K71" s="49">
        <v>44422.0</v>
      </c>
      <c r="L71" s="44" t="s">
        <v>100</v>
      </c>
      <c r="M71" s="50">
        <v>261380.0</v>
      </c>
      <c r="N71" s="50">
        <v>261380.0</v>
      </c>
      <c r="O71" s="44">
        <v>15570.0</v>
      </c>
      <c r="P71" s="44">
        <v>1.39E8</v>
      </c>
      <c r="Q71" s="44">
        <f t="shared" si="2"/>
        <v>139</v>
      </c>
      <c r="R71" s="50">
        <v>261380.0</v>
      </c>
      <c r="S71" s="51">
        <v>0.0</v>
      </c>
      <c r="T71" s="50">
        <v>0.0</v>
      </c>
      <c r="U71" s="44" t="s">
        <v>377</v>
      </c>
      <c r="V71" s="44" t="str">
        <f>VLOOKUP(U71,[1]Sheet1!$B$1:$F$65536,5,FALSE)</f>
        <v>#ERROR!</v>
      </c>
      <c r="W71" s="50">
        <v>261380.0</v>
      </c>
      <c r="X71" s="51">
        <v>0.0</v>
      </c>
      <c r="Y71" s="51">
        <v>261380.0</v>
      </c>
      <c r="Z71" s="52"/>
      <c r="AA71" s="52" t="s">
        <v>96</v>
      </c>
      <c r="AB71" s="53">
        <v>261380.0</v>
      </c>
      <c r="AC71" s="53" t="s">
        <v>213</v>
      </c>
      <c r="AD71" s="54">
        <v>261380.0</v>
      </c>
      <c r="AE71" s="54">
        <v>0.0</v>
      </c>
      <c r="AF71" s="54">
        <v>0.0</v>
      </c>
      <c r="AG71" s="55"/>
      <c r="AH71" s="55"/>
      <c r="AI71" s="55"/>
      <c r="AJ71" s="50">
        <v>261380.0</v>
      </c>
      <c r="AK71" s="55"/>
      <c r="AL71" s="55"/>
      <c r="AM71" s="55"/>
      <c r="AN71" s="55"/>
      <c r="AO71" s="55"/>
      <c r="AP71" s="55"/>
      <c r="AQ71" s="55"/>
      <c r="AR71" s="55"/>
    </row>
    <row r="72" ht="15.75" customHeight="1">
      <c r="A72" s="44" t="s">
        <v>200</v>
      </c>
      <c r="B72" s="44" t="s">
        <v>201</v>
      </c>
      <c r="C72" s="44" t="s">
        <v>88</v>
      </c>
      <c r="D72" s="45" t="s">
        <v>378</v>
      </c>
      <c r="E72" s="46" t="s">
        <v>379</v>
      </c>
      <c r="F72" s="47">
        <v>2.241606800027E13</v>
      </c>
      <c r="G72" s="48" t="s">
        <v>380</v>
      </c>
      <c r="H72" s="44">
        <v>0.0</v>
      </c>
      <c r="I72" s="44" t="s">
        <v>381</v>
      </c>
      <c r="J72" s="49">
        <v>44239.0</v>
      </c>
      <c r="K72" s="49">
        <v>44420.0</v>
      </c>
      <c r="L72" s="44" t="s">
        <v>100</v>
      </c>
      <c r="M72" s="50">
        <v>1085.0</v>
      </c>
      <c r="N72" s="50">
        <v>180.83333333333334</v>
      </c>
      <c r="O72" s="44">
        <v>15570.0</v>
      </c>
      <c r="P72" s="44">
        <v>1.21E8</v>
      </c>
      <c r="Q72" s="44">
        <f t="shared" si="2"/>
        <v>121</v>
      </c>
      <c r="R72" s="50">
        <v>1085.0</v>
      </c>
      <c r="S72" s="51">
        <v>0.0</v>
      </c>
      <c r="T72" s="50">
        <v>0.0</v>
      </c>
      <c r="U72" s="44" t="s">
        <v>382</v>
      </c>
      <c r="V72" s="44" t="str">
        <f>VLOOKUP(U72,[1]Sheet1!$B$1:$F$65536,5,FALSE)</f>
        <v>#ERROR!</v>
      </c>
      <c r="W72" s="50">
        <v>1085.0</v>
      </c>
      <c r="X72" s="51">
        <v>0.0</v>
      </c>
      <c r="Y72" s="51">
        <v>0.0</v>
      </c>
      <c r="Z72" s="52"/>
      <c r="AA72" s="52" t="s">
        <v>96</v>
      </c>
      <c r="AB72" s="53">
        <v>1085.0</v>
      </c>
      <c r="AC72" s="53" t="s">
        <v>213</v>
      </c>
      <c r="AD72" s="54">
        <v>1085.0</v>
      </c>
      <c r="AE72" s="54">
        <v>0.0</v>
      </c>
      <c r="AF72" s="54">
        <v>1085.0</v>
      </c>
      <c r="AG72" s="56">
        <v>1085.0</v>
      </c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</row>
    <row r="73" ht="15.75" customHeight="1">
      <c r="A73" s="44" t="s">
        <v>200</v>
      </c>
      <c r="B73" s="44" t="s">
        <v>214</v>
      </c>
      <c r="C73" s="44" t="s">
        <v>88</v>
      </c>
      <c r="D73" s="45" t="s">
        <v>383</v>
      </c>
      <c r="E73" s="46" t="s">
        <v>384</v>
      </c>
      <c r="F73" s="47">
        <v>2.799882000122E12</v>
      </c>
      <c r="G73" s="48" t="s">
        <v>385</v>
      </c>
      <c r="H73" s="44">
        <v>0.0</v>
      </c>
      <c r="I73" s="44" t="s">
        <v>386</v>
      </c>
      <c r="J73" s="49">
        <v>44239.0</v>
      </c>
      <c r="K73" s="49">
        <v>44420.0</v>
      </c>
      <c r="L73" s="44" t="s">
        <v>100</v>
      </c>
      <c r="M73" s="50">
        <v>120000.0</v>
      </c>
      <c r="N73" s="50">
        <v>20000.0</v>
      </c>
      <c r="O73" s="44">
        <v>15570.0</v>
      </c>
      <c r="P73" s="44">
        <v>1.21E8</v>
      </c>
      <c r="Q73" s="44">
        <f t="shared" si="2"/>
        <v>121</v>
      </c>
      <c r="R73" s="50">
        <v>120000.0</v>
      </c>
      <c r="S73" s="51">
        <v>0.0</v>
      </c>
      <c r="T73" s="50">
        <v>0.0</v>
      </c>
      <c r="U73" s="44" t="s">
        <v>387</v>
      </c>
      <c r="V73" s="44" t="str">
        <f>VLOOKUP(U73,[1]Sheet1!$B$1:$F$65536,5,FALSE)</f>
        <v>#ERROR!</v>
      </c>
      <c r="W73" s="50">
        <v>120000.0</v>
      </c>
      <c r="X73" s="51">
        <v>0.0</v>
      </c>
      <c r="Y73" s="51">
        <v>0.0</v>
      </c>
      <c r="Z73" s="52"/>
      <c r="AA73" s="52" t="s">
        <v>96</v>
      </c>
      <c r="AB73" s="53">
        <v>120000.0</v>
      </c>
      <c r="AC73" s="53" t="s">
        <v>213</v>
      </c>
      <c r="AD73" s="54">
        <v>120000.0</v>
      </c>
      <c r="AE73" s="54">
        <v>120000.0</v>
      </c>
      <c r="AF73" s="54">
        <v>0.0</v>
      </c>
      <c r="AG73" s="55"/>
      <c r="AH73" s="55"/>
      <c r="AI73" s="55"/>
      <c r="AJ73" s="59">
        <v>120000.0</v>
      </c>
      <c r="AK73" s="55"/>
      <c r="AL73" s="55"/>
      <c r="AM73" s="55"/>
      <c r="AN73" s="55"/>
      <c r="AO73" s="55"/>
      <c r="AP73" s="55"/>
      <c r="AQ73" s="55"/>
      <c r="AR73" s="55"/>
    </row>
    <row r="74" ht="15.75" customHeight="1">
      <c r="A74" s="44" t="s">
        <v>200</v>
      </c>
      <c r="B74" s="44" t="s">
        <v>201</v>
      </c>
      <c r="C74" s="44" t="s">
        <v>88</v>
      </c>
      <c r="D74" s="45" t="s">
        <v>388</v>
      </c>
      <c r="E74" s="46" t="s">
        <v>389</v>
      </c>
      <c r="F74" s="47" t="s">
        <v>390</v>
      </c>
      <c r="G74" s="48" t="s">
        <v>391</v>
      </c>
      <c r="H74" s="44">
        <v>0.0</v>
      </c>
      <c r="I74" s="44" t="s">
        <v>392</v>
      </c>
      <c r="J74" s="49">
        <v>44252.0</v>
      </c>
      <c r="K74" s="49">
        <v>44433.0</v>
      </c>
      <c r="L74" s="44" t="s">
        <v>100</v>
      </c>
      <c r="M74" s="50">
        <v>29211.5</v>
      </c>
      <c r="N74" s="50">
        <v>4868.583333333333</v>
      </c>
      <c r="O74" s="44">
        <v>17768.0</v>
      </c>
      <c r="P74" s="44">
        <v>1.21E8</v>
      </c>
      <c r="Q74" s="44">
        <f t="shared" si="2"/>
        <v>121</v>
      </c>
      <c r="R74" s="50">
        <v>29211.5</v>
      </c>
      <c r="S74" s="51">
        <v>0.0</v>
      </c>
      <c r="T74" s="50">
        <v>0.0</v>
      </c>
      <c r="U74" s="44" t="s">
        <v>393</v>
      </c>
      <c r="V74" s="44" t="str">
        <f>VLOOKUP(U74,[1]Sheet1!$B$1:$F$65536,5,FALSE)</f>
        <v>#ERROR!</v>
      </c>
      <c r="W74" s="50">
        <v>29211.5</v>
      </c>
      <c r="X74" s="51">
        <v>0.0</v>
      </c>
      <c r="Y74" s="51">
        <v>0.0</v>
      </c>
      <c r="Z74" s="52"/>
      <c r="AA74" s="52" t="s">
        <v>96</v>
      </c>
      <c r="AB74" s="53">
        <v>29211.5</v>
      </c>
      <c r="AC74" s="53" t="s">
        <v>213</v>
      </c>
      <c r="AD74" s="54">
        <v>29211.5</v>
      </c>
      <c r="AE74" s="54">
        <v>29211.5</v>
      </c>
      <c r="AF74" s="54">
        <v>0.0</v>
      </c>
      <c r="AG74" s="55"/>
      <c r="AH74" s="55"/>
      <c r="AI74" s="55"/>
      <c r="AJ74" s="55"/>
      <c r="AK74" s="59">
        <v>29211.5</v>
      </c>
      <c r="AL74" s="55"/>
      <c r="AM74" s="55"/>
      <c r="AN74" s="55"/>
      <c r="AO74" s="55"/>
      <c r="AP74" s="55"/>
      <c r="AQ74" s="55"/>
      <c r="AR74" s="55"/>
    </row>
    <row r="75" ht="15.75" customHeight="1">
      <c r="A75" s="44" t="s">
        <v>200</v>
      </c>
      <c r="B75" s="44" t="s">
        <v>201</v>
      </c>
      <c r="C75" s="44" t="s">
        <v>88</v>
      </c>
      <c r="D75" s="45" t="s">
        <v>394</v>
      </c>
      <c r="E75" s="46" t="s">
        <v>340</v>
      </c>
      <c r="F75" s="47">
        <v>1.1192559000187E13</v>
      </c>
      <c r="G75" s="48" t="s">
        <v>395</v>
      </c>
      <c r="H75" s="44">
        <v>0.0</v>
      </c>
      <c r="I75" s="44" t="s">
        <v>396</v>
      </c>
      <c r="J75" s="49">
        <v>44246.0</v>
      </c>
      <c r="K75" s="49">
        <v>44427.0</v>
      </c>
      <c r="L75" s="44" t="s">
        <v>100</v>
      </c>
      <c r="M75" s="50">
        <v>87150.0</v>
      </c>
      <c r="N75" s="50">
        <v>14525.0</v>
      </c>
      <c r="O75" s="44">
        <v>15570.0</v>
      </c>
      <c r="P75" s="44">
        <v>1.21E8</v>
      </c>
      <c r="Q75" s="44">
        <f t="shared" si="2"/>
        <v>121</v>
      </c>
      <c r="R75" s="50">
        <v>87150.0</v>
      </c>
      <c r="S75" s="51">
        <v>0.0</v>
      </c>
      <c r="T75" s="50">
        <v>0.0</v>
      </c>
      <c r="U75" s="44" t="s">
        <v>397</v>
      </c>
      <c r="V75" s="44" t="str">
        <f>VLOOKUP(U75,[1]Sheet1!$B$1:$F$65536,5,FALSE)</f>
        <v>#ERROR!</v>
      </c>
      <c r="W75" s="50">
        <v>87150.0</v>
      </c>
      <c r="X75" s="51">
        <v>0.0</v>
      </c>
      <c r="Y75" s="51">
        <v>87150.0</v>
      </c>
      <c r="Z75" s="52"/>
      <c r="AA75" s="52" t="s">
        <v>96</v>
      </c>
      <c r="AB75" s="53">
        <v>87150.0</v>
      </c>
      <c r="AC75" s="53" t="s">
        <v>213</v>
      </c>
      <c r="AD75" s="54">
        <v>87150.0</v>
      </c>
      <c r="AE75" s="54">
        <v>0.0</v>
      </c>
      <c r="AF75" s="54">
        <v>0.0</v>
      </c>
      <c r="AG75" s="50">
        <v>87150.0</v>
      </c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</row>
    <row r="76" ht="15.75" customHeight="1">
      <c r="A76" s="44" t="s">
        <v>200</v>
      </c>
      <c r="B76" s="44" t="s">
        <v>201</v>
      </c>
      <c r="C76" s="44" t="s">
        <v>88</v>
      </c>
      <c r="D76" s="45" t="s">
        <v>398</v>
      </c>
      <c r="E76" s="46" t="s">
        <v>399</v>
      </c>
      <c r="F76" s="47" t="s">
        <v>400</v>
      </c>
      <c r="G76" s="48" t="s">
        <v>401</v>
      </c>
      <c r="H76" s="44">
        <v>0.0</v>
      </c>
      <c r="I76" s="44" t="s">
        <v>402</v>
      </c>
      <c r="J76" s="49">
        <v>44250.0</v>
      </c>
      <c r="K76" s="49">
        <v>44431.0</v>
      </c>
      <c r="L76" s="44" t="s">
        <v>100</v>
      </c>
      <c r="M76" s="50">
        <v>282560.0</v>
      </c>
      <c r="N76" s="50">
        <v>47093.333333333336</v>
      </c>
      <c r="O76" s="44">
        <v>15570.0</v>
      </c>
      <c r="P76" s="44">
        <v>1.21E8</v>
      </c>
      <c r="Q76" s="44">
        <f t="shared" si="2"/>
        <v>121</v>
      </c>
      <c r="R76" s="50">
        <v>282560.0</v>
      </c>
      <c r="S76" s="51">
        <v>0.0</v>
      </c>
      <c r="T76" s="50">
        <v>0.0</v>
      </c>
      <c r="U76" s="44" t="s">
        <v>403</v>
      </c>
      <c r="V76" s="44" t="str">
        <f>VLOOKUP(U76,[1]Sheet1!$B$1:$F$65536,5,FALSE)</f>
        <v>#ERROR!</v>
      </c>
      <c r="W76" s="50">
        <v>282560.0</v>
      </c>
      <c r="X76" s="51">
        <v>74680.0</v>
      </c>
      <c r="Y76" s="51">
        <v>74680.0</v>
      </c>
      <c r="Z76" s="52"/>
      <c r="AA76" s="52" t="s">
        <v>96</v>
      </c>
      <c r="AB76" s="53">
        <v>207880.0</v>
      </c>
      <c r="AC76" s="53"/>
      <c r="AD76" s="54">
        <v>207880.0</v>
      </c>
      <c r="AE76" s="54">
        <v>207880.0</v>
      </c>
      <c r="AF76" s="54">
        <v>0.0</v>
      </c>
      <c r="AG76" s="59">
        <v>207880.0</v>
      </c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</row>
    <row r="77" ht="15.75" customHeight="1">
      <c r="A77" s="44" t="s">
        <v>200</v>
      </c>
      <c r="B77" s="44" t="s">
        <v>214</v>
      </c>
      <c r="C77" s="44" t="s">
        <v>220</v>
      </c>
      <c r="D77" s="45" t="s">
        <v>404</v>
      </c>
      <c r="E77" s="46" t="s">
        <v>405</v>
      </c>
      <c r="F77" s="47" t="s">
        <v>406</v>
      </c>
      <c r="G77" s="48" t="s">
        <v>407</v>
      </c>
      <c r="H77" s="44">
        <v>0.0</v>
      </c>
      <c r="I77" s="44" t="s">
        <v>408</v>
      </c>
      <c r="J77" s="49">
        <v>44244.0</v>
      </c>
      <c r="K77" s="49">
        <v>44425.0</v>
      </c>
      <c r="L77" s="44" t="s">
        <v>100</v>
      </c>
      <c r="M77" s="50">
        <v>301366.8</v>
      </c>
      <c r="N77" s="50">
        <v>50227.799999999996</v>
      </c>
      <c r="O77" s="44">
        <v>15570.0</v>
      </c>
      <c r="P77" s="44">
        <v>1.21E8</v>
      </c>
      <c r="Q77" s="44">
        <f t="shared" si="2"/>
        <v>121</v>
      </c>
      <c r="R77" s="50">
        <v>301366.8</v>
      </c>
      <c r="S77" s="51">
        <v>0.0</v>
      </c>
      <c r="T77" s="50">
        <v>0.0</v>
      </c>
      <c r="U77" s="44" t="s">
        <v>409</v>
      </c>
      <c r="V77" s="44" t="str">
        <f>VLOOKUP(U77,[1]Sheet1!$B$1:$F$65536,5,FALSE)</f>
        <v>#ERROR!</v>
      </c>
      <c r="W77" s="50">
        <v>301366.8</v>
      </c>
      <c r="X77" s="51">
        <v>0.0</v>
      </c>
      <c r="Y77" s="51">
        <v>0.0</v>
      </c>
      <c r="Z77" s="52"/>
      <c r="AA77" s="52" t="s">
        <v>96</v>
      </c>
      <c r="AB77" s="53">
        <v>301366.8</v>
      </c>
      <c r="AC77" s="53" t="s">
        <v>213</v>
      </c>
      <c r="AD77" s="54">
        <v>301366.8</v>
      </c>
      <c r="AE77" s="54">
        <v>301366.8</v>
      </c>
      <c r="AF77" s="54">
        <v>0.0</v>
      </c>
      <c r="AG77" s="59">
        <v>301366.8</v>
      </c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</row>
    <row r="78" ht="15.75" customHeight="1">
      <c r="A78" s="44" t="s">
        <v>200</v>
      </c>
      <c r="B78" s="44" t="s">
        <v>214</v>
      </c>
      <c r="C78" s="44" t="s">
        <v>220</v>
      </c>
      <c r="D78" s="45" t="s">
        <v>404</v>
      </c>
      <c r="E78" s="46" t="s">
        <v>405</v>
      </c>
      <c r="F78" s="47" t="s">
        <v>406</v>
      </c>
      <c r="G78" s="48" t="s">
        <v>407</v>
      </c>
      <c r="H78" s="44">
        <v>0.0</v>
      </c>
      <c r="I78" s="44" t="s">
        <v>408</v>
      </c>
      <c r="J78" s="49">
        <v>44244.0</v>
      </c>
      <c r="K78" s="49">
        <v>44425.0</v>
      </c>
      <c r="L78" s="44" t="s">
        <v>100</v>
      </c>
      <c r="M78" s="50">
        <v>33485.2</v>
      </c>
      <c r="N78" s="50">
        <v>5580.866666666666</v>
      </c>
      <c r="O78" s="44">
        <v>1600.0</v>
      </c>
      <c r="P78" s="44">
        <v>1.21E8</v>
      </c>
      <c r="Q78" s="44">
        <f t="shared" si="2"/>
        <v>121</v>
      </c>
      <c r="R78" s="50">
        <v>33485.2</v>
      </c>
      <c r="S78" s="51">
        <v>0.0</v>
      </c>
      <c r="T78" s="50">
        <v>0.0</v>
      </c>
      <c r="U78" s="44" t="s">
        <v>410</v>
      </c>
      <c r="V78" s="44" t="str">
        <f>VLOOKUP(U78,[1]Sheet1!$B$1:$F$65536,5,FALSE)</f>
        <v>#ERROR!</v>
      </c>
      <c r="W78" s="50">
        <v>33485.2</v>
      </c>
      <c r="X78" s="51">
        <v>0.0</v>
      </c>
      <c r="Y78" s="51">
        <v>0.0</v>
      </c>
      <c r="Z78" s="52"/>
      <c r="AA78" s="52" t="s">
        <v>96</v>
      </c>
      <c r="AB78" s="53">
        <v>33485.2</v>
      </c>
      <c r="AC78" s="53" t="s">
        <v>213</v>
      </c>
      <c r="AD78" s="54">
        <v>33485.2</v>
      </c>
      <c r="AE78" s="54">
        <v>33485.2</v>
      </c>
      <c r="AF78" s="54">
        <v>0.0</v>
      </c>
      <c r="AG78" s="59">
        <v>33485.2</v>
      </c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</row>
    <row r="79" ht="15.75" customHeight="1">
      <c r="A79" s="44" t="s">
        <v>200</v>
      </c>
      <c r="B79" s="44" t="s">
        <v>201</v>
      </c>
      <c r="C79" s="44" t="s">
        <v>411</v>
      </c>
      <c r="D79" s="45" t="s">
        <v>412</v>
      </c>
      <c r="E79" s="46" t="s">
        <v>413</v>
      </c>
      <c r="F79" s="47" t="s">
        <v>414</v>
      </c>
      <c r="G79" s="48" t="s">
        <v>415</v>
      </c>
      <c r="H79" s="44">
        <v>0.0</v>
      </c>
      <c r="I79" s="44" t="s">
        <v>416</v>
      </c>
      <c r="J79" s="49">
        <v>44246.0</v>
      </c>
      <c r="K79" s="49">
        <v>44427.0</v>
      </c>
      <c r="L79" s="44" t="s">
        <v>100</v>
      </c>
      <c r="M79" s="50">
        <v>33480.0</v>
      </c>
      <c r="N79" s="50">
        <v>5580.0</v>
      </c>
      <c r="O79" s="44">
        <v>1604.0</v>
      </c>
      <c r="P79" s="44">
        <v>1.21E8</v>
      </c>
      <c r="Q79" s="44">
        <f t="shared" si="2"/>
        <v>121</v>
      </c>
      <c r="R79" s="50">
        <v>33480.0</v>
      </c>
      <c r="S79" s="51">
        <v>0.0</v>
      </c>
      <c r="T79" s="50">
        <v>0.0</v>
      </c>
      <c r="U79" s="44" t="s">
        <v>417</v>
      </c>
      <c r="V79" s="44" t="str">
        <f>VLOOKUP(U79,[1]Sheet1!$B$1:$F$65536,5,FALSE)</f>
        <v>#ERROR!</v>
      </c>
      <c r="W79" s="50">
        <v>33480.0</v>
      </c>
      <c r="X79" s="51">
        <v>0.0</v>
      </c>
      <c r="Y79" s="51">
        <v>33480.0</v>
      </c>
      <c r="Z79" s="52"/>
      <c r="AA79" s="52" t="s">
        <v>96</v>
      </c>
      <c r="AB79" s="53">
        <v>33480.0</v>
      </c>
      <c r="AC79" s="53" t="s">
        <v>213</v>
      </c>
      <c r="AD79" s="54">
        <v>33480.0</v>
      </c>
      <c r="AE79" s="54">
        <v>0.0</v>
      </c>
      <c r="AF79" s="54">
        <v>0.0</v>
      </c>
      <c r="AG79" s="50">
        <v>33480.0</v>
      </c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</row>
    <row r="80" ht="15.75" customHeight="1">
      <c r="A80" s="44" t="s">
        <v>200</v>
      </c>
      <c r="B80" s="44" t="s">
        <v>201</v>
      </c>
      <c r="C80" s="44" t="s">
        <v>88</v>
      </c>
      <c r="D80" s="45" t="s">
        <v>418</v>
      </c>
      <c r="E80" s="46" t="s">
        <v>419</v>
      </c>
      <c r="F80" s="47" t="s">
        <v>420</v>
      </c>
      <c r="G80" s="48" t="s">
        <v>401</v>
      </c>
      <c r="H80" s="44">
        <v>0.0</v>
      </c>
      <c r="I80" s="44" t="s">
        <v>421</v>
      </c>
      <c r="J80" s="49">
        <v>44239.0</v>
      </c>
      <c r="K80" s="49">
        <v>44420.0</v>
      </c>
      <c r="L80" s="44" t="s">
        <v>100</v>
      </c>
      <c r="M80" s="50">
        <v>140400.0</v>
      </c>
      <c r="N80" s="50">
        <v>23400.0</v>
      </c>
      <c r="O80" s="44">
        <v>15570.0</v>
      </c>
      <c r="P80" s="44">
        <v>1.21E8</v>
      </c>
      <c r="Q80" s="44">
        <f t="shared" si="2"/>
        <v>121</v>
      </c>
      <c r="R80" s="50">
        <v>140400.0</v>
      </c>
      <c r="S80" s="51">
        <v>0.0</v>
      </c>
      <c r="T80" s="50">
        <v>0.0</v>
      </c>
      <c r="U80" s="44" t="s">
        <v>422</v>
      </c>
      <c r="V80" s="44" t="str">
        <f>VLOOKUP(U80,[1]Sheet1!$B$1:$F$65536,5,FALSE)</f>
        <v>#ERROR!</v>
      </c>
      <c r="W80" s="50">
        <v>140400.0</v>
      </c>
      <c r="X80" s="51">
        <v>0.0</v>
      </c>
      <c r="Y80" s="51">
        <v>0.0</v>
      </c>
      <c r="Z80" s="52"/>
      <c r="AA80" s="52" t="s">
        <v>96</v>
      </c>
      <c r="AB80" s="53">
        <v>140400.0</v>
      </c>
      <c r="AC80" s="53" t="s">
        <v>213</v>
      </c>
      <c r="AD80" s="54">
        <v>140400.0</v>
      </c>
      <c r="AE80" s="54">
        <v>140400.0</v>
      </c>
      <c r="AF80" s="54">
        <v>0.0</v>
      </c>
      <c r="AG80" s="55"/>
      <c r="AH80" s="55"/>
      <c r="AI80" s="55"/>
      <c r="AJ80" s="59">
        <v>140400.0</v>
      </c>
      <c r="AK80" s="55"/>
      <c r="AL80" s="55"/>
      <c r="AM80" s="55"/>
      <c r="AN80" s="55"/>
      <c r="AO80" s="55"/>
      <c r="AP80" s="55"/>
      <c r="AQ80" s="55"/>
      <c r="AR80" s="55"/>
    </row>
    <row r="81" ht="15.75" customHeight="1">
      <c r="A81" s="44" t="s">
        <v>200</v>
      </c>
      <c r="B81" s="44" t="s">
        <v>201</v>
      </c>
      <c r="C81" s="44" t="s">
        <v>88</v>
      </c>
      <c r="D81" s="45" t="s">
        <v>418</v>
      </c>
      <c r="E81" s="46" t="s">
        <v>419</v>
      </c>
      <c r="F81" s="47" t="s">
        <v>420</v>
      </c>
      <c r="G81" s="48" t="s">
        <v>401</v>
      </c>
      <c r="H81" s="44" t="s">
        <v>312</v>
      </c>
      <c r="I81" s="44" t="s">
        <v>423</v>
      </c>
      <c r="J81" s="49">
        <v>44320.0</v>
      </c>
      <c r="K81" s="49">
        <v>44420.0</v>
      </c>
      <c r="L81" s="44" t="s">
        <v>100</v>
      </c>
      <c r="M81" s="50">
        <v>23400.0</v>
      </c>
      <c r="N81" s="50">
        <v>3900.0</v>
      </c>
      <c r="O81" s="44">
        <v>15570.0</v>
      </c>
      <c r="P81" s="44">
        <v>1.08604E8</v>
      </c>
      <c r="Q81" s="44">
        <f t="shared" si="2"/>
        <v>108</v>
      </c>
      <c r="R81" s="50">
        <v>23400.0</v>
      </c>
      <c r="S81" s="51">
        <v>0.0</v>
      </c>
      <c r="T81" s="50">
        <v>0.0</v>
      </c>
      <c r="U81" s="44" t="s">
        <v>424</v>
      </c>
      <c r="V81" s="44" t="str">
        <f>VLOOKUP(U81,[1]Sheet1!$B$1:$F$65536,5,FALSE)</f>
        <v>#ERROR!</v>
      </c>
      <c r="W81" s="50">
        <v>23400.0</v>
      </c>
      <c r="X81" s="51">
        <v>0.0</v>
      </c>
      <c r="Y81" s="51">
        <v>23400.0</v>
      </c>
      <c r="Z81" s="52"/>
      <c r="AA81" s="52" t="s">
        <v>96</v>
      </c>
      <c r="AB81" s="53">
        <v>23400.0</v>
      </c>
      <c r="AC81" s="53" t="s">
        <v>213</v>
      </c>
      <c r="AD81" s="54">
        <v>23400.0</v>
      </c>
      <c r="AE81" s="54">
        <v>0.0</v>
      </c>
      <c r="AF81" s="54">
        <v>0.0</v>
      </c>
      <c r="AG81" s="55"/>
      <c r="AH81" s="55"/>
      <c r="AI81" s="55"/>
      <c r="AJ81" s="55"/>
      <c r="AK81" s="50">
        <v>23400.0</v>
      </c>
      <c r="AL81" s="55"/>
      <c r="AM81" s="55"/>
      <c r="AN81" s="55"/>
      <c r="AO81" s="55"/>
      <c r="AP81" s="55"/>
      <c r="AQ81" s="55"/>
      <c r="AR81" s="55"/>
    </row>
    <row r="82" ht="15.75" customHeight="1">
      <c r="A82" s="44" t="s">
        <v>200</v>
      </c>
      <c r="B82" s="44" t="s">
        <v>201</v>
      </c>
      <c r="C82" s="44" t="s">
        <v>88</v>
      </c>
      <c r="D82" s="45" t="s">
        <v>425</v>
      </c>
      <c r="E82" s="46" t="s">
        <v>426</v>
      </c>
      <c r="F82" s="47" t="s">
        <v>427</v>
      </c>
      <c r="G82" s="48" t="s">
        <v>322</v>
      </c>
      <c r="H82" s="44">
        <v>0.0</v>
      </c>
      <c r="I82" s="44" t="s">
        <v>428</v>
      </c>
      <c r="J82" s="49">
        <v>44265.0</v>
      </c>
      <c r="K82" s="49">
        <v>44449.0</v>
      </c>
      <c r="L82" s="44" t="s">
        <v>100</v>
      </c>
      <c r="M82" s="50">
        <v>4620.4</v>
      </c>
      <c r="N82" s="50">
        <v>770.0666666666666</v>
      </c>
      <c r="O82" s="44">
        <v>15570.0</v>
      </c>
      <c r="P82" s="44">
        <v>1.08604E8</v>
      </c>
      <c r="Q82" s="44">
        <f t="shared" si="2"/>
        <v>108</v>
      </c>
      <c r="R82" s="50">
        <v>4620.4</v>
      </c>
      <c r="S82" s="51">
        <v>0.0</v>
      </c>
      <c r="T82" s="50">
        <v>0.0</v>
      </c>
      <c r="U82" s="44" t="s">
        <v>429</v>
      </c>
      <c r="V82" s="44" t="str">
        <f>VLOOKUP(U82,[1]Sheet1!$B$1:$F$65536,5,FALSE)</f>
        <v>#ERROR!</v>
      </c>
      <c r="W82" s="50">
        <v>4620.4</v>
      </c>
      <c r="X82" s="51">
        <v>0.0</v>
      </c>
      <c r="Y82" s="51">
        <v>4620.4</v>
      </c>
      <c r="Z82" s="52"/>
      <c r="AA82" s="52" t="s">
        <v>96</v>
      </c>
      <c r="AB82" s="53">
        <v>4620.4</v>
      </c>
      <c r="AC82" s="53" t="s">
        <v>213</v>
      </c>
      <c r="AD82" s="54">
        <v>4620.4</v>
      </c>
      <c r="AE82" s="54">
        <v>0.0</v>
      </c>
      <c r="AF82" s="54">
        <v>0.0</v>
      </c>
      <c r="AG82" s="50">
        <v>4620.4</v>
      </c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</row>
    <row r="83" ht="15.75" customHeight="1">
      <c r="A83" s="44" t="s">
        <v>200</v>
      </c>
      <c r="B83" s="44" t="s">
        <v>201</v>
      </c>
      <c r="C83" s="44" t="s">
        <v>88</v>
      </c>
      <c r="D83" s="45" t="s">
        <v>430</v>
      </c>
      <c r="E83" s="46" t="s">
        <v>246</v>
      </c>
      <c r="F83" s="47">
        <v>1.1405384000149E13</v>
      </c>
      <c r="G83" s="48" t="s">
        <v>431</v>
      </c>
      <c r="H83" s="44">
        <v>0.0</v>
      </c>
      <c r="I83" s="44" t="s">
        <v>432</v>
      </c>
      <c r="J83" s="49">
        <v>44258.0</v>
      </c>
      <c r="K83" s="49">
        <v>44438.0</v>
      </c>
      <c r="L83" s="44" t="s">
        <v>100</v>
      </c>
      <c r="M83" s="50">
        <v>1130381.0</v>
      </c>
      <c r="N83" s="50">
        <v>188396.83333333334</v>
      </c>
      <c r="O83" s="44">
        <v>15570.0</v>
      </c>
      <c r="P83" s="44">
        <v>1.21E8</v>
      </c>
      <c r="Q83" s="44">
        <f t="shared" si="2"/>
        <v>121</v>
      </c>
      <c r="R83" s="50">
        <v>1130381.0</v>
      </c>
      <c r="S83" s="51">
        <v>0.0</v>
      </c>
      <c r="T83" s="50">
        <v>0.0</v>
      </c>
      <c r="U83" s="44" t="s">
        <v>433</v>
      </c>
      <c r="V83" s="44" t="str">
        <f>VLOOKUP(U83,[1]Sheet1!$B$1:$F$65536,5,FALSE)</f>
        <v>#ERROR!</v>
      </c>
      <c r="W83" s="50">
        <v>1130381.0</v>
      </c>
      <c r="X83" s="51">
        <v>0.0</v>
      </c>
      <c r="Y83" s="51">
        <v>1130381.0</v>
      </c>
      <c r="Z83" s="52"/>
      <c r="AA83" s="52" t="s">
        <v>96</v>
      </c>
      <c r="AB83" s="53">
        <v>1130381.0</v>
      </c>
      <c r="AC83" s="53" t="s">
        <v>213</v>
      </c>
      <c r="AD83" s="54">
        <v>1130381.0</v>
      </c>
      <c r="AE83" s="54">
        <v>0.0</v>
      </c>
      <c r="AF83" s="54">
        <v>0.0</v>
      </c>
      <c r="AG83" s="55"/>
      <c r="AH83" s="55"/>
      <c r="AI83" s="50">
        <v>1130381.0</v>
      </c>
      <c r="AJ83" s="55"/>
      <c r="AK83" s="55"/>
      <c r="AL83" s="55"/>
      <c r="AM83" s="55"/>
      <c r="AN83" s="55"/>
      <c r="AO83" s="55"/>
      <c r="AP83" s="55"/>
      <c r="AQ83" s="55"/>
      <c r="AR83" s="55"/>
    </row>
    <row r="84" ht="15.75" customHeight="1">
      <c r="A84" s="44" t="s">
        <v>86</v>
      </c>
      <c r="B84" s="44" t="s">
        <v>434</v>
      </c>
      <c r="C84" s="44" t="s">
        <v>220</v>
      </c>
      <c r="D84" s="45" t="s">
        <v>435</v>
      </c>
      <c r="E84" s="46" t="s">
        <v>436</v>
      </c>
      <c r="F84" s="47" t="s">
        <v>437</v>
      </c>
      <c r="G84" s="48" t="s">
        <v>438</v>
      </c>
      <c r="H84" s="44">
        <v>0.0</v>
      </c>
      <c r="I84" s="49" t="s">
        <v>439</v>
      </c>
      <c r="J84" s="49">
        <v>44259.0</v>
      </c>
      <c r="K84" s="49">
        <v>44439.0</v>
      </c>
      <c r="L84" s="44" t="s">
        <v>100</v>
      </c>
      <c r="M84" s="50">
        <v>3993300.0</v>
      </c>
      <c r="N84" s="50">
        <v>665550.0</v>
      </c>
      <c r="O84" s="44">
        <v>18050.0</v>
      </c>
      <c r="P84" s="44">
        <v>1.39E8</v>
      </c>
      <c r="Q84" s="44">
        <f t="shared" si="2"/>
        <v>139</v>
      </c>
      <c r="R84" s="50">
        <v>3993300.0</v>
      </c>
      <c r="S84" s="51">
        <v>0.0</v>
      </c>
      <c r="T84" s="50">
        <v>0.0</v>
      </c>
      <c r="U84" s="44" t="s">
        <v>440</v>
      </c>
      <c r="V84" s="44" t="str">
        <f>VLOOKUP(U84,[1]Sheet1!$B$1:$F$65536,5,FALSE)</f>
        <v>#ERROR!</v>
      </c>
      <c r="W84" s="50">
        <v>3993300.0</v>
      </c>
      <c r="X84" s="51">
        <v>574981.0</v>
      </c>
      <c r="Y84" s="51">
        <v>3902731.0</v>
      </c>
      <c r="Z84" s="52"/>
      <c r="AA84" s="52" t="s">
        <v>96</v>
      </c>
      <c r="AB84" s="53">
        <v>3418319.0</v>
      </c>
      <c r="AC84" s="53"/>
      <c r="AD84" s="54">
        <v>3418319.0</v>
      </c>
      <c r="AE84" s="54">
        <v>0.0</v>
      </c>
      <c r="AF84" s="54">
        <v>90569.0</v>
      </c>
      <c r="AG84" s="55"/>
      <c r="AH84" s="55"/>
      <c r="AI84" s="58">
        <v>90569.0</v>
      </c>
      <c r="AJ84" s="50">
        <v>665550.0</v>
      </c>
      <c r="AK84" s="50">
        <v>665550.0</v>
      </c>
      <c r="AL84" s="50">
        <v>665550.0</v>
      </c>
      <c r="AM84" s="50">
        <v>665550.0</v>
      </c>
      <c r="AN84" s="50">
        <v>665550.0</v>
      </c>
      <c r="AO84" s="55"/>
      <c r="AP84" s="55"/>
      <c r="AQ84" s="55"/>
      <c r="AR84" s="55"/>
    </row>
    <row r="85" ht="15.75" customHeight="1">
      <c r="A85" s="44" t="s">
        <v>200</v>
      </c>
      <c r="B85" s="44" t="s">
        <v>201</v>
      </c>
      <c r="C85" s="44" t="s">
        <v>88</v>
      </c>
      <c r="D85" s="45" t="s">
        <v>441</v>
      </c>
      <c r="E85" s="46" t="s">
        <v>419</v>
      </c>
      <c r="F85" s="47" t="s">
        <v>420</v>
      </c>
      <c r="G85" s="48" t="s">
        <v>442</v>
      </c>
      <c r="H85" s="44">
        <v>0.0</v>
      </c>
      <c r="I85" s="49" t="s">
        <v>443</v>
      </c>
      <c r="J85" s="49">
        <v>44263.0</v>
      </c>
      <c r="K85" s="49">
        <v>44443.0</v>
      </c>
      <c r="L85" s="44" t="s">
        <v>100</v>
      </c>
      <c r="M85" s="50">
        <v>171600.0</v>
      </c>
      <c r="N85" s="50">
        <v>28600.0</v>
      </c>
      <c r="O85" s="44">
        <v>15570.0</v>
      </c>
      <c r="P85" s="44">
        <v>1.08604E8</v>
      </c>
      <c r="Q85" s="44">
        <f t="shared" si="2"/>
        <v>108</v>
      </c>
      <c r="R85" s="50">
        <v>171600.0</v>
      </c>
      <c r="S85" s="51">
        <v>0.0</v>
      </c>
      <c r="T85" s="50">
        <v>0.0</v>
      </c>
      <c r="U85" s="44" t="s">
        <v>444</v>
      </c>
      <c r="V85" s="44" t="str">
        <f>VLOOKUP(U85,[1]Sheet1!$B$1:$F$65536,5,FALSE)</f>
        <v>#ERROR!</v>
      </c>
      <c r="W85" s="50">
        <v>171600.0</v>
      </c>
      <c r="X85" s="51">
        <v>0.0</v>
      </c>
      <c r="Y85" s="51">
        <v>171600.0</v>
      </c>
      <c r="Z85" s="52"/>
      <c r="AA85" s="52" t="s">
        <v>96</v>
      </c>
      <c r="AB85" s="53">
        <v>171600.0</v>
      </c>
      <c r="AC85" s="53" t="s">
        <v>213</v>
      </c>
      <c r="AD85" s="54">
        <v>171600.0</v>
      </c>
      <c r="AE85" s="54">
        <v>0.0</v>
      </c>
      <c r="AF85" s="54">
        <v>0.0</v>
      </c>
      <c r="AG85" s="55"/>
      <c r="AH85" s="55"/>
      <c r="AI85" s="55"/>
      <c r="AJ85" s="50">
        <v>171600.0</v>
      </c>
      <c r="AK85" s="55"/>
      <c r="AL85" s="55"/>
      <c r="AM85" s="55"/>
      <c r="AN85" s="55"/>
      <c r="AO85" s="55"/>
      <c r="AP85" s="55"/>
      <c r="AQ85" s="55"/>
      <c r="AR85" s="55"/>
    </row>
    <row r="86" ht="15.75" customHeight="1">
      <c r="A86" s="44" t="s">
        <v>200</v>
      </c>
      <c r="B86" s="44" t="s">
        <v>445</v>
      </c>
      <c r="C86" s="44" t="s">
        <v>88</v>
      </c>
      <c r="D86" s="45" t="s">
        <v>446</v>
      </c>
      <c r="E86" s="46" t="s">
        <v>447</v>
      </c>
      <c r="F86" s="47" t="s">
        <v>448</v>
      </c>
      <c r="G86" s="48" t="s">
        <v>449</v>
      </c>
      <c r="H86" s="44">
        <v>0.0</v>
      </c>
      <c r="I86" s="49" t="s">
        <v>450</v>
      </c>
      <c r="J86" s="49">
        <v>44270.0</v>
      </c>
      <c r="K86" s="49">
        <v>44635.0</v>
      </c>
      <c r="L86" s="44" t="s">
        <v>100</v>
      </c>
      <c r="M86" s="50">
        <v>5328000.0</v>
      </c>
      <c r="N86" s="50">
        <v>444000.0</v>
      </c>
      <c r="O86" s="44">
        <v>15570.0</v>
      </c>
      <c r="P86" s="44">
        <v>1.21E8</v>
      </c>
      <c r="Q86" s="44">
        <f t="shared" si="2"/>
        <v>121</v>
      </c>
      <c r="R86" s="50">
        <v>4617600.0</v>
      </c>
      <c r="S86" s="51">
        <v>0.0</v>
      </c>
      <c r="T86" s="50">
        <v>0.0</v>
      </c>
      <c r="U86" s="44" t="s">
        <v>451</v>
      </c>
      <c r="V86" s="44" t="str">
        <f>VLOOKUP(U86,[1]Sheet1!$B$1:$F$65536,5,FALSE)</f>
        <v>#ERROR!</v>
      </c>
      <c r="W86" s="50">
        <v>4617600.0</v>
      </c>
      <c r="X86" s="51">
        <v>384800.0</v>
      </c>
      <c r="Y86" s="51">
        <v>4617600.0</v>
      </c>
      <c r="Z86" s="52"/>
      <c r="AA86" s="52" t="s">
        <v>96</v>
      </c>
      <c r="AB86" s="53">
        <v>4232800.0</v>
      </c>
      <c r="AC86" s="53"/>
      <c r="AD86" s="54">
        <v>4232800.0</v>
      </c>
      <c r="AE86" s="54">
        <v>0.0</v>
      </c>
      <c r="AF86" s="54">
        <v>0.0</v>
      </c>
      <c r="AG86" s="55"/>
      <c r="AH86" s="55"/>
      <c r="AI86" s="50">
        <v>236800.0</v>
      </c>
      <c r="AJ86" s="50">
        <v>444000.0</v>
      </c>
      <c r="AK86" s="50">
        <v>444000.0</v>
      </c>
      <c r="AL86" s="50">
        <v>444000.0</v>
      </c>
      <c r="AM86" s="50">
        <v>444000.0</v>
      </c>
      <c r="AN86" s="50">
        <v>444000.0</v>
      </c>
      <c r="AO86" s="50">
        <v>444000.0</v>
      </c>
      <c r="AP86" s="50">
        <v>444000.0</v>
      </c>
      <c r="AQ86" s="50">
        <v>444000.0</v>
      </c>
      <c r="AR86" s="50">
        <v>444000.0</v>
      </c>
    </row>
    <row r="87" ht="15.75" customHeight="1">
      <c r="A87" s="44" t="s">
        <v>200</v>
      </c>
      <c r="B87" s="44" t="s">
        <v>201</v>
      </c>
      <c r="C87" s="44" t="s">
        <v>88</v>
      </c>
      <c r="D87" s="45" t="s">
        <v>452</v>
      </c>
      <c r="E87" s="46" t="s">
        <v>453</v>
      </c>
      <c r="F87" s="47">
        <v>4.724729000161E12</v>
      </c>
      <c r="G87" s="48" t="s">
        <v>454</v>
      </c>
      <c r="H87" s="44">
        <v>0.0</v>
      </c>
      <c r="I87" s="44" t="s">
        <v>455</v>
      </c>
      <c r="J87" s="49">
        <v>44251.0</v>
      </c>
      <c r="K87" s="49">
        <v>44431.0</v>
      </c>
      <c r="L87" s="44" t="s">
        <v>100</v>
      </c>
      <c r="M87" s="50">
        <v>34480.5</v>
      </c>
      <c r="N87" s="50">
        <v>5746.75</v>
      </c>
      <c r="O87" s="44">
        <v>17768.0</v>
      </c>
      <c r="P87" s="44">
        <v>1.21E8</v>
      </c>
      <c r="Q87" s="44">
        <f t="shared" si="2"/>
        <v>121</v>
      </c>
      <c r="R87" s="50">
        <v>34480.5</v>
      </c>
      <c r="S87" s="51">
        <v>0.0</v>
      </c>
      <c r="T87" s="50">
        <v>0.0</v>
      </c>
      <c r="U87" s="44" t="s">
        <v>456</v>
      </c>
      <c r="V87" s="44" t="str">
        <f>VLOOKUP(U87,[1]Sheet1!$B$1:$F$65536,5,FALSE)</f>
        <v>#ERROR!</v>
      </c>
      <c r="W87" s="50">
        <v>34480.5</v>
      </c>
      <c r="X87" s="51">
        <v>0.0</v>
      </c>
      <c r="Y87" s="51">
        <v>34480.5</v>
      </c>
      <c r="Z87" s="52"/>
      <c r="AA87" s="52" t="s">
        <v>96</v>
      </c>
      <c r="AB87" s="53">
        <v>34480.5</v>
      </c>
      <c r="AC87" s="53" t="s">
        <v>213</v>
      </c>
      <c r="AD87" s="54">
        <v>34480.5</v>
      </c>
      <c r="AE87" s="54">
        <v>0.0</v>
      </c>
      <c r="AF87" s="54">
        <v>0.0</v>
      </c>
      <c r="AG87" s="55"/>
      <c r="AH87" s="55"/>
      <c r="AI87" s="50">
        <v>34480.5</v>
      </c>
      <c r="AJ87" s="55"/>
      <c r="AK87" s="55"/>
      <c r="AL87" s="55"/>
      <c r="AM87" s="55"/>
      <c r="AN87" s="55"/>
      <c r="AO87" s="55"/>
      <c r="AP87" s="55"/>
      <c r="AQ87" s="55"/>
      <c r="AR87" s="55"/>
    </row>
    <row r="88" ht="15.75" customHeight="1">
      <c r="A88" s="44" t="s">
        <v>200</v>
      </c>
      <c r="B88" s="44" t="s">
        <v>201</v>
      </c>
      <c r="C88" s="44" t="s">
        <v>88</v>
      </c>
      <c r="D88" s="45" t="s">
        <v>457</v>
      </c>
      <c r="E88" s="46" t="s">
        <v>458</v>
      </c>
      <c r="F88" s="47">
        <v>5.8344359000166E13</v>
      </c>
      <c r="G88" s="48" t="s">
        <v>459</v>
      </c>
      <c r="H88" s="44">
        <v>0.0</v>
      </c>
      <c r="I88" s="44" t="s">
        <v>460</v>
      </c>
      <c r="J88" s="49">
        <v>44265.0</v>
      </c>
      <c r="K88" s="49">
        <v>44445.0</v>
      </c>
      <c r="L88" s="44" t="s">
        <v>100</v>
      </c>
      <c r="M88" s="50">
        <v>1033050.0</v>
      </c>
      <c r="N88" s="50">
        <v>172175.0</v>
      </c>
      <c r="O88" s="44">
        <v>15570.0</v>
      </c>
      <c r="P88" s="44">
        <v>1.08604E8</v>
      </c>
      <c r="Q88" s="44">
        <f t="shared" si="2"/>
        <v>108</v>
      </c>
      <c r="R88" s="50">
        <v>1033050.0</v>
      </c>
      <c r="S88" s="51">
        <v>0.0</v>
      </c>
      <c r="T88" s="50">
        <v>0.0</v>
      </c>
      <c r="U88" s="44" t="s">
        <v>461</v>
      </c>
      <c r="V88" s="44" t="str">
        <f>VLOOKUP(U88,[1]Sheet1!$B$1:$F$65536,5,FALSE)</f>
        <v>#ERROR!</v>
      </c>
      <c r="W88" s="50">
        <v>1033050.0</v>
      </c>
      <c r="X88" s="51">
        <v>0.0</v>
      </c>
      <c r="Y88" s="51">
        <v>1033050.0</v>
      </c>
      <c r="Z88" s="52"/>
      <c r="AA88" s="52" t="s">
        <v>96</v>
      </c>
      <c r="AB88" s="53">
        <v>1033050.0</v>
      </c>
      <c r="AC88" s="53" t="s">
        <v>213</v>
      </c>
      <c r="AD88" s="54">
        <v>1033050.0</v>
      </c>
      <c r="AE88" s="54">
        <v>0.0</v>
      </c>
      <c r="AF88" s="54">
        <v>0.0</v>
      </c>
      <c r="AG88" s="55"/>
      <c r="AH88" s="55"/>
      <c r="AI88" s="50">
        <v>1033050.0</v>
      </c>
      <c r="AJ88" s="55"/>
      <c r="AK88" s="55"/>
      <c r="AL88" s="55"/>
      <c r="AM88" s="55"/>
      <c r="AN88" s="55"/>
      <c r="AO88" s="55"/>
      <c r="AP88" s="55"/>
      <c r="AQ88" s="55"/>
      <c r="AR88" s="55"/>
    </row>
    <row r="89" ht="15.75" customHeight="1">
      <c r="A89" s="44" t="s">
        <v>200</v>
      </c>
      <c r="B89" s="44" t="s">
        <v>462</v>
      </c>
      <c r="C89" s="44" t="s">
        <v>463</v>
      </c>
      <c r="D89" s="45" t="s">
        <v>464</v>
      </c>
      <c r="E89" s="46" t="s">
        <v>465</v>
      </c>
      <c r="F89" s="47" t="s">
        <v>466</v>
      </c>
      <c r="G89" s="48" t="s">
        <v>467</v>
      </c>
      <c r="H89" s="44">
        <v>0.0</v>
      </c>
      <c r="I89" s="44" t="s">
        <v>468</v>
      </c>
      <c r="J89" s="49">
        <v>44267.0</v>
      </c>
      <c r="K89" s="49">
        <v>44447.0</v>
      </c>
      <c r="L89" s="44" t="s">
        <v>100</v>
      </c>
      <c r="M89" s="50">
        <v>17940.0</v>
      </c>
      <c r="N89" s="50">
        <v>2990.0</v>
      </c>
      <c r="O89" s="44">
        <v>1742.0</v>
      </c>
      <c r="P89" s="44">
        <v>1.21E8</v>
      </c>
      <c r="Q89" s="44">
        <f t="shared" si="2"/>
        <v>121</v>
      </c>
      <c r="R89" s="50">
        <v>17940.0</v>
      </c>
      <c r="S89" s="51">
        <v>0.0</v>
      </c>
      <c r="T89" s="50">
        <v>0.0</v>
      </c>
      <c r="U89" s="44" t="s">
        <v>469</v>
      </c>
      <c r="V89" s="44" t="str">
        <f>VLOOKUP(U89,[1]Sheet1!$B$1:$F$65536,5,FALSE)</f>
        <v>#ERROR!</v>
      </c>
      <c r="W89" s="50">
        <v>17940.0</v>
      </c>
      <c r="X89" s="51">
        <v>0.0</v>
      </c>
      <c r="Y89" s="51">
        <v>17940.0</v>
      </c>
      <c r="Z89" s="52"/>
      <c r="AA89" s="52" t="s">
        <v>96</v>
      </c>
      <c r="AB89" s="53">
        <v>17940.0</v>
      </c>
      <c r="AC89" s="53" t="s">
        <v>213</v>
      </c>
      <c r="AD89" s="54">
        <v>17940.0</v>
      </c>
      <c r="AE89" s="54">
        <v>0.0</v>
      </c>
      <c r="AF89" s="54">
        <v>0.0</v>
      </c>
      <c r="AG89" s="55"/>
      <c r="AH89" s="55"/>
      <c r="AI89" s="50">
        <v>2990.0</v>
      </c>
      <c r="AJ89" s="50">
        <v>2990.0</v>
      </c>
      <c r="AK89" s="50">
        <v>2990.0</v>
      </c>
      <c r="AL89" s="50">
        <v>2990.0</v>
      </c>
      <c r="AM89" s="50">
        <v>2990.0</v>
      </c>
      <c r="AN89" s="50">
        <v>2990.0</v>
      </c>
      <c r="AO89" s="55"/>
      <c r="AP89" s="55"/>
      <c r="AQ89" s="55"/>
      <c r="AR89" s="55"/>
    </row>
    <row r="90" ht="15.75" customHeight="1">
      <c r="A90" s="44" t="s">
        <v>200</v>
      </c>
      <c r="B90" s="44" t="s">
        <v>462</v>
      </c>
      <c r="C90" s="44" t="s">
        <v>470</v>
      </c>
      <c r="D90" s="45" t="s">
        <v>471</v>
      </c>
      <c r="E90" s="46" t="s">
        <v>472</v>
      </c>
      <c r="F90" s="47" t="s">
        <v>473</v>
      </c>
      <c r="G90" s="48" t="s">
        <v>474</v>
      </c>
      <c r="H90" s="44">
        <v>0.0</v>
      </c>
      <c r="I90" s="44" t="s">
        <v>475</v>
      </c>
      <c r="J90" s="49">
        <v>44270.0</v>
      </c>
      <c r="K90" s="49">
        <v>44450.0</v>
      </c>
      <c r="L90" s="44" t="s">
        <v>100</v>
      </c>
      <c r="M90" s="50">
        <v>30600.0</v>
      </c>
      <c r="N90" s="50">
        <v>5100.0</v>
      </c>
      <c r="O90" s="44">
        <v>1795.0</v>
      </c>
      <c r="P90" s="44">
        <v>1.22E8</v>
      </c>
      <c r="Q90" s="44">
        <f t="shared" si="2"/>
        <v>122</v>
      </c>
      <c r="R90" s="50">
        <v>30600.0</v>
      </c>
      <c r="S90" s="51">
        <v>0.0</v>
      </c>
      <c r="T90" s="50">
        <v>0.0</v>
      </c>
      <c r="U90" s="44" t="s">
        <v>476</v>
      </c>
      <c r="V90" s="44" t="str">
        <f>VLOOKUP(U90,[1]Sheet1!$B$1:$F$65536,5,FALSE)</f>
        <v>#ERROR!</v>
      </c>
      <c r="W90" s="50">
        <v>30600.0</v>
      </c>
      <c r="X90" s="51">
        <v>0.0</v>
      </c>
      <c r="Y90" s="51">
        <v>30600.0</v>
      </c>
      <c r="Z90" s="52"/>
      <c r="AA90" s="52" t="s">
        <v>96</v>
      </c>
      <c r="AB90" s="53">
        <v>30600.0</v>
      </c>
      <c r="AC90" s="53" t="s">
        <v>213</v>
      </c>
      <c r="AD90" s="54">
        <v>30600.0</v>
      </c>
      <c r="AE90" s="54">
        <v>0.0</v>
      </c>
      <c r="AF90" s="54">
        <v>0.0</v>
      </c>
      <c r="AG90" s="55"/>
      <c r="AH90" s="55"/>
      <c r="AI90" s="50">
        <v>5100.0</v>
      </c>
      <c r="AJ90" s="50">
        <v>5100.0</v>
      </c>
      <c r="AK90" s="50">
        <v>5100.0</v>
      </c>
      <c r="AL90" s="50">
        <v>5100.0</v>
      </c>
      <c r="AM90" s="50">
        <v>5100.0</v>
      </c>
      <c r="AN90" s="50">
        <v>5100.0</v>
      </c>
      <c r="AO90" s="55"/>
      <c r="AP90" s="55"/>
      <c r="AQ90" s="55"/>
      <c r="AR90" s="55"/>
    </row>
    <row r="91" ht="15.75" customHeight="1">
      <c r="A91" s="44" t="s">
        <v>200</v>
      </c>
      <c r="B91" s="44" t="s">
        <v>201</v>
      </c>
      <c r="C91" s="44" t="s">
        <v>88</v>
      </c>
      <c r="D91" s="45" t="s">
        <v>477</v>
      </c>
      <c r="E91" s="46" t="s">
        <v>298</v>
      </c>
      <c r="F91" s="47" t="s">
        <v>299</v>
      </c>
      <c r="G91" s="48" t="s">
        <v>478</v>
      </c>
      <c r="H91" s="44">
        <v>0.0</v>
      </c>
      <c r="I91" s="44" t="s">
        <v>479</v>
      </c>
      <c r="J91" s="49">
        <v>44270.0</v>
      </c>
      <c r="K91" s="49">
        <v>44450.0</v>
      </c>
      <c r="L91" s="44" t="s">
        <v>100</v>
      </c>
      <c r="M91" s="50">
        <v>798.0</v>
      </c>
      <c r="N91" s="50">
        <v>798.0</v>
      </c>
      <c r="O91" s="44">
        <v>15570.0</v>
      </c>
      <c r="P91" s="44">
        <v>1.08604E8</v>
      </c>
      <c r="Q91" s="44">
        <f t="shared" si="2"/>
        <v>108</v>
      </c>
      <c r="R91" s="50">
        <v>798.0</v>
      </c>
      <c r="S91" s="51">
        <v>0.0</v>
      </c>
      <c r="T91" s="50">
        <v>0.0</v>
      </c>
      <c r="U91" s="44" t="s">
        <v>480</v>
      </c>
      <c r="V91" s="44" t="str">
        <f>VLOOKUP(U91,[1]Sheet1!$B$1:$F$65536,5,FALSE)</f>
        <v>#ERROR!</v>
      </c>
      <c r="W91" s="50">
        <v>798.0</v>
      </c>
      <c r="X91" s="51">
        <v>0.0</v>
      </c>
      <c r="Y91" s="51">
        <v>798.0</v>
      </c>
      <c r="Z91" s="52"/>
      <c r="AA91" s="52" t="s">
        <v>96</v>
      </c>
      <c r="AB91" s="53">
        <v>798.0</v>
      </c>
      <c r="AC91" s="53" t="s">
        <v>213</v>
      </c>
      <c r="AD91" s="54">
        <v>798.0</v>
      </c>
      <c r="AE91" s="54">
        <v>0.0</v>
      </c>
      <c r="AF91" s="54">
        <v>0.0</v>
      </c>
      <c r="AG91" s="55"/>
      <c r="AH91" s="55"/>
      <c r="AI91" s="55"/>
      <c r="AJ91" s="50">
        <v>798.0</v>
      </c>
      <c r="AK91" s="55"/>
      <c r="AL91" s="55"/>
      <c r="AM91" s="55"/>
      <c r="AN91" s="55"/>
      <c r="AO91" s="55"/>
      <c r="AP91" s="55"/>
      <c r="AQ91" s="55"/>
      <c r="AR91" s="55"/>
    </row>
    <row r="92" ht="15.75" customHeight="1">
      <c r="A92" s="44" t="s">
        <v>200</v>
      </c>
      <c r="B92" s="44" t="s">
        <v>462</v>
      </c>
      <c r="C92" s="44" t="s">
        <v>463</v>
      </c>
      <c r="D92" s="45" t="s">
        <v>481</v>
      </c>
      <c r="E92" s="46" t="s">
        <v>482</v>
      </c>
      <c r="F92" s="47">
        <v>8.778201000126E12</v>
      </c>
      <c r="G92" s="48" t="s">
        <v>483</v>
      </c>
      <c r="H92" s="44">
        <v>0.0</v>
      </c>
      <c r="I92" s="44" t="s">
        <v>484</v>
      </c>
      <c r="J92" s="49">
        <v>44272.0</v>
      </c>
      <c r="K92" s="49">
        <v>44637.0</v>
      </c>
      <c r="L92" s="44" t="s">
        <v>100</v>
      </c>
      <c r="M92" s="50">
        <v>24000.0</v>
      </c>
      <c r="N92" s="50">
        <v>24000.0</v>
      </c>
      <c r="O92" s="44">
        <v>1742.0</v>
      </c>
      <c r="P92" s="44">
        <v>1.21E8</v>
      </c>
      <c r="Q92" s="44">
        <f t="shared" si="2"/>
        <v>121</v>
      </c>
      <c r="R92" s="50">
        <v>24000.0</v>
      </c>
      <c r="S92" s="51">
        <v>0.0</v>
      </c>
      <c r="T92" s="50">
        <v>0.0</v>
      </c>
      <c r="U92" s="44" t="s">
        <v>485</v>
      </c>
      <c r="V92" s="44" t="str">
        <f>VLOOKUP(U92,[1]Sheet1!$B$1:$F$65536,5,FALSE)</f>
        <v>#ERROR!</v>
      </c>
      <c r="W92" s="50">
        <v>24000.0</v>
      </c>
      <c r="X92" s="51">
        <v>0.0</v>
      </c>
      <c r="Y92" s="51">
        <v>0.0</v>
      </c>
      <c r="Z92" s="52"/>
      <c r="AA92" s="52" t="s">
        <v>96</v>
      </c>
      <c r="AB92" s="53">
        <v>24000.0</v>
      </c>
      <c r="AC92" s="53" t="s">
        <v>213</v>
      </c>
      <c r="AD92" s="54">
        <v>24000.0</v>
      </c>
      <c r="AE92" s="54">
        <v>24000.0</v>
      </c>
      <c r="AF92" s="54">
        <v>0.0</v>
      </c>
      <c r="AG92" s="55"/>
      <c r="AH92" s="55"/>
      <c r="AI92" s="55"/>
      <c r="AJ92" s="59">
        <v>24000.0</v>
      </c>
      <c r="AK92" s="55"/>
      <c r="AL92" s="55"/>
      <c r="AM92" s="55"/>
      <c r="AN92" s="55"/>
      <c r="AO92" s="55"/>
      <c r="AP92" s="55"/>
      <c r="AQ92" s="55"/>
      <c r="AR92" s="55"/>
    </row>
    <row r="93" ht="15.75" customHeight="1">
      <c r="A93" s="44" t="s">
        <v>200</v>
      </c>
      <c r="B93" s="44" t="s">
        <v>462</v>
      </c>
      <c r="C93" s="44" t="s">
        <v>463</v>
      </c>
      <c r="D93" s="45" t="s">
        <v>486</v>
      </c>
      <c r="E93" s="46" t="s">
        <v>487</v>
      </c>
      <c r="F93" s="47">
        <v>4.372020000144E12</v>
      </c>
      <c r="G93" s="48" t="s">
        <v>483</v>
      </c>
      <c r="H93" s="44">
        <v>0.0</v>
      </c>
      <c r="I93" s="44" t="s">
        <v>488</v>
      </c>
      <c r="J93" s="49">
        <v>44272.0</v>
      </c>
      <c r="K93" s="49">
        <v>44637.0</v>
      </c>
      <c r="L93" s="44" t="s">
        <v>100</v>
      </c>
      <c r="M93" s="50">
        <v>40800.0</v>
      </c>
      <c r="N93" s="50">
        <v>40800.0</v>
      </c>
      <c r="O93" s="44">
        <v>1742.0</v>
      </c>
      <c r="P93" s="44">
        <v>1.21E8</v>
      </c>
      <c r="Q93" s="44">
        <f t="shared" si="2"/>
        <v>121</v>
      </c>
      <c r="R93" s="50">
        <v>40800.0</v>
      </c>
      <c r="S93" s="51">
        <v>0.0</v>
      </c>
      <c r="T93" s="50">
        <v>0.0</v>
      </c>
      <c r="U93" s="44" t="s">
        <v>489</v>
      </c>
      <c r="V93" s="44" t="str">
        <f>VLOOKUP(U93,[1]Sheet1!$B$1:$F$65536,5,FALSE)</f>
        <v>#ERROR!</v>
      </c>
      <c r="W93" s="50">
        <v>40800.0</v>
      </c>
      <c r="X93" s="51">
        <v>0.0</v>
      </c>
      <c r="Y93" s="51">
        <v>40800.0</v>
      </c>
      <c r="Z93" s="52"/>
      <c r="AA93" s="52" t="s">
        <v>96</v>
      </c>
      <c r="AB93" s="53">
        <v>40800.0</v>
      </c>
      <c r="AC93" s="53" t="s">
        <v>213</v>
      </c>
      <c r="AD93" s="54">
        <v>40800.0</v>
      </c>
      <c r="AE93" s="54">
        <v>0.0</v>
      </c>
      <c r="AF93" s="54">
        <v>0.0</v>
      </c>
      <c r="AG93" s="55"/>
      <c r="AH93" s="55"/>
      <c r="AI93" s="55"/>
      <c r="AJ93" s="50">
        <v>40800.0</v>
      </c>
      <c r="AK93" s="55"/>
      <c r="AL93" s="55"/>
      <c r="AM93" s="55"/>
      <c r="AN93" s="55"/>
      <c r="AO93" s="55"/>
      <c r="AP93" s="55"/>
      <c r="AQ93" s="55"/>
      <c r="AR93" s="55"/>
    </row>
    <row r="94" ht="15.75" customHeight="1">
      <c r="A94" s="44" t="s">
        <v>200</v>
      </c>
      <c r="B94" s="44" t="s">
        <v>462</v>
      </c>
      <c r="C94" s="44" t="s">
        <v>470</v>
      </c>
      <c r="D94" s="45" t="s">
        <v>490</v>
      </c>
      <c r="E94" s="46" t="s">
        <v>491</v>
      </c>
      <c r="F94" s="47" t="s">
        <v>492</v>
      </c>
      <c r="G94" s="48" t="s">
        <v>493</v>
      </c>
      <c r="H94" s="44">
        <v>0.0</v>
      </c>
      <c r="I94" s="44" t="s">
        <v>494</v>
      </c>
      <c r="J94" s="49">
        <v>44277.0</v>
      </c>
      <c r="K94" s="49">
        <v>44457.0</v>
      </c>
      <c r="L94" s="44" t="s">
        <v>100</v>
      </c>
      <c r="M94" s="50">
        <v>384492.0</v>
      </c>
      <c r="N94" s="50">
        <v>384492.0</v>
      </c>
      <c r="O94" s="44">
        <v>1797.0</v>
      </c>
      <c r="P94" s="44">
        <v>1.22E8</v>
      </c>
      <c r="Q94" s="44">
        <f t="shared" si="2"/>
        <v>122</v>
      </c>
      <c r="R94" s="50">
        <v>384492.0</v>
      </c>
      <c r="S94" s="51">
        <v>0.0</v>
      </c>
      <c r="T94" s="50">
        <v>0.0</v>
      </c>
      <c r="U94" s="44" t="s">
        <v>495</v>
      </c>
      <c r="V94" s="44" t="str">
        <f>VLOOKUP(U94,[1]Sheet1!$B$1:$F$65536,5,FALSE)</f>
        <v>#ERROR!</v>
      </c>
      <c r="W94" s="50">
        <v>384492.0</v>
      </c>
      <c r="X94" s="51">
        <v>0.0</v>
      </c>
      <c r="Y94" s="51">
        <v>384492.0</v>
      </c>
      <c r="Z94" s="52"/>
      <c r="AA94" s="52" t="s">
        <v>96</v>
      </c>
      <c r="AB94" s="53">
        <v>384492.0</v>
      </c>
      <c r="AC94" s="53" t="s">
        <v>213</v>
      </c>
      <c r="AD94" s="54">
        <v>384492.0</v>
      </c>
      <c r="AE94" s="54">
        <v>0.0</v>
      </c>
      <c r="AF94" s="54">
        <v>0.0</v>
      </c>
      <c r="AG94" s="55"/>
      <c r="AH94" s="55"/>
      <c r="AI94" s="55"/>
      <c r="AJ94" s="50">
        <v>384492.0</v>
      </c>
      <c r="AK94" s="55"/>
      <c r="AL94" s="55"/>
      <c r="AM94" s="55"/>
      <c r="AN94" s="55"/>
      <c r="AO94" s="55"/>
      <c r="AP94" s="55"/>
      <c r="AQ94" s="55"/>
      <c r="AR94" s="55"/>
    </row>
    <row r="95" ht="15.75" customHeight="1">
      <c r="A95" s="44" t="s">
        <v>200</v>
      </c>
      <c r="B95" s="44" t="s">
        <v>462</v>
      </c>
      <c r="C95" s="44" t="s">
        <v>470</v>
      </c>
      <c r="D95" s="45" t="s">
        <v>496</v>
      </c>
      <c r="E95" s="46" t="s">
        <v>497</v>
      </c>
      <c r="F95" s="47" t="s">
        <v>498</v>
      </c>
      <c r="G95" s="48" t="s">
        <v>499</v>
      </c>
      <c r="H95" s="44">
        <v>0.0</v>
      </c>
      <c r="I95" s="44" t="s">
        <v>500</v>
      </c>
      <c r="J95" s="49">
        <v>44277.0</v>
      </c>
      <c r="K95" s="49">
        <v>44457.0</v>
      </c>
      <c r="L95" s="44" t="s">
        <v>100</v>
      </c>
      <c r="M95" s="50">
        <v>32252.02</v>
      </c>
      <c r="N95" s="50">
        <v>32252.02</v>
      </c>
      <c r="O95" s="44">
        <v>1797.0</v>
      </c>
      <c r="P95" s="44">
        <v>1.21E8</v>
      </c>
      <c r="Q95" s="44">
        <f t="shared" si="2"/>
        <v>121</v>
      </c>
      <c r="R95" s="50">
        <v>32252.02</v>
      </c>
      <c r="S95" s="51">
        <v>0.0</v>
      </c>
      <c r="T95" s="50">
        <v>0.0</v>
      </c>
      <c r="U95" s="44" t="s">
        <v>501</v>
      </c>
      <c r="V95" s="44" t="str">
        <f>VLOOKUP(U95,[1]Sheet1!$B$1:$F$65536,5,FALSE)</f>
        <v>#ERROR!</v>
      </c>
      <c r="W95" s="50">
        <v>32252.02</v>
      </c>
      <c r="X95" s="51">
        <v>0.0</v>
      </c>
      <c r="Y95" s="51">
        <v>32252.02</v>
      </c>
      <c r="Z95" s="52"/>
      <c r="AA95" s="52" t="s">
        <v>96</v>
      </c>
      <c r="AB95" s="53">
        <v>32252.02</v>
      </c>
      <c r="AC95" s="53" t="s">
        <v>213</v>
      </c>
      <c r="AD95" s="54">
        <v>32252.02</v>
      </c>
      <c r="AE95" s="54">
        <v>0.0</v>
      </c>
      <c r="AF95" s="54">
        <v>0.0</v>
      </c>
      <c r="AG95" s="55"/>
      <c r="AH95" s="55"/>
      <c r="AI95" s="55"/>
      <c r="AJ95" s="50">
        <v>32252.02</v>
      </c>
      <c r="AK95" s="55"/>
      <c r="AL95" s="55"/>
      <c r="AM95" s="55"/>
      <c r="AN95" s="55"/>
      <c r="AO95" s="55"/>
      <c r="AP95" s="55"/>
      <c r="AQ95" s="55"/>
      <c r="AR95" s="55"/>
    </row>
    <row r="96" ht="15.75" customHeight="1">
      <c r="A96" s="44" t="s">
        <v>86</v>
      </c>
      <c r="B96" s="44" t="s">
        <v>434</v>
      </c>
      <c r="C96" s="44" t="s">
        <v>220</v>
      </c>
      <c r="D96" s="45" t="s">
        <v>502</v>
      </c>
      <c r="E96" s="46" t="s">
        <v>222</v>
      </c>
      <c r="F96" s="47">
        <v>1.8791322000161E13</v>
      </c>
      <c r="G96" s="48" t="s">
        <v>503</v>
      </c>
      <c r="H96" s="44">
        <v>0.0</v>
      </c>
      <c r="I96" s="44" t="s">
        <v>504</v>
      </c>
      <c r="J96" s="49">
        <v>44277.0</v>
      </c>
      <c r="K96" s="49">
        <v>44642.0</v>
      </c>
      <c r="L96" s="44" t="s">
        <v>100</v>
      </c>
      <c r="M96" s="50">
        <v>166620.0</v>
      </c>
      <c r="N96" s="50">
        <v>13885.0</v>
      </c>
      <c r="O96" s="44">
        <v>18140.0</v>
      </c>
      <c r="P96" s="44">
        <v>1.39E8</v>
      </c>
      <c r="Q96" s="44">
        <f t="shared" si="2"/>
        <v>139</v>
      </c>
      <c r="R96" s="50">
        <v>166620.0</v>
      </c>
      <c r="S96" s="51">
        <v>-34712.5</v>
      </c>
      <c r="T96" s="50">
        <v>0.0</v>
      </c>
      <c r="U96" s="44" t="s">
        <v>505</v>
      </c>
      <c r="V96" s="44" t="str">
        <f>VLOOKUP(U96,[1]Sheet1!$B$1:$F$65536,5,FALSE)</f>
        <v>#ERROR!</v>
      </c>
      <c r="W96" s="50">
        <v>131907.5</v>
      </c>
      <c r="X96" s="51">
        <v>3239.8600000000006</v>
      </c>
      <c r="Y96" s="51">
        <v>128204.86</v>
      </c>
      <c r="Z96" s="52"/>
      <c r="AA96" s="52" t="s">
        <v>96</v>
      </c>
      <c r="AB96" s="53">
        <v>128667.64</v>
      </c>
      <c r="AC96" s="53"/>
      <c r="AD96" s="54">
        <v>128667.64</v>
      </c>
      <c r="AE96" s="54">
        <v>0.0</v>
      </c>
      <c r="AF96" s="54">
        <v>3702.64</v>
      </c>
      <c r="AG96" s="55"/>
      <c r="AH96" s="55"/>
      <c r="AI96" s="56">
        <v>3702.64</v>
      </c>
      <c r="AJ96" s="50">
        <v>13885.0</v>
      </c>
      <c r="AK96" s="50">
        <v>13885.0</v>
      </c>
      <c r="AL96" s="50">
        <v>13885.0</v>
      </c>
      <c r="AM96" s="50">
        <v>13885.0</v>
      </c>
      <c r="AN96" s="50">
        <v>13885.0</v>
      </c>
      <c r="AO96" s="50">
        <v>13885.0</v>
      </c>
      <c r="AP96" s="50">
        <v>13885.0</v>
      </c>
      <c r="AQ96" s="50">
        <v>13885.0</v>
      </c>
      <c r="AR96" s="50">
        <v>13885.0</v>
      </c>
    </row>
    <row r="97" ht="15.75" customHeight="1">
      <c r="A97" s="44" t="s">
        <v>200</v>
      </c>
      <c r="B97" s="44" t="s">
        <v>462</v>
      </c>
      <c r="C97" s="44" t="s">
        <v>463</v>
      </c>
      <c r="D97" s="45" t="s">
        <v>506</v>
      </c>
      <c r="E97" s="46" t="s">
        <v>507</v>
      </c>
      <c r="F97" s="47" t="s">
        <v>508</v>
      </c>
      <c r="G97" s="48" t="s">
        <v>467</v>
      </c>
      <c r="H97" s="44">
        <v>0.0</v>
      </c>
      <c r="I97" s="44" t="s">
        <v>509</v>
      </c>
      <c r="J97" s="49">
        <v>44284.0</v>
      </c>
      <c r="K97" s="49">
        <v>44464.0</v>
      </c>
      <c r="L97" s="44" t="s">
        <v>100</v>
      </c>
      <c r="M97" s="50">
        <v>76500.0</v>
      </c>
      <c r="N97" s="50">
        <v>76500.0</v>
      </c>
      <c r="O97" s="44">
        <v>1742.0</v>
      </c>
      <c r="P97" s="44">
        <v>1.21E8</v>
      </c>
      <c r="Q97" s="44">
        <f t="shared" si="2"/>
        <v>121</v>
      </c>
      <c r="R97" s="50">
        <v>76500.0</v>
      </c>
      <c r="S97" s="51">
        <v>0.0</v>
      </c>
      <c r="T97" s="50">
        <v>0.0</v>
      </c>
      <c r="U97" s="44" t="s">
        <v>510</v>
      </c>
      <c r="V97" s="44" t="str">
        <f>VLOOKUP(U97,[1]Sheet1!$B$1:$F$65536,5,FALSE)</f>
        <v>#ERROR!</v>
      </c>
      <c r="W97" s="50">
        <v>76500.0</v>
      </c>
      <c r="X97" s="51">
        <v>0.0</v>
      </c>
      <c r="Y97" s="51">
        <v>76500.0</v>
      </c>
      <c r="Z97" s="52"/>
      <c r="AA97" s="52" t="s">
        <v>96</v>
      </c>
      <c r="AB97" s="53">
        <v>76500.0</v>
      </c>
      <c r="AC97" s="53" t="s">
        <v>213</v>
      </c>
      <c r="AD97" s="54">
        <v>76500.0</v>
      </c>
      <c r="AE97" s="54">
        <v>0.0</v>
      </c>
      <c r="AF97" s="54">
        <v>0.0</v>
      </c>
      <c r="AG97" s="55"/>
      <c r="AH97" s="55"/>
      <c r="AI97" s="55"/>
      <c r="AJ97" s="50">
        <v>76500.0</v>
      </c>
      <c r="AK97" s="55"/>
      <c r="AL97" s="55"/>
      <c r="AM97" s="55"/>
      <c r="AN97" s="55"/>
      <c r="AO97" s="55"/>
      <c r="AP97" s="55"/>
      <c r="AQ97" s="55"/>
      <c r="AR97" s="55"/>
    </row>
    <row r="98" ht="15.75" customHeight="1">
      <c r="A98" s="44" t="s">
        <v>200</v>
      </c>
      <c r="B98" s="44" t="s">
        <v>462</v>
      </c>
      <c r="C98" s="44" t="s">
        <v>470</v>
      </c>
      <c r="D98" s="45" t="s">
        <v>511</v>
      </c>
      <c r="E98" s="46" t="s">
        <v>512</v>
      </c>
      <c r="F98" s="47" t="s">
        <v>513</v>
      </c>
      <c r="G98" s="48" t="s">
        <v>514</v>
      </c>
      <c r="H98" s="44">
        <v>0.0</v>
      </c>
      <c r="I98" s="44" t="s">
        <v>515</v>
      </c>
      <c r="J98" s="49">
        <v>44284.0</v>
      </c>
      <c r="K98" s="49">
        <v>44464.0</v>
      </c>
      <c r="L98" s="44" t="s">
        <v>100</v>
      </c>
      <c r="M98" s="50">
        <v>16905.9</v>
      </c>
      <c r="N98" s="50">
        <v>16905.9</v>
      </c>
      <c r="O98" s="44">
        <v>1795.0</v>
      </c>
      <c r="P98" s="44">
        <v>1.08101E8</v>
      </c>
      <c r="Q98" s="44">
        <f t="shared" si="2"/>
        <v>108</v>
      </c>
      <c r="R98" s="50">
        <v>16905.9</v>
      </c>
      <c r="S98" s="51">
        <v>0.0</v>
      </c>
      <c r="T98" s="50">
        <v>0.0</v>
      </c>
      <c r="U98" s="44" t="s">
        <v>516</v>
      </c>
      <c r="V98" s="44" t="str">
        <f>VLOOKUP(U98,[1]Sheet1!$B$1:$F$65536,5,FALSE)</f>
        <v>#ERROR!</v>
      </c>
      <c r="W98" s="50">
        <v>16905.9</v>
      </c>
      <c r="X98" s="51">
        <v>0.0</v>
      </c>
      <c r="Y98" s="51">
        <v>16905.9</v>
      </c>
      <c r="Z98" s="52"/>
      <c r="AA98" s="52" t="s">
        <v>96</v>
      </c>
      <c r="AB98" s="53">
        <v>16905.9</v>
      </c>
      <c r="AC98" s="53" t="s">
        <v>213</v>
      </c>
      <c r="AD98" s="54">
        <v>16905.9</v>
      </c>
      <c r="AE98" s="54">
        <v>0.0</v>
      </c>
      <c r="AF98" s="54">
        <v>0.0</v>
      </c>
      <c r="AG98" s="55"/>
      <c r="AH98" s="55"/>
      <c r="AI98" s="55"/>
      <c r="AJ98" s="50">
        <v>16905.9</v>
      </c>
      <c r="AK98" s="55"/>
      <c r="AL98" s="55"/>
      <c r="AM98" s="55"/>
      <c r="AN98" s="55"/>
      <c r="AO98" s="55"/>
      <c r="AP98" s="55"/>
      <c r="AQ98" s="55"/>
      <c r="AR98" s="55"/>
    </row>
    <row r="99" ht="15.75" customHeight="1">
      <c r="A99" s="44" t="s">
        <v>200</v>
      </c>
      <c r="B99" s="44" t="s">
        <v>462</v>
      </c>
      <c r="C99" s="44" t="s">
        <v>463</v>
      </c>
      <c r="D99" s="45" t="s">
        <v>517</v>
      </c>
      <c r="E99" s="46" t="s">
        <v>518</v>
      </c>
      <c r="F99" s="47">
        <v>1.2889035000102E13</v>
      </c>
      <c r="G99" s="48" t="s">
        <v>519</v>
      </c>
      <c r="H99" s="44">
        <v>0.0</v>
      </c>
      <c r="I99" s="44" t="s">
        <v>520</v>
      </c>
      <c r="J99" s="49">
        <v>44286.0</v>
      </c>
      <c r="K99" s="49">
        <v>44651.0</v>
      </c>
      <c r="L99" s="44" t="s">
        <v>100</v>
      </c>
      <c r="M99" s="50">
        <v>71400.0</v>
      </c>
      <c r="N99" s="50">
        <v>71400.0</v>
      </c>
      <c r="O99" s="44">
        <v>1742.0</v>
      </c>
      <c r="P99" s="44">
        <v>1.21E8</v>
      </c>
      <c r="Q99" s="44">
        <f t="shared" si="2"/>
        <v>121</v>
      </c>
      <c r="R99" s="50">
        <v>71400.0</v>
      </c>
      <c r="S99" s="51">
        <v>0.0</v>
      </c>
      <c r="T99" s="50">
        <v>0.0</v>
      </c>
      <c r="U99" s="44" t="s">
        <v>521</v>
      </c>
      <c r="V99" s="44" t="str">
        <f>VLOOKUP(U99,[1]Sheet1!$B$1:$F$65536,5,FALSE)</f>
        <v>#ERROR!</v>
      </c>
      <c r="W99" s="50">
        <v>71400.0</v>
      </c>
      <c r="X99" s="51">
        <v>0.0</v>
      </c>
      <c r="Y99" s="51">
        <v>71400.0</v>
      </c>
      <c r="Z99" s="52"/>
      <c r="AA99" s="52" t="s">
        <v>96</v>
      </c>
      <c r="AB99" s="53">
        <v>71400.0</v>
      </c>
      <c r="AC99" s="53" t="s">
        <v>213</v>
      </c>
      <c r="AD99" s="54">
        <v>71400.0</v>
      </c>
      <c r="AE99" s="54">
        <v>0.0</v>
      </c>
      <c r="AF99" s="54">
        <v>0.0</v>
      </c>
      <c r="AG99" s="55"/>
      <c r="AH99" s="55"/>
      <c r="AI99" s="55"/>
      <c r="AJ99" s="50">
        <v>71400.0</v>
      </c>
      <c r="AK99" s="55"/>
      <c r="AL99" s="55"/>
      <c r="AM99" s="55"/>
      <c r="AN99" s="55"/>
      <c r="AO99" s="55"/>
      <c r="AP99" s="55"/>
      <c r="AQ99" s="55"/>
      <c r="AR99" s="55"/>
    </row>
    <row r="100" ht="15.75" customHeight="1">
      <c r="A100" s="44" t="s">
        <v>200</v>
      </c>
      <c r="B100" s="44" t="s">
        <v>462</v>
      </c>
      <c r="C100" s="44" t="s">
        <v>463</v>
      </c>
      <c r="D100" s="45" t="s">
        <v>522</v>
      </c>
      <c r="E100" s="46" t="s">
        <v>330</v>
      </c>
      <c r="F100" s="47">
        <v>2.4237168000183E13</v>
      </c>
      <c r="G100" s="48" t="s">
        <v>256</v>
      </c>
      <c r="H100" s="44">
        <v>0.0</v>
      </c>
      <c r="I100" s="44" t="s">
        <v>523</v>
      </c>
      <c r="J100" s="49">
        <v>44291.0</v>
      </c>
      <c r="K100" s="49">
        <v>44471.0</v>
      </c>
      <c r="L100" s="44" t="s">
        <v>100</v>
      </c>
      <c r="M100" s="50">
        <v>163300.0</v>
      </c>
      <c r="N100" s="50">
        <v>163300.0</v>
      </c>
      <c r="O100" s="44">
        <v>15570.0</v>
      </c>
      <c r="P100" s="44">
        <v>1.08604E8</v>
      </c>
      <c r="Q100" s="44">
        <f t="shared" si="2"/>
        <v>108</v>
      </c>
      <c r="R100" s="50">
        <v>163300.0</v>
      </c>
      <c r="S100" s="51">
        <v>0.0</v>
      </c>
      <c r="T100" s="50">
        <v>0.0</v>
      </c>
      <c r="U100" s="44" t="s">
        <v>524</v>
      </c>
      <c r="V100" s="44" t="str">
        <f>VLOOKUP(U100,[1]Sheet1!$B$1:$F$65536,5,FALSE)</f>
        <v>#ERROR!</v>
      </c>
      <c r="W100" s="50">
        <v>163300.0</v>
      </c>
      <c r="X100" s="51">
        <v>0.0</v>
      </c>
      <c r="Y100" s="51">
        <v>163300.0</v>
      </c>
      <c r="Z100" s="52"/>
      <c r="AA100" s="52" t="s">
        <v>96</v>
      </c>
      <c r="AB100" s="53">
        <v>163300.0</v>
      </c>
      <c r="AC100" s="53" t="s">
        <v>213</v>
      </c>
      <c r="AD100" s="54">
        <v>163300.0</v>
      </c>
      <c r="AE100" s="54">
        <v>0.0</v>
      </c>
      <c r="AF100" s="54">
        <v>0.0</v>
      </c>
      <c r="AG100" s="55"/>
      <c r="AH100" s="55"/>
      <c r="AI100" s="55"/>
      <c r="AJ100" s="50">
        <v>163300.0</v>
      </c>
      <c r="AK100" s="55"/>
      <c r="AL100" s="55"/>
      <c r="AM100" s="55"/>
      <c r="AN100" s="55"/>
      <c r="AO100" s="55"/>
      <c r="AP100" s="55"/>
      <c r="AQ100" s="55"/>
      <c r="AR100" s="55"/>
    </row>
    <row r="101" ht="15.75" customHeight="1">
      <c r="A101" s="44" t="s">
        <v>200</v>
      </c>
      <c r="B101" s="44" t="s">
        <v>462</v>
      </c>
      <c r="C101" s="44" t="s">
        <v>470</v>
      </c>
      <c r="D101" s="45" t="s">
        <v>525</v>
      </c>
      <c r="E101" s="46" t="s">
        <v>526</v>
      </c>
      <c r="F101" s="47" t="s">
        <v>527</v>
      </c>
      <c r="G101" s="48" t="s">
        <v>528</v>
      </c>
      <c r="H101" s="44">
        <v>0.0</v>
      </c>
      <c r="I101" s="44" t="s">
        <v>529</v>
      </c>
      <c r="J101" s="49">
        <v>44291.0</v>
      </c>
      <c r="K101" s="49">
        <v>44471.0</v>
      </c>
      <c r="L101" s="44" t="s">
        <v>100</v>
      </c>
      <c r="M101" s="50">
        <v>28360.8</v>
      </c>
      <c r="N101" s="50">
        <v>157847.6</v>
      </c>
      <c r="O101" s="44">
        <v>1795.0</v>
      </c>
      <c r="P101" s="44">
        <v>1.22E8</v>
      </c>
      <c r="Q101" s="44">
        <f t="shared" si="2"/>
        <v>122</v>
      </c>
      <c r="R101" s="50">
        <v>28360.8</v>
      </c>
      <c r="S101" s="51">
        <v>0.0</v>
      </c>
      <c r="T101" s="50">
        <v>0.0</v>
      </c>
      <c r="U101" s="44" t="s">
        <v>530</v>
      </c>
      <c r="V101" s="44" t="str">
        <f>VLOOKUP(U101,[1]Sheet1!$B$1:$F$65536,5,FALSE)</f>
        <v>#ERROR!</v>
      </c>
      <c r="W101" s="50">
        <v>28360.8</v>
      </c>
      <c r="X101" s="51">
        <v>0.0</v>
      </c>
      <c r="Y101" s="51">
        <v>0.0</v>
      </c>
      <c r="Z101" s="52"/>
      <c r="AA101" s="52" t="s">
        <v>96</v>
      </c>
      <c r="AB101" s="53">
        <v>28360.8</v>
      </c>
      <c r="AC101" s="53" t="s">
        <v>213</v>
      </c>
      <c r="AD101" s="54">
        <v>28360.8</v>
      </c>
      <c r="AE101" s="54">
        <v>28360.8</v>
      </c>
      <c r="AF101" s="54">
        <v>0.0</v>
      </c>
      <c r="AG101" s="55"/>
      <c r="AH101" s="55"/>
      <c r="AI101" s="55"/>
      <c r="AJ101" s="59">
        <v>28360.8</v>
      </c>
      <c r="AK101" s="55"/>
      <c r="AL101" s="55"/>
      <c r="AM101" s="55"/>
      <c r="AN101" s="55"/>
      <c r="AO101" s="55"/>
      <c r="AP101" s="55"/>
      <c r="AQ101" s="55"/>
      <c r="AR101" s="55"/>
    </row>
    <row r="102" ht="15.75" customHeight="1">
      <c r="A102" s="44" t="s">
        <v>200</v>
      </c>
      <c r="B102" s="44" t="s">
        <v>462</v>
      </c>
      <c r="C102" s="44" t="s">
        <v>470</v>
      </c>
      <c r="D102" s="45" t="s">
        <v>531</v>
      </c>
      <c r="E102" s="46" t="s">
        <v>532</v>
      </c>
      <c r="F102" s="47" t="s">
        <v>533</v>
      </c>
      <c r="G102" s="48" t="s">
        <v>534</v>
      </c>
      <c r="H102" s="44">
        <v>0.0</v>
      </c>
      <c r="I102" s="44" t="s">
        <v>535</v>
      </c>
      <c r="J102" s="49">
        <v>44293.0</v>
      </c>
      <c r="K102" s="49">
        <v>44473.0</v>
      </c>
      <c r="L102" s="44" t="s">
        <v>100</v>
      </c>
      <c r="M102" s="50">
        <v>125959.2</v>
      </c>
      <c r="N102" s="50">
        <v>125959.2</v>
      </c>
      <c r="O102" s="44">
        <v>1795.0</v>
      </c>
      <c r="P102" s="44">
        <v>1.08101E8</v>
      </c>
      <c r="Q102" s="44">
        <f t="shared" si="2"/>
        <v>108</v>
      </c>
      <c r="R102" s="50">
        <v>125959.2</v>
      </c>
      <c r="S102" s="51">
        <v>0.0</v>
      </c>
      <c r="T102" s="50">
        <v>0.0</v>
      </c>
      <c r="U102" s="44" t="s">
        <v>536</v>
      </c>
      <c r="V102" s="44" t="str">
        <f>VLOOKUP(U102,[1]Sheet1!$B$1:$F$65536,5,FALSE)</f>
        <v>#ERROR!</v>
      </c>
      <c r="W102" s="50">
        <v>125959.2</v>
      </c>
      <c r="X102" s="51">
        <v>0.0</v>
      </c>
      <c r="Y102" s="51">
        <v>24379.199999999997</v>
      </c>
      <c r="Z102" s="52"/>
      <c r="AA102" s="52" t="s">
        <v>96</v>
      </c>
      <c r="AB102" s="53">
        <v>125959.2</v>
      </c>
      <c r="AC102" s="53" t="s">
        <v>213</v>
      </c>
      <c r="AD102" s="54">
        <v>125959.2</v>
      </c>
      <c r="AE102" s="54">
        <v>101580.0</v>
      </c>
      <c r="AF102" s="54">
        <v>0.0</v>
      </c>
      <c r="AG102" s="55"/>
      <c r="AH102" s="55"/>
      <c r="AI102" s="55"/>
      <c r="AJ102" s="59">
        <v>101580.0</v>
      </c>
      <c r="AK102" s="50">
        <v>24379.199999999997</v>
      </c>
      <c r="AL102" s="55"/>
      <c r="AM102" s="55"/>
      <c r="AN102" s="55"/>
      <c r="AO102" s="55"/>
      <c r="AP102" s="55"/>
      <c r="AQ102" s="55"/>
      <c r="AR102" s="55"/>
    </row>
    <row r="103" ht="15.75" customHeight="1">
      <c r="A103" s="44" t="s">
        <v>200</v>
      </c>
      <c r="B103" s="44" t="s">
        <v>462</v>
      </c>
      <c r="C103" s="44" t="s">
        <v>470</v>
      </c>
      <c r="D103" s="45" t="s">
        <v>537</v>
      </c>
      <c r="E103" s="46" t="s">
        <v>507</v>
      </c>
      <c r="F103" s="47" t="s">
        <v>508</v>
      </c>
      <c r="G103" s="48" t="s">
        <v>538</v>
      </c>
      <c r="H103" s="44">
        <v>0.0</v>
      </c>
      <c r="I103" s="44" t="s">
        <v>539</v>
      </c>
      <c r="J103" s="49">
        <v>44293.0</v>
      </c>
      <c r="K103" s="49">
        <v>44658.0</v>
      </c>
      <c r="L103" s="44" t="s">
        <v>100</v>
      </c>
      <c r="M103" s="50">
        <v>104300.0</v>
      </c>
      <c r="N103" s="50">
        <v>157847.6</v>
      </c>
      <c r="O103" s="44">
        <v>1795.0</v>
      </c>
      <c r="P103" s="44">
        <v>1.08101E8</v>
      </c>
      <c r="Q103" s="44">
        <f t="shared" si="2"/>
        <v>108</v>
      </c>
      <c r="R103" s="50">
        <v>104300.0</v>
      </c>
      <c r="S103" s="51">
        <v>0.0</v>
      </c>
      <c r="T103" s="50">
        <v>0.0</v>
      </c>
      <c r="U103" s="44" t="s">
        <v>540</v>
      </c>
      <c r="V103" s="44" t="str">
        <f>VLOOKUP(U103,[1]Sheet1!$B$1:$F$65536,5,FALSE)</f>
        <v>#ERROR!</v>
      </c>
      <c r="W103" s="50">
        <v>104300.0</v>
      </c>
      <c r="X103" s="51">
        <v>0.0</v>
      </c>
      <c r="Y103" s="51">
        <v>104300.0</v>
      </c>
      <c r="Z103" s="52"/>
      <c r="AA103" s="52" t="s">
        <v>96</v>
      </c>
      <c r="AB103" s="53">
        <v>104300.0</v>
      </c>
      <c r="AC103" s="53" t="s">
        <v>213</v>
      </c>
      <c r="AD103" s="54">
        <v>104300.0</v>
      </c>
      <c r="AE103" s="54">
        <v>0.0</v>
      </c>
      <c r="AF103" s="54">
        <v>0.0</v>
      </c>
      <c r="AG103" s="55"/>
      <c r="AH103" s="55"/>
      <c r="AI103" s="55"/>
      <c r="AJ103" s="50">
        <v>104300.0</v>
      </c>
      <c r="AK103" s="55"/>
      <c r="AL103" s="55"/>
      <c r="AM103" s="55"/>
      <c r="AN103" s="55"/>
      <c r="AO103" s="55"/>
      <c r="AP103" s="55"/>
      <c r="AQ103" s="55"/>
      <c r="AR103" s="55"/>
    </row>
    <row r="104" ht="15.75" customHeight="1">
      <c r="A104" s="44" t="s">
        <v>200</v>
      </c>
      <c r="B104" s="44" t="s">
        <v>462</v>
      </c>
      <c r="C104" s="44" t="s">
        <v>470</v>
      </c>
      <c r="D104" s="45" t="s">
        <v>541</v>
      </c>
      <c r="E104" s="46" t="s">
        <v>542</v>
      </c>
      <c r="F104" s="47" t="s">
        <v>543</v>
      </c>
      <c r="G104" s="48" t="s">
        <v>544</v>
      </c>
      <c r="H104" s="44">
        <v>0.0</v>
      </c>
      <c r="I104" s="44" t="s">
        <v>545</v>
      </c>
      <c r="J104" s="49">
        <v>44294.0</v>
      </c>
      <c r="K104" s="49">
        <v>44475.0</v>
      </c>
      <c r="L104" s="44" t="s">
        <v>100</v>
      </c>
      <c r="M104" s="50">
        <v>157847.6</v>
      </c>
      <c r="N104" s="50">
        <v>157847.6</v>
      </c>
      <c r="O104" s="44">
        <v>1795.0</v>
      </c>
      <c r="P104" s="44">
        <v>1.22E8</v>
      </c>
      <c r="Q104" s="44">
        <f t="shared" si="2"/>
        <v>122</v>
      </c>
      <c r="R104" s="50">
        <v>157847.6</v>
      </c>
      <c r="S104" s="51">
        <v>0.0</v>
      </c>
      <c r="T104" s="50">
        <v>0.0</v>
      </c>
      <c r="U104" s="44" t="s">
        <v>546</v>
      </c>
      <c r="V104" s="44" t="str">
        <f>VLOOKUP(U104,[1]Sheet1!$B$1:$F$65536,5,FALSE)</f>
        <v>#ERROR!</v>
      </c>
      <c r="W104" s="50">
        <v>157847.6</v>
      </c>
      <c r="X104" s="51">
        <v>0.0</v>
      </c>
      <c r="Y104" s="51">
        <v>157847.6</v>
      </c>
      <c r="Z104" s="52"/>
      <c r="AA104" s="52" t="s">
        <v>96</v>
      </c>
      <c r="AB104" s="53">
        <v>157847.6</v>
      </c>
      <c r="AC104" s="53" t="s">
        <v>213</v>
      </c>
      <c r="AD104" s="54">
        <v>157847.6</v>
      </c>
      <c r="AE104" s="54">
        <v>0.0</v>
      </c>
      <c r="AF104" s="54">
        <v>0.0</v>
      </c>
      <c r="AG104" s="55"/>
      <c r="AH104" s="55"/>
      <c r="AI104" s="55"/>
      <c r="AJ104" s="50">
        <v>157847.6</v>
      </c>
      <c r="AK104" s="55"/>
      <c r="AL104" s="55"/>
      <c r="AM104" s="55"/>
      <c r="AN104" s="55"/>
      <c r="AO104" s="55"/>
      <c r="AP104" s="55"/>
      <c r="AQ104" s="55"/>
      <c r="AR104" s="55"/>
    </row>
    <row r="105" ht="15.75" customHeight="1">
      <c r="A105" s="44" t="s">
        <v>200</v>
      </c>
      <c r="B105" s="44" t="s">
        <v>462</v>
      </c>
      <c r="C105" s="44" t="s">
        <v>470</v>
      </c>
      <c r="D105" s="45" t="s">
        <v>547</v>
      </c>
      <c r="E105" s="46" t="s">
        <v>548</v>
      </c>
      <c r="F105" s="47" t="s">
        <v>549</v>
      </c>
      <c r="G105" s="48" t="s">
        <v>544</v>
      </c>
      <c r="H105" s="44">
        <v>0.0</v>
      </c>
      <c r="I105" s="44" t="s">
        <v>550</v>
      </c>
      <c r="J105" s="49">
        <v>44293.0</v>
      </c>
      <c r="K105" s="49">
        <v>44473.0</v>
      </c>
      <c r="L105" s="44" t="s">
        <v>100</v>
      </c>
      <c r="M105" s="50">
        <v>13465.6</v>
      </c>
      <c r="N105" s="50">
        <v>13465.6</v>
      </c>
      <c r="O105" s="44">
        <v>1795.0</v>
      </c>
      <c r="P105" s="44">
        <v>1.22E8</v>
      </c>
      <c r="Q105" s="44">
        <f t="shared" si="2"/>
        <v>122</v>
      </c>
      <c r="R105" s="50">
        <v>13465.6</v>
      </c>
      <c r="S105" s="51">
        <v>0.0</v>
      </c>
      <c r="T105" s="50">
        <v>0.0</v>
      </c>
      <c r="U105" s="44" t="s">
        <v>551</v>
      </c>
      <c r="V105" s="44" t="str">
        <f>VLOOKUP(U105,[1]Sheet1!$B$1:$F$65536,5,FALSE)</f>
        <v>#ERROR!</v>
      </c>
      <c r="W105" s="50">
        <v>13465.6</v>
      </c>
      <c r="X105" s="51">
        <v>0.0</v>
      </c>
      <c r="Y105" s="51">
        <v>13465.6</v>
      </c>
      <c r="Z105" s="52"/>
      <c r="AA105" s="52" t="s">
        <v>96</v>
      </c>
      <c r="AB105" s="53">
        <v>13465.6</v>
      </c>
      <c r="AC105" s="53" t="s">
        <v>213</v>
      </c>
      <c r="AD105" s="54">
        <v>13465.6</v>
      </c>
      <c r="AE105" s="54">
        <v>0.0</v>
      </c>
      <c r="AF105" s="54">
        <v>0.0</v>
      </c>
      <c r="AG105" s="55"/>
      <c r="AH105" s="55"/>
      <c r="AI105" s="55"/>
      <c r="AJ105" s="50">
        <v>13465.6</v>
      </c>
      <c r="AK105" s="55"/>
      <c r="AL105" s="55"/>
      <c r="AM105" s="55"/>
      <c r="AN105" s="55"/>
      <c r="AO105" s="55"/>
      <c r="AP105" s="55"/>
      <c r="AQ105" s="55"/>
      <c r="AR105" s="55"/>
    </row>
    <row r="106" ht="15.75" customHeight="1">
      <c r="A106" s="44" t="s">
        <v>200</v>
      </c>
      <c r="B106" s="44" t="s">
        <v>201</v>
      </c>
      <c r="C106" s="44" t="s">
        <v>88</v>
      </c>
      <c r="D106" s="45" t="s">
        <v>552</v>
      </c>
      <c r="E106" s="46" t="s">
        <v>553</v>
      </c>
      <c r="F106" s="47">
        <v>3.4680592000151E13</v>
      </c>
      <c r="G106" s="48" t="s">
        <v>554</v>
      </c>
      <c r="H106" s="44">
        <v>0.0</v>
      </c>
      <c r="I106" s="44" t="s">
        <v>555</v>
      </c>
      <c r="J106" s="49">
        <v>44306.0</v>
      </c>
      <c r="K106" s="49">
        <v>44486.0</v>
      </c>
      <c r="L106" s="44" t="s">
        <v>100</v>
      </c>
      <c r="M106" s="50">
        <v>29735.52</v>
      </c>
      <c r="N106" s="50">
        <v>29735.52</v>
      </c>
      <c r="O106" s="44">
        <v>15570.0</v>
      </c>
      <c r="P106" s="44">
        <v>1.21E8</v>
      </c>
      <c r="Q106" s="44">
        <f t="shared" si="2"/>
        <v>121</v>
      </c>
      <c r="R106" s="50">
        <v>29735.52</v>
      </c>
      <c r="S106" s="51">
        <v>0.0</v>
      </c>
      <c r="T106" s="50">
        <v>0.0</v>
      </c>
      <c r="U106" s="44" t="s">
        <v>556</v>
      </c>
      <c r="V106" s="44" t="str">
        <f>VLOOKUP(U106,[1]Sheet1!$B$1:$F$65536,5,FALSE)</f>
        <v>#ERROR!</v>
      </c>
      <c r="W106" s="50">
        <v>29735.52</v>
      </c>
      <c r="X106" s="51">
        <v>0.0</v>
      </c>
      <c r="Y106" s="51">
        <v>29735.52</v>
      </c>
      <c r="Z106" s="52"/>
      <c r="AA106" s="52" t="s">
        <v>96</v>
      </c>
      <c r="AB106" s="53">
        <v>29735.52</v>
      </c>
      <c r="AC106" s="53" t="s">
        <v>213</v>
      </c>
      <c r="AD106" s="54">
        <v>29735.52</v>
      </c>
      <c r="AE106" s="54">
        <v>0.0</v>
      </c>
      <c r="AF106" s="54">
        <v>0.0</v>
      </c>
      <c r="AG106" s="55"/>
      <c r="AH106" s="55"/>
      <c r="AI106" s="55"/>
      <c r="AJ106" s="55"/>
      <c r="AK106" s="50">
        <v>29735.52</v>
      </c>
      <c r="AL106" s="55"/>
      <c r="AM106" s="55"/>
      <c r="AN106" s="55"/>
      <c r="AO106" s="55"/>
      <c r="AP106" s="55"/>
      <c r="AQ106" s="55"/>
      <c r="AR106" s="55"/>
    </row>
    <row r="107" ht="15.75" customHeight="1">
      <c r="A107" s="44" t="s">
        <v>200</v>
      </c>
      <c r="B107" s="44" t="s">
        <v>462</v>
      </c>
      <c r="C107" s="44" t="s">
        <v>463</v>
      </c>
      <c r="D107" s="45" t="s">
        <v>557</v>
      </c>
      <c r="E107" s="46" t="s">
        <v>558</v>
      </c>
      <c r="F107" s="47" t="s">
        <v>559</v>
      </c>
      <c r="G107" s="48" t="s">
        <v>560</v>
      </c>
      <c r="H107" s="44">
        <v>0.0</v>
      </c>
      <c r="I107" s="44" t="s">
        <v>561</v>
      </c>
      <c r="J107" s="49">
        <v>44299.0</v>
      </c>
      <c r="K107" s="49">
        <v>44419.0</v>
      </c>
      <c r="L107" s="44" t="s">
        <v>100</v>
      </c>
      <c r="M107" s="50">
        <v>61146.78</v>
      </c>
      <c r="N107" s="50">
        <v>61146.78</v>
      </c>
      <c r="O107" s="44">
        <v>1797.0</v>
      </c>
      <c r="P107" s="44">
        <v>1.21E8</v>
      </c>
      <c r="Q107" s="44">
        <f t="shared" si="2"/>
        <v>121</v>
      </c>
      <c r="R107" s="50">
        <v>61146.78</v>
      </c>
      <c r="S107" s="51">
        <v>0.0</v>
      </c>
      <c r="T107" s="50">
        <v>0.0</v>
      </c>
      <c r="U107" s="44" t="s">
        <v>562</v>
      </c>
      <c r="V107" s="44" t="str">
        <f>VLOOKUP(U107,[1]Sheet1!$B$1:$F$65536,5,FALSE)</f>
        <v>#ERROR!</v>
      </c>
      <c r="W107" s="50">
        <v>61146.78</v>
      </c>
      <c r="X107" s="51">
        <v>0.0</v>
      </c>
      <c r="Y107" s="51">
        <v>61146.78</v>
      </c>
      <c r="Z107" s="52"/>
      <c r="AA107" s="52" t="s">
        <v>96</v>
      </c>
      <c r="AB107" s="53">
        <v>61146.78</v>
      </c>
      <c r="AC107" s="53" t="s">
        <v>213</v>
      </c>
      <c r="AD107" s="54">
        <v>61146.78</v>
      </c>
      <c r="AE107" s="54">
        <v>0.0</v>
      </c>
      <c r="AF107" s="54">
        <v>0.0</v>
      </c>
      <c r="AG107" s="55"/>
      <c r="AH107" s="55"/>
      <c r="AI107" s="55"/>
      <c r="AJ107" s="50">
        <v>61146.78</v>
      </c>
      <c r="AK107" s="55"/>
      <c r="AL107" s="55"/>
      <c r="AM107" s="55"/>
      <c r="AN107" s="55"/>
      <c r="AO107" s="55"/>
      <c r="AP107" s="55"/>
      <c r="AQ107" s="55"/>
      <c r="AR107" s="55"/>
    </row>
    <row r="108" ht="15.75" customHeight="1">
      <c r="A108" s="44" t="s">
        <v>200</v>
      </c>
      <c r="B108" s="44" t="s">
        <v>201</v>
      </c>
      <c r="C108" s="44" t="s">
        <v>463</v>
      </c>
      <c r="D108" s="45" t="s">
        <v>563</v>
      </c>
      <c r="E108" s="46" t="s">
        <v>564</v>
      </c>
      <c r="F108" s="47">
        <v>7.374628000104E12</v>
      </c>
      <c r="G108" s="48" t="s">
        <v>565</v>
      </c>
      <c r="H108" s="44">
        <v>0.0</v>
      </c>
      <c r="I108" s="44" t="s">
        <v>566</v>
      </c>
      <c r="J108" s="49">
        <v>44299.0</v>
      </c>
      <c r="K108" s="49">
        <v>44561.0</v>
      </c>
      <c r="L108" s="44" t="s">
        <v>100</v>
      </c>
      <c r="M108" s="50">
        <v>180.0</v>
      </c>
      <c r="N108" s="50">
        <v>180.0</v>
      </c>
      <c r="O108" s="44">
        <v>18096.0</v>
      </c>
      <c r="P108" s="44">
        <v>1.08506E8</v>
      </c>
      <c r="Q108" s="44">
        <f t="shared" si="2"/>
        <v>108</v>
      </c>
      <c r="R108" s="50">
        <v>180.0</v>
      </c>
      <c r="S108" s="51">
        <v>0.0</v>
      </c>
      <c r="T108" s="50">
        <v>0.0</v>
      </c>
      <c r="U108" s="44" t="s">
        <v>567</v>
      </c>
      <c r="V108" s="44" t="str">
        <f>VLOOKUP(U108,[1]Sheet1!$B$1:$F$65536,5,FALSE)</f>
        <v>#ERROR!</v>
      </c>
      <c r="W108" s="50">
        <v>180.0</v>
      </c>
      <c r="X108" s="51">
        <v>0.0</v>
      </c>
      <c r="Y108" s="51">
        <v>180.0</v>
      </c>
      <c r="Z108" s="52"/>
      <c r="AA108" s="52" t="s">
        <v>96</v>
      </c>
      <c r="AB108" s="53">
        <v>180.0</v>
      </c>
      <c r="AC108" s="53" t="s">
        <v>213</v>
      </c>
      <c r="AD108" s="54">
        <v>180.0</v>
      </c>
      <c r="AE108" s="54">
        <v>0.0</v>
      </c>
      <c r="AF108" s="54">
        <v>0.0</v>
      </c>
      <c r="AG108" s="55"/>
      <c r="AH108" s="55"/>
      <c r="AI108" s="55"/>
      <c r="AJ108" s="55"/>
      <c r="AK108" s="50">
        <v>180.0</v>
      </c>
      <c r="AL108" s="55"/>
      <c r="AM108" s="55"/>
      <c r="AN108" s="55"/>
      <c r="AO108" s="55"/>
      <c r="AP108" s="55"/>
      <c r="AQ108" s="55"/>
      <c r="AR108" s="55"/>
    </row>
    <row r="109" ht="15.75" customHeight="1">
      <c r="A109" s="44" t="s">
        <v>200</v>
      </c>
      <c r="B109" s="44" t="s">
        <v>214</v>
      </c>
      <c r="C109" s="44" t="s">
        <v>411</v>
      </c>
      <c r="D109" s="45" t="s">
        <v>568</v>
      </c>
      <c r="E109" s="46" t="s">
        <v>569</v>
      </c>
      <c r="F109" s="47">
        <v>3.0517827000138E13</v>
      </c>
      <c r="G109" s="48" t="s">
        <v>570</v>
      </c>
      <c r="H109" s="44">
        <v>0.0</v>
      </c>
      <c r="I109" s="44" t="s">
        <v>571</v>
      </c>
      <c r="J109" s="49">
        <v>44299.0</v>
      </c>
      <c r="K109" s="49">
        <v>44561.0</v>
      </c>
      <c r="L109" s="44" t="s">
        <v>100</v>
      </c>
      <c r="M109" s="50">
        <v>1820000.0</v>
      </c>
      <c r="N109" s="50">
        <v>1820000.0</v>
      </c>
      <c r="O109" s="44">
        <v>1600.0</v>
      </c>
      <c r="P109" s="44">
        <v>1.21E8</v>
      </c>
      <c r="Q109" s="44">
        <f t="shared" si="2"/>
        <v>121</v>
      </c>
      <c r="R109" s="50">
        <v>1820000.0</v>
      </c>
      <c r="S109" s="51">
        <v>0.0</v>
      </c>
      <c r="T109" s="50">
        <v>0.0</v>
      </c>
      <c r="U109" s="44" t="s">
        <v>572</v>
      </c>
      <c r="V109" s="44" t="str">
        <f>VLOOKUP(U109,[1]Sheet1!$B$1:$F$65536,5,FALSE)</f>
        <v>#ERROR!</v>
      </c>
      <c r="W109" s="50">
        <v>1820000.0</v>
      </c>
      <c r="X109" s="51">
        <v>0.0</v>
      </c>
      <c r="Y109" s="51">
        <v>1820000.0</v>
      </c>
      <c r="Z109" s="52"/>
      <c r="AA109" s="52" t="s">
        <v>96</v>
      </c>
      <c r="AB109" s="53">
        <v>1820000.0</v>
      </c>
      <c r="AC109" s="53" t="s">
        <v>213</v>
      </c>
      <c r="AD109" s="54">
        <v>1820000.0</v>
      </c>
      <c r="AE109" s="54">
        <v>0.0</v>
      </c>
      <c r="AF109" s="54">
        <v>0.0</v>
      </c>
      <c r="AG109" s="55"/>
      <c r="AH109" s="55"/>
      <c r="AI109" s="55"/>
      <c r="AJ109" s="55"/>
      <c r="AK109" s="50">
        <v>1820000.0</v>
      </c>
      <c r="AL109" s="55"/>
      <c r="AM109" s="55"/>
      <c r="AN109" s="55"/>
      <c r="AO109" s="55"/>
      <c r="AP109" s="55"/>
      <c r="AQ109" s="55"/>
      <c r="AR109" s="55"/>
    </row>
    <row r="110" ht="15.75" customHeight="1">
      <c r="A110" s="44" t="s">
        <v>200</v>
      </c>
      <c r="B110" s="44" t="s">
        <v>214</v>
      </c>
      <c r="C110" s="44" t="s">
        <v>411</v>
      </c>
      <c r="D110" s="45" t="s">
        <v>568</v>
      </c>
      <c r="E110" s="46" t="s">
        <v>569</v>
      </c>
      <c r="F110" s="47">
        <v>3.0517827000138E13</v>
      </c>
      <c r="G110" s="48" t="s">
        <v>570</v>
      </c>
      <c r="H110" s="44">
        <v>0.0</v>
      </c>
      <c r="I110" s="44" t="s">
        <v>571</v>
      </c>
      <c r="J110" s="49">
        <v>44299.0</v>
      </c>
      <c r="K110" s="49">
        <v>44561.0</v>
      </c>
      <c r="L110" s="44" t="s">
        <v>100</v>
      </c>
      <c r="M110" s="50">
        <v>132000.0</v>
      </c>
      <c r="N110" s="50">
        <v>132000.0</v>
      </c>
      <c r="O110" s="44">
        <v>16544.0</v>
      </c>
      <c r="P110" s="44">
        <v>3.08E8</v>
      </c>
      <c r="Q110" s="44">
        <f t="shared" si="2"/>
        <v>308</v>
      </c>
      <c r="R110" s="50">
        <v>132000.0</v>
      </c>
      <c r="S110" s="51">
        <v>0.0</v>
      </c>
      <c r="T110" s="50">
        <v>0.0</v>
      </c>
      <c r="U110" s="44" t="s">
        <v>573</v>
      </c>
      <c r="V110" s="44" t="str">
        <f>VLOOKUP(U110,[1]Sheet1!$B$1:$F$65536,5,FALSE)</f>
        <v>#ERROR!</v>
      </c>
      <c r="W110" s="50">
        <v>132000.0</v>
      </c>
      <c r="X110" s="51">
        <v>0.0</v>
      </c>
      <c r="Y110" s="51">
        <v>132000.0</v>
      </c>
      <c r="Z110" s="52"/>
      <c r="AA110" s="52" t="s">
        <v>96</v>
      </c>
      <c r="AB110" s="53">
        <v>132000.0</v>
      </c>
      <c r="AC110" s="53" t="s">
        <v>213</v>
      </c>
      <c r="AD110" s="54">
        <v>132000.0</v>
      </c>
      <c r="AE110" s="54">
        <v>0.0</v>
      </c>
      <c r="AF110" s="54">
        <v>0.0</v>
      </c>
      <c r="AG110" s="55"/>
      <c r="AH110" s="55"/>
      <c r="AI110" s="55"/>
      <c r="AJ110" s="55"/>
      <c r="AK110" s="50">
        <v>132000.0</v>
      </c>
      <c r="AL110" s="55"/>
      <c r="AM110" s="55"/>
      <c r="AN110" s="55"/>
      <c r="AO110" s="55"/>
      <c r="AP110" s="55"/>
      <c r="AQ110" s="55"/>
      <c r="AR110" s="55"/>
    </row>
    <row r="111" ht="15.75" customHeight="1">
      <c r="A111" s="44" t="s">
        <v>200</v>
      </c>
      <c r="B111" s="44" t="s">
        <v>462</v>
      </c>
      <c r="C111" s="44" t="s">
        <v>470</v>
      </c>
      <c r="D111" s="45" t="s">
        <v>574</v>
      </c>
      <c r="E111" s="46" t="s">
        <v>548</v>
      </c>
      <c r="F111" s="47" t="s">
        <v>549</v>
      </c>
      <c r="G111" s="48" t="s">
        <v>575</v>
      </c>
      <c r="H111" s="44">
        <v>0.0</v>
      </c>
      <c r="I111" s="44" t="s">
        <v>576</v>
      </c>
      <c r="J111" s="49">
        <v>44300.0</v>
      </c>
      <c r="K111" s="49">
        <v>44665.0</v>
      </c>
      <c r="L111" s="44" t="s">
        <v>100</v>
      </c>
      <c r="M111" s="50">
        <v>2080.0</v>
      </c>
      <c r="N111" s="50">
        <v>2080.0</v>
      </c>
      <c r="O111" s="44">
        <v>1795.0</v>
      </c>
      <c r="P111" s="44">
        <v>1.08101E8</v>
      </c>
      <c r="Q111" s="44">
        <f t="shared" si="2"/>
        <v>108</v>
      </c>
      <c r="R111" s="50">
        <v>2080.0</v>
      </c>
      <c r="S111" s="51">
        <v>0.0</v>
      </c>
      <c r="T111" s="50">
        <v>0.0</v>
      </c>
      <c r="U111" s="44" t="s">
        <v>577</v>
      </c>
      <c r="V111" s="44" t="str">
        <f>VLOOKUP(U111,[1]Sheet1!$B$1:$F$65536,5,FALSE)</f>
        <v>#ERROR!</v>
      </c>
      <c r="W111" s="50">
        <v>2080.0</v>
      </c>
      <c r="X111" s="51">
        <v>0.0</v>
      </c>
      <c r="Y111" s="51">
        <v>2080.0</v>
      </c>
      <c r="Z111" s="52"/>
      <c r="AA111" s="52" t="s">
        <v>96</v>
      </c>
      <c r="AB111" s="53">
        <v>2080.0</v>
      </c>
      <c r="AC111" s="53" t="s">
        <v>213</v>
      </c>
      <c r="AD111" s="54">
        <v>2080.0</v>
      </c>
      <c r="AE111" s="54">
        <v>0.0</v>
      </c>
      <c r="AF111" s="54">
        <v>0.0</v>
      </c>
      <c r="AG111" s="55"/>
      <c r="AH111" s="55"/>
      <c r="AI111" s="55"/>
      <c r="AJ111" s="50">
        <v>2080.0</v>
      </c>
      <c r="AK111" s="55"/>
      <c r="AL111" s="55"/>
      <c r="AM111" s="55"/>
      <c r="AN111" s="55"/>
      <c r="AO111" s="55"/>
      <c r="AP111" s="55"/>
      <c r="AQ111" s="55"/>
      <c r="AR111" s="55"/>
    </row>
    <row r="112" ht="15.75" customHeight="1">
      <c r="A112" s="44" t="s">
        <v>200</v>
      </c>
      <c r="B112" s="44" t="s">
        <v>462</v>
      </c>
      <c r="C112" s="44" t="s">
        <v>470</v>
      </c>
      <c r="D112" s="45" t="s">
        <v>578</v>
      </c>
      <c r="E112" s="46" t="s">
        <v>542</v>
      </c>
      <c r="F112" s="47" t="s">
        <v>543</v>
      </c>
      <c r="G112" s="48" t="s">
        <v>534</v>
      </c>
      <c r="H112" s="44">
        <v>0.0</v>
      </c>
      <c r="I112" s="44" t="s">
        <v>579</v>
      </c>
      <c r="J112" s="49">
        <v>44301.0</v>
      </c>
      <c r="K112" s="49">
        <v>44665.0</v>
      </c>
      <c r="L112" s="44" t="s">
        <v>100</v>
      </c>
      <c r="M112" s="50">
        <v>207220.0</v>
      </c>
      <c r="N112" s="50">
        <v>207220.0</v>
      </c>
      <c r="O112" s="44">
        <v>1795.0</v>
      </c>
      <c r="P112" s="44">
        <v>1.08101E8</v>
      </c>
      <c r="Q112" s="44">
        <f t="shared" si="2"/>
        <v>108</v>
      </c>
      <c r="R112" s="50">
        <v>207220.0</v>
      </c>
      <c r="S112" s="51">
        <v>0.0</v>
      </c>
      <c r="T112" s="50">
        <v>0.0</v>
      </c>
      <c r="U112" s="44" t="s">
        <v>580</v>
      </c>
      <c r="V112" s="44" t="str">
        <f>VLOOKUP(U112,[1]Sheet1!$B$1:$F$65536,5,FALSE)</f>
        <v>#ERROR!</v>
      </c>
      <c r="W112" s="50">
        <v>207220.0</v>
      </c>
      <c r="X112" s="51">
        <v>0.0</v>
      </c>
      <c r="Y112" s="51">
        <v>207220.0</v>
      </c>
      <c r="Z112" s="52"/>
      <c r="AA112" s="52" t="s">
        <v>96</v>
      </c>
      <c r="AB112" s="53">
        <v>207220.0</v>
      </c>
      <c r="AC112" s="53" t="s">
        <v>213</v>
      </c>
      <c r="AD112" s="54">
        <v>207220.0</v>
      </c>
      <c r="AE112" s="54">
        <v>0.0</v>
      </c>
      <c r="AF112" s="54">
        <v>0.0</v>
      </c>
      <c r="AG112" s="55"/>
      <c r="AH112" s="55"/>
      <c r="AI112" s="55"/>
      <c r="AJ112" s="50">
        <v>207220.0</v>
      </c>
      <c r="AK112" s="55"/>
      <c r="AL112" s="55"/>
      <c r="AM112" s="55"/>
      <c r="AN112" s="55"/>
      <c r="AO112" s="55"/>
      <c r="AP112" s="55"/>
      <c r="AQ112" s="55"/>
      <c r="AR112" s="55"/>
    </row>
    <row r="113" ht="15.75" customHeight="1">
      <c r="A113" s="44" t="s">
        <v>200</v>
      </c>
      <c r="B113" s="44" t="s">
        <v>201</v>
      </c>
      <c r="C113" s="44" t="s">
        <v>88</v>
      </c>
      <c r="D113" s="45" t="s">
        <v>581</v>
      </c>
      <c r="E113" s="46" t="s">
        <v>260</v>
      </c>
      <c r="F113" s="47">
        <v>1.4222220000174E13</v>
      </c>
      <c r="G113" s="48" t="s">
        <v>582</v>
      </c>
      <c r="H113" s="44">
        <v>0.0</v>
      </c>
      <c r="I113" s="44" t="s">
        <v>583</v>
      </c>
      <c r="J113" s="49">
        <v>44300.0</v>
      </c>
      <c r="K113" s="49">
        <v>44480.0</v>
      </c>
      <c r="L113" s="44" t="s">
        <v>100</v>
      </c>
      <c r="M113" s="50">
        <v>6720.0</v>
      </c>
      <c r="N113" s="50">
        <v>6720.0</v>
      </c>
      <c r="O113" s="44">
        <v>15570.0</v>
      </c>
      <c r="P113" s="44">
        <v>3.08E8</v>
      </c>
      <c r="Q113" s="44">
        <f t="shared" si="2"/>
        <v>308</v>
      </c>
      <c r="R113" s="50">
        <v>6720.0</v>
      </c>
      <c r="S113" s="51">
        <v>0.0</v>
      </c>
      <c r="T113" s="50">
        <v>0.0</v>
      </c>
      <c r="U113" s="44" t="s">
        <v>584</v>
      </c>
      <c r="V113" s="44" t="str">
        <f>VLOOKUP(U113,[1]Sheet1!$B$1:$F$65536,5,FALSE)</f>
        <v>#ERROR!</v>
      </c>
      <c r="W113" s="50">
        <v>6720.0</v>
      </c>
      <c r="X113" s="51">
        <v>0.0</v>
      </c>
      <c r="Y113" s="51">
        <v>6720.0</v>
      </c>
      <c r="Z113" s="52"/>
      <c r="AA113" s="52" t="s">
        <v>96</v>
      </c>
      <c r="AB113" s="53">
        <v>6720.0</v>
      </c>
      <c r="AC113" s="53" t="s">
        <v>213</v>
      </c>
      <c r="AD113" s="54">
        <v>6720.0</v>
      </c>
      <c r="AE113" s="54">
        <v>0.0</v>
      </c>
      <c r="AF113" s="54">
        <v>0.0</v>
      </c>
      <c r="AG113" s="55"/>
      <c r="AH113" s="55"/>
      <c r="AI113" s="55"/>
      <c r="AJ113" s="50">
        <v>6720.0</v>
      </c>
      <c r="AK113" s="55"/>
      <c r="AL113" s="55"/>
      <c r="AM113" s="55"/>
      <c r="AN113" s="55"/>
      <c r="AO113" s="55"/>
      <c r="AP113" s="55"/>
      <c r="AQ113" s="55"/>
      <c r="AR113" s="55"/>
    </row>
    <row r="114" ht="15.75" customHeight="1">
      <c r="A114" s="44" t="s">
        <v>200</v>
      </c>
      <c r="B114" s="44" t="s">
        <v>201</v>
      </c>
      <c r="C114" s="44" t="s">
        <v>88</v>
      </c>
      <c r="D114" s="45" t="s">
        <v>585</v>
      </c>
      <c r="E114" s="46" t="s">
        <v>586</v>
      </c>
      <c r="F114" s="47">
        <v>2.6570361000167E13</v>
      </c>
      <c r="G114" s="48" t="s">
        <v>554</v>
      </c>
      <c r="H114" s="44">
        <v>0.0</v>
      </c>
      <c r="I114" s="44" t="s">
        <v>587</v>
      </c>
      <c r="J114" s="49">
        <v>44300.0</v>
      </c>
      <c r="K114" s="49">
        <v>44480.0</v>
      </c>
      <c r="L114" s="44" t="s">
        <v>100</v>
      </c>
      <c r="M114" s="50">
        <v>2871.0</v>
      </c>
      <c r="N114" s="50">
        <v>2871.0</v>
      </c>
      <c r="O114" s="44">
        <v>15570.0</v>
      </c>
      <c r="P114" s="44">
        <v>3.08E8</v>
      </c>
      <c r="Q114" s="44">
        <f t="shared" si="2"/>
        <v>308</v>
      </c>
      <c r="R114" s="50">
        <v>2871.0</v>
      </c>
      <c r="S114" s="51">
        <v>0.0</v>
      </c>
      <c r="T114" s="50">
        <v>0.0</v>
      </c>
      <c r="U114" s="44" t="s">
        <v>588</v>
      </c>
      <c r="V114" s="44" t="str">
        <f>VLOOKUP(U114,[1]Sheet1!$B$1:$F$65536,5,FALSE)</f>
        <v>#ERROR!</v>
      </c>
      <c r="W114" s="50">
        <v>2871.0</v>
      </c>
      <c r="X114" s="51">
        <v>0.0</v>
      </c>
      <c r="Y114" s="51">
        <v>2871.0</v>
      </c>
      <c r="Z114" s="52"/>
      <c r="AA114" s="52" t="s">
        <v>96</v>
      </c>
      <c r="AB114" s="53">
        <v>2871.0</v>
      </c>
      <c r="AC114" s="53" t="s">
        <v>213</v>
      </c>
      <c r="AD114" s="54">
        <v>2871.0</v>
      </c>
      <c r="AE114" s="54">
        <v>0.0</v>
      </c>
      <c r="AF114" s="54">
        <v>0.0</v>
      </c>
      <c r="AG114" s="55"/>
      <c r="AH114" s="55"/>
      <c r="AI114" s="55"/>
      <c r="AJ114" s="50">
        <v>2871.0</v>
      </c>
      <c r="AK114" s="55"/>
      <c r="AL114" s="55"/>
      <c r="AM114" s="55"/>
      <c r="AN114" s="55"/>
      <c r="AO114" s="55"/>
      <c r="AP114" s="55"/>
      <c r="AQ114" s="55"/>
      <c r="AR114" s="55"/>
    </row>
    <row r="115" ht="15.75" customHeight="1">
      <c r="A115" s="44" t="s">
        <v>200</v>
      </c>
      <c r="B115" s="44" t="s">
        <v>201</v>
      </c>
      <c r="C115" s="44" t="s">
        <v>463</v>
      </c>
      <c r="D115" s="45" t="s">
        <v>589</v>
      </c>
      <c r="E115" s="46" t="s">
        <v>590</v>
      </c>
      <c r="F115" s="47">
        <v>9.92657000182E11</v>
      </c>
      <c r="G115" s="48" t="s">
        <v>565</v>
      </c>
      <c r="H115" s="44">
        <v>0.0</v>
      </c>
      <c r="I115" s="44" t="s">
        <v>591</v>
      </c>
      <c r="J115" s="49">
        <v>44300.0</v>
      </c>
      <c r="K115" s="49">
        <v>44561.0</v>
      </c>
      <c r="L115" s="44" t="s">
        <v>100</v>
      </c>
      <c r="M115" s="50">
        <v>14413.5</v>
      </c>
      <c r="N115" s="50">
        <v>14413.5</v>
      </c>
      <c r="O115" s="44">
        <v>18096.0</v>
      </c>
      <c r="P115" s="44">
        <v>1.08506E8</v>
      </c>
      <c r="Q115" s="44">
        <f t="shared" si="2"/>
        <v>108</v>
      </c>
      <c r="R115" s="50">
        <v>14413.5</v>
      </c>
      <c r="S115" s="51">
        <v>0.0</v>
      </c>
      <c r="T115" s="50">
        <v>0.0</v>
      </c>
      <c r="U115" s="44" t="s">
        <v>592</v>
      </c>
      <c r="V115" s="44" t="str">
        <f>VLOOKUP(U115,[1]Sheet1!$B$1:$F$65536,5,FALSE)</f>
        <v>#ERROR!</v>
      </c>
      <c r="W115" s="50">
        <v>14413.5</v>
      </c>
      <c r="X115" s="51">
        <v>0.0</v>
      </c>
      <c r="Y115" s="51">
        <v>14413.5</v>
      </c>
      <c r="Z115" s="52"/>
      <c r="AA115" s="52" t="s">
        <v>96</v>
      </c>
      <c r="AB115" s="53">
        <v>14413.5</v>
      </c>
      <c r="AC115" s="53" t="s">
        <v>213</v>
      </c>
      <c r="AD115" s="54">
        <v>14413.5</v>
      </c>
      <c r="AE115" s="54">
        <v>0.0</v>
      </c>
      <c r="AF115" s="54">
        <v>0.0</v>
      </c>
      <c r="AG115" s="55"/>
      <c r="AH115" s="55"/>
      <c r="AI115" s="55"/>
      <c r="AJ115" s="55"/>
      <c r="AK115" s="50">
        <v>14413.5</v>
      </c>
      <c r="AL115" s="55"/>
      <c r="AM115" s="55"/>
      <c r="AN115" s="55"/>
      <c r="AO115" s="55"/>
      <c r="AP115" s="55"/>
      <c r="AQ115" s="55"/>
      <c r="AR115" s="55"/>
    </row>
    <row r="116" ht="15.75" customHeight="1">
      <c r="A116" s="44" t="s">
        <v>200</v>
      </c>
      <c r="B116" s="44" t="s">
        <v>462</v>
      </c>
      <c r="C116" s="44" t="s">
        <v>470</v>
      </c>
      <c r="D116" s="45" t="s">
        <v>593</v>
      </c>
      <c r="E116" s="46" t="s">
        <v>594</v>
      </c>
      <c r="F116" s="47" t="s">
        <v>595</v>
      </c>
      <c r="G116" s="48" t="s">
        <v>575</v>
      </c>
      <c r="H116" s="44">
        <v>0.0</v>
      </c>
      <c r="I116" s="44" t="s">
        <v>596</v>
      </c>
      <c r="J116" s="49">
        <v>44305.0</v>
      </c>
      <c r="K116" s="49">
        <v>44670.0</v>
      </c>
      <c r="L116" s="44" t="s">
        <v>100</v>
      </c>
      <c r="M116" s="50">
        <v>248670.84</v>
      </c>
      <c r="N116" s="50">
        <v>248670.84</v>
      </c>
      <c r="O116" s="44">
        <v>1795.0</v>
      </c>
      <c r="P116" s="44">
        <v>1.08101E8</v>
      </c>
      <c r="Q116" s="44">
        <f t="shared" si="2"/>
        <v>108</v>
      </c>
      <c r="R116" s="50">
        <v>248670.84</v>
      </c>
      <c r="S116" s="51">
        <v>0.0</v>
      </c>
      <c r="T116" s="50">
        <v>0.0</v>
      </c>
      <c r="U116" s="44" t="s">
        <v>597</v>
      </c>
      <c r="V116" s="44" t="str">
        <f>VLOOKUP(U116,[1]Sheet1!$B$1:$F$65536,5,FALSE)</f>
        <v>#ERROR!</v>
      </c>
      <c r="W116" s="50">
        <v>248670.84</v>
      </c>
      <c r="X116" s="51">
        <v>0.0</v>
      </c>
      <c r="Y116" s="51">
        <v>248670.84</v>
      </c>
      <c r="Z116" s="52"/>
      <c r="AA116" s="52" t="s">
        <v>96</v>
      </c>
      <c r="AB116" s="53">
        <v>248670.84</v>
      </c>
      <c r="AC116" s="53" t="s">
        <v>213</v>
      </c>
      <c r="AD116" s="54">
        <v>248670.84</v>
      </c>
      <c r="AE116" s="54">
        <v>0.0</v>
      </c>
      <c r="AF116" s="54">
        <v>0.0</v>
      </c>
      <c r="AG116" s="55"/>
      <c r="AH116" s="55"/>
      <c r="AI116" s="55"/>
      <c r="AJ116" s="50">
        <v>248670.84</v>
      </c>
      <c r="AK116" s="55"/>
      <c r="AL116" s="55"/>
      <c r="AM116" s="55"/>
      <c r="AN116" s="55"/>
      <c r="AO116" s="55"/>
      <c r="AP116" s="55"/>
      <c r="AQ116" s="55"/>
      <c r="AR116" s="55"/>
    </row>
    <row r="117" ht="15.75" customHeight="1">
      <c r="A117" s="44" t="s">
        <v>200</v>
      </c>
      <c r="B117" s="44" t="s">
        <v>201</v>
      </c>
      <c r="C117" s="44" t="s">
        <v>411</v>
      </c>
      <c r="D117" s="45" t="s">
        <v>598</v>
      </c>
      <c r="E117" s="46" t="s">
        <v>599</v>
      </c>
      <c r="F117" s="47">
        <v>2.714542600019E13</v>
      </c>
      <c r="G117" s="48" t="s">
        <v>600</v>
      </c>
      <c r="H117" s="44">
        <v>0.0</v>
      </c>
      <c r="I117" s="44" t="s">
        <v>601</v>
      </c>
      <c r="J117" s="49">
        <v>44303.0</v>
      </c>
      <c r="K117" s="49">
        <v>44561.0</v>
      </c>
      <c r="L117" s="44" t="s">
        <v>100</v>
      </c>
      <c r="M117" s="50">
        <v>40710.0</v>
      </c>
      <c r="N117" s="50">
        <v>40710.0</v>
      </c>
      <c r="O117" s="44">
        <v>1604.0</v>
      </c>
      <c r="P117" s="44">
        <v>1.21E8</v>
      </c>
      <c r="Q117" s="44">
        <f t="shared" si="2"/>
        <v>121</v>
      </c>
      <c r="R117" s="50">
        <v>40710.0</v>
      </c>
      <c r="S117" s="51">
        <v>0.0</v>
      </c>
      <c r="T117" s="50">
        <v>0.0</v>
      </c>
      <c r="U117" s="44" t="s">
        <v>602</v>
      </c>
      <c r="V117" s="44" t="str">
        <f>VLOOKUP(U117,[1]Sheet1!$B$1:$F$65536,5,FALSE)</f>
        <v>#ERROR!</v>
      </c>
      <c r="W117" s="50">
        <v>40710.0</v>
      </c>
      <c r="X117" s="51">
        <v>0.0</v>
      </c>
      <c r="Y117" s="51">
        <v>40710.0</v>
      </c>
      <c r="Z117" s="52"/>
      <c r="AA117" s="52" t="s">
        <v>96</v>
      </c>
      <c r="AB117" s="53">
        <v>40710.0</v>
      </c>
      <c r="AC117" s="53" t="s">
        <v>213</v>
      </c>
      <c r="AD117" s="54">
        <v>40710.0</v>
      </c>
      <c r="AE117" s="54">
        <v>0.0</v>
      </c>
      <c r="AF117" s="54">
        <v>0.0</v>
      </c>
      <c r="AG117" s="55"/>
      <c r="AH117" s="55"/>
      <c r="AI117" s="55"/>
      <c r="AJ117" s="50">
        <v>40710.0</v>
      </c>
      <c r="AK117" s="55"/>
      <c r="AL117" s="55"/>
      <c r="AM117" s="55"/>
      <c r="AN117" s="55"/>
      <c r="AO117" s="55"/>
      <c r="AP117" s="55"/>
      <c r="AQ117" s="55"/>
      <c r="AR117" s="55"/>
    </row>
    <row r="118" ht="15.75" customHeight="1">
      <c r="A118" s="44" t="s">
        <v>200</v>
      </c>
      <c r="B118" s="44" t="s">
        <v>462</v>
      </c>
      <c r="C118" s="44" t="s">
        <v>470</v>
      </c>
      <c r="D118" s="45" t="s">
        <v>603</v>
      </c>
      <c r="E118" s="46" t="s">
        <v>532</v>
      </c>
      <c r="F118" s="47">
        <v>9.053134000226E12</v>
      </c>
      <c r="G118" s="48" t="s">
        <v>604</v>
      </c>
      <c r="H118" s="44">
        <v>0.0</v>
      </c>
      <c r="I118" s="44" t="s">
        <v>605</v>
      </c>
      <c r="J118" s="49">
        <v>44306.0</v>
      </c>
      <c r="K118" s="49">
        <v>44426.0</v>
      </c>
      <c r="L118" s="44" t="s">
        <v>100</v>
      </c>
      <c r="M118" s="50">
        <v>3651.5</v>
      </c>
      <c r="N118" s="50">
        <v>3651.5</v>
      </c>
      <c r="O118" s="44">
        <v>1797.0</v>
      </c>
      <c r="P118" s="44">
        <v>1.21E8</v>
      </c>
      <c r="Q118" s="44">
        <f t="shared" si="2"/>
        <v>121</v>
      </c>
      <c r="R118" s="50">
        <v>3651.5</v>
      </c>
      <c r="S118" s="51">
        <v>0.0</v>
      </c>
      <c r="T118" s="50">
        <v>0.0</v>
      </c>
      <c r="U118" s="44" t="s">
        <v>606</v>
      </c>
      <c r="V118" s="44" t="str">
        <f>VLOOKUP(U118,[1]Sheet1!$B$1:$F$65536,5,FALSE)</f>
        <v>#ERROR!</v>
      </c>
      <c r="W118" s="50">
        <v>3651.5</v>
      </c>
      <c r="X118" s="51">
        <v>0.0</v>
      </c>
      <c r="Y118" s="51">
        <v>3651.5</v>
      </c>
      <c r="Z118" s="52"/>
      <c r="AA118" s="52" t="s">
        <v>96</v>
      </c>
      <c r="AB118" s="53">
        <v>3651.5</v>
      </c>
      <c r="AC118" s="53" t="s">
        <v>213</v>
      </c>
      <c r="AD118" s="54">
        <v>3651.5</v>
      </c>
      <c r="AE118" s="54">
        <v>0.0</v>
      </c>
      <c r="AF118" s="54">
        <v>0.0</v>
      </c>
      <c r="AG118" s="55"/>
      <c r="AH118" s="55"/>
      <c r="AI118" s="55"/>
      <c r="AJ118" s="55"/>
      <c r="AK118" s="50">
        <v>3651.5</v>
      </c>
      <c r="AL118" s="55"/>
      <c r="AM118" s="55"/>
      <c r="AN118" s="55"/>
      <c r="AO118" s="55"/>
      <c r="AP118" s="55"/>
      <c r="AQ118" s="55"/>
      <c r="AR118" s="55"/>
    </row>
    <row r="119" ht="15.75" customHeight="1">
      <c r="A119" s="44" t="s">
        <v>200</v>
      </c>
      <c r="B119" s="44" t="s">
        <v>214</v>
      </c>
      <c r="C119" s="44" t="s">
        <v>220</v>
      </c>
      <c r="D119" s="45" t="s">
        <v>607</v>
      </c>
      <c r="E119" s="46" t="s">
        <v>608</v>
      </c>
      <c r="F119" s="47" t="s">
        <v>609</v>
      </c>
      <c r="G119" s="48" t="s">
        <v>610</v>
      </c>
      <c r="H119" s="44">
        <v>0.0</v>
      </c>
      <c r="I119" s="44" t="s">
        <v>611</v>
      </c>
      <c r="J119" s="49">
        <v>44305.0</v>
      </c>
      <c r="K119" s="49">
        <v>44561.0</v>
      </c>
      <c r="L119" s="44" t="s">
        <v>100</v>
      </c>
      <c r="M119" s="50">
        <v>570000.0</v>
      </c>
      <c r="N119" s="50">
        <v>570000.0</v>
      </c>
      <c r="O119" s="44">
        <v>15570.0</v>
      </c>
      <c r="P119" s="44">
        <v>1.21E8</v>
      </c>
      <c r="Q119" s="44">
        <f t="shared" si="2"/>
        <v>121</v>
      </c>
      <c r="R119" s="50">
        <v>570000.0</v>
      </c>
      <c r="S119" s="51">
        <v>0.0</v>
      </c>
      <c r="T119" s="50">
        <v>0.0</v>
      </c>
      <c r="U119" s="44" t="s">
        <v>612</v>
      </c>
      <c r="V119" s="44" t="str">
        <f>VLOOKUP(U119,[1]Sheet1!$B$1:$F$65536,5,FALSE)</f>
        <v>#ERROR!</v>
      </c>
      <c r="W119" s="50">
        <v>570000.0</v>
      </c>
      <c r="X119" s="51">
        <v>0.0</v>
      </c>
      <c r="Y119" s="51">
        <v>570000.0</v>
      </c>
      <c r="Z119" s="52"/>
      <c r="AA119" s="52"/>
      <c r="AB119" s="53">
        <v>570000.0</v>
      </c>
      <c r="AC119" s="53" t="s">
        <v>213</v>
      </c>
      <c r="AD119" s="54">
        <v>570000.0</v>
      </c>
      <c r="AE119" s="54">
        <v>0.0</v>
      </c>
      <c r="AF119" s="54">
        <v>0.0</v>
      </c>
      <c r="AG119" s="55"/>
      <c r="AH119" s="55"/>
      <c r="AI119" s="55"/>
      <c r="AJ119" s="50">
        <v>570000.0</v>
      </c>
      <c r="AK119" s="55"/>
      <c r="AL119" s="55"/>
      <c r="AM119" s="55"/>
      <c r="AN119" s="55"/>
      <c r="AO119" s="55"/>
      <c r="AP119" s="55"/>
      <c r="AQ119" s="55"/>
      <c r="AR119" s="55"/>
    </row>
    <row r="120" ht="15.75" customHeight="1">
      <c r="A120" s="44" t="s">
        <v>200</v>
      </c>
      <c r="B120" s="44" t="s">
        <v>214</v>
      </c>
      <c r="C120" s="44" t="s">
        <v>220</v>
      </c>
      <c r="D120" s="45" t="s">
        <v>613</v>
      </c>
      <c r="E120" s="46" t="s">
        <v>614</v>
      </c>
      <c r="F120" s="47" t="s">
        <v>406</v>
      </c>
      <c r="G120" s="48" t="s">
        <v>615</v>
      </c>
      <c r="H120" s="44">
        <v>0.0</v>
      </c>
      <c r="I120" s="44" t="s">
        <v>616</v>
      </c>
      <c r="J120" s="49">
        <v>44305.0</v>
      </c>
      <c r="K120" s="49">
        <v>44561.0</v>
      </c>
      <c r="L120" s="44" t="s">
        <v>100</v>
      </c>
      <c r="M120" s="50">
        <v>678600.0</v>
      </c>
      <c r="N120" s="50">
        <v>678600.0</v>
      </c>
      <c r="O120" s="44">
        <v>15570.0</v>
      </c>
      <c r="P120" s="44">
        <v>1.21E8</v>
      </c>
      <c r="Q120" s="44">
        <f t="shared" si="2"/>
        <v>121</v>
      </c>
      <c r="R120" s="50">
        <v>678600.0</v>
      </c>
      <c r="S120" s="51">
        <v>0.0</v>
      </c>
      <c r="T120" s="50">
        <v>0.0</v>
      </c>
      <c r="U120" s="44" t="s">
        <v>617</v>
      </c>
      <c r="V120" s="44" t="str">
        <f>VLOOKUP(U120,[1]Sheet1!$B$1:$F$65536,5,FALSE)</f>
        <v>#ERROR!</v>
      </c>
      <c r="W120" s="50">
        <v>678600.0</v>
      </c>
      <c r="X120" s="51">
        <v>0.0</v>
      </c>
      <c r="Y120" s="51">
        <v>678600.0</v>
      </c>
      <c r="Z120" s="52"/>
      <c r="AA120" s="52"/>
      <c r="AB120" s="53">
        <v>678600.0</v>
      </c>
      <c r="AC120" s="53" t="s">
        <v>213</v>
      </c>
      <c r="AD120" s="54">
        <v>678600.0</v>
      </c>
      <c r="AE120" s="54">
        <v>0.0</v>
      </c>
      <c r="AF120" s="54">
        <v>0.0</v>
      </c>
      <c r="AG120" s="55"/>
      <c r="AH120" s="55"/>
      <c r="AI120" s="55"/>
      <c r="AJ120" s="50">
        <v>678600.0</v>
      </c>
      <c r="AK120" s="55"/>
      <c r="AL120" s="55"/>
      <c r="AM120" s="55"/>
      <c r="AN120" s="55"/>
      <c r="AO120" s="55"/>
      <c r="AP120" s="55"/>
      <c r="AQ120" s="55"/>
      <c r="AR120" s="55"/>
    </row>
    <row r="121" ht="15.75" customHeight="1">
      <c r="A121" s="44" t="s">
        <v>618</v>
      </c>
      <c r="B121" s="44" t="s">
        <v>618</v>
      </c>
      <c r="C121" s="44" t="s">
        <v>411</v>
      </c>
      <c r="D121" s="45" t="s">
        <v>619</v>
      </c>
      <c r="E121" s="46" t="s">
        <v>620</v>
      </c>
      <c r="F121" s="64">
        <v>3.2480210391E10</v>
      </c>
      <c r="G121" s="48" t="s">
        <v>621</v>
      </c>
      <c r="H121" s="64">
        <v>0.0</v>
      </c>
      <c r="I121" s="44" t="s">
        <v>622</v>
      </c>
      <c r="J121" s="49">
        <v>44306.0</v>
      </c>
      <c r="K121" s="65">
        <v>44671.0</v>
      </c>
      <c r="L121" s="44" t="s">
        <v>100</v>
      </c>
      <c r="M121" s="66">
        <v>242400.0</v>
      </c>
      <c r="N121" s="67">
        <v>10100.0</v>
      </c>
      <c r="O121" s="44">
        <v>18053.0</v>
      </c>
      <c r="P121" s="68">
        <v>1.21E8</v>
      </c>
      <c r="Q121" s="68">
        <f t="shared" si="2"/>
        <v>121</v>
      </c>
      <c r="R121" s="67">
        <v>99653.33</v>
      </c>
      <c r="S121" s="51">
        <v>-12793.330000000002</v>
      </c>
      <c r="T121" s="50">
        <v>0.0</v>
      </c>
      <c r="U121" s="69" t="s">
        <v>623</v>
      </c>
      <c r="V121" s="44" t="str">
        <f>VLOOKUP(U121,[1]Sheet1!$B$1:$F$65536,5,FALSE)</f>
        <v>#ERROR!</v>
      </c>
      <c r="W121" s="70">
        <v>86860.0</v>
      </c>
      <c r="X121" s="51">
        <v>2356.666666666657</v>
      </c>
      <c r="Y121" s="51">
        <v>86860.0</v>
      </c>
      <c r="Z121" s="52"/>
      <c r="AA121" s="52" t="s">
        <v>96</v>
      </c>
      <c r="AB121" s="53">
        <v>84503.33333333334</v>
      </c>
      <c r="AC121" s="53"/>
      <c r="AD121" s="54">
        <v>84503.33333333334</v>
      </c>
      <c r="AE121" s="54">
        <v>0.0</v>
      </c>
      <c r="AF121" s="54">
        <v>0.0</v>
      </c>
      <c r="AG121" s="55"/>
      <c r="AH121" s="55"/>
      <c r="AI121" s="55"/>
      <c r="AJ121" s="50">
        <v>3703.3333333333335</v>
      </c>
      <c r="AK121" s="50">
        <v>10100.0</v>
      </c>
      <c r="AL121" s="50">
        <v>10100.0</v>
      </c>
      <c r="AM121" s="50">
        <v>10100.0</v>
      </c>
      <c r="AN121" s="50">
        <v>10100.0</v>
      </c>
      <c r="AO121" s="50">
        <v>10100.0</v>
      </c>
      <c r="AP121" s="50">
        <v>10100.0</v>
      </c>
      <c r="AQ121" s="50">
        <v>10100.0</v>
      </c>
      <c r="AR121" s="50">
        <v>10100.0</v>
      </c>
    </row>
    <row r="122" ht="15.75" customHeight="1">
      <c r="A122" s="44" t="s">
        <v>624</v>
      </c>
      <c r="B122" s="44" t="s">
        <v>625</v>
      </c>
      <c r="C122" s="44" t="s">
        <v>411</v>
      </c>
      <c r="D122" s="45" t="s">
        <v>626</v>
      </c>
      <c r="E122" s="46" t="s">
        <v>627</v>
      </c>
      <c r="F122" s="71">
        <v>6.417398000142E12</v>
      </c>
      <c r="G122" s="48" t="s">
        <v>628</v>
      </c>
      <c r="H122" s="64">
        <v>0.0</v>
      </c>
      <c r="I122" s="44" t="s">
        <v>629</v>
      </c>
      <c r="J122" s="49">
        <v>44308.0</v>
      </c>
      <c r="K122" s="65">
        <v>44673.0</v>
      </c>
      <c r="L122" s="44" t="s">
        <v>100</v>
      </c>
      <c r="M122" s="66">
        <v>3000.0</v>
      </c>
      <c r="N122" s="67">
        <v>250.0</v>
      </c>
      <c r="O122" s="44">
        <v>18204.0</v>
      </c>
      <c r="P122" s="68">
        <v>1.21E8</v>
      </c>
      <c r="Q122" s="68">
        <f t="shared" si="2"/>
        <v>121</v>
      </c>
      <c r="R122" s="67">
        <v>3000.0</v>
      </c>
      <c r="S122" s="51">
        <v>-850.0</v>
      </c>
      <c r="T122" s="50">
        <v>0.0</v>
      </c>
      <c r="U122" s="69" t="s">
        <v>630</v>
      </c>
      <c r="V122" s="44" t="str">
        <f>VLOOKUP(U122,[1]Sheet1!$B$1:$F$65536,5,FALSE)</f>
        <v>#ERROR!</v>
      </c>
      <c r="W122" s="70">
        <v>2150.0</v>
      </c>
      <c r="X122" s="51">
        <v>0.0</v>
      </c>
      <c r="Y122" s="51">
        <v>2150.0</v>
      </c>
      <c r="Z122" s="52"/>
      <c r="AA122" s="52" t="s">
        <v>96</v>
      </c>
      <c r="AB122" s="53">
        <v>2150.0</v>
      </c>
      <c r="AC122" s="53"/>
      <c r="AD122" s="54">
        <v>2150.0</v>
      </c>
      <c r="AE122" s="54">
        <v>0.0</v>
      </c>
      <c r="AF122" s="54">
        <v>0.0</v>
      </c>
      <c r="AG122" s="55"/>
      <c r="AH122" s="55"/>
      <c r="AI122" s="55"/>
      <c r="AJ122" s="50">
        <v>150.0</v>
      </c>
      <c r="AK122" s="50">
        <v>250.0</v>
      </c>
      <c r="AL122" s="50">
        <v>250.0</v>
      </c>
      <c r="AM122" s="50">
        <v>250.0</v>
      </c>
      <c r="AN122" s="50">
        <v>250.0</v>
      </c>
      <c r="AO122" s="50">
        <v>250.0</v>
      </c>
      <c r="AP122" s="50">
        <v>250.0</v>
      </c>
      <c r="AQ122" s="50">
        <v>250.0</v>
      </c>
      <c r="AR122" s="50">
        <v>250.0</v>
      </c>
    </row>
    <row r="123" ht="15.75" customHeight="1">
      <c r="A123" s="44" t="s">
        <v>200</v>
      </c>
      <c r="B123" s="44" t="s">
        <v>201</v>
      </c>
      <c r="C123" s="44" t="s">
        <v>88</v>
      </c>
      <c r="D123" s="45" t="s">
        <v>631</v>
      </c>
      <c r="E123" s="46" t="s">
        <v>632</v>
      </c>
      <c r="F123" s="47">
        <v>3.3419290000161E13</v>
      </c>
      <c r="G123" s="48" t="s">
        <v>633</v>
      </c>
      <c r="H123" s="44">
        <v>0.0</v>
      </c>
      <c r="I123" s="44" t="s">
        <v>634</v>
      </c>
      <c r="J123" s="49">
        <v>44308.0</v>
      </c>
      <c r="K123" s="49">
        <v>44488.0</v>
      </c>
      <c r="L123" s="44" t="s">
        <v>100</v>
      </c>
      <c r="M123" s="50">
        <v>89750.0</v>
      </c>
      <c r="N123" s="50">
        <v>89750.0</v>
      </c>
      <c r="O123" s="44">
        <v>15570.0</v>
      </c>
      <c r="P123" s="44">
        <v>1.21E8</v>
      </c>
      <c r="Q123" s="44">
        <f t="shared" si="2"/>
        <v>121</v>
      </c>
      <c r="R123" s="50">
        <v>89750.0</v>
      </c>
      <c r="S123" s="51">
        <v>0.0</v>
      </c>
      <c r="T123" s="50">
        <v>0.0</v>
      </c>
      <c r="U123" s="44" t="s">
        <v>635</v>
      </c>
      <c r="V123" s="44" t="str">
        <f>VLOOKUP(U123,[1]Sheet1!$B$1:$F$65536,5,FALSE)</f>
        <v>#ERROR!</v>
      </c>
      <c r="W123" s="50">
        <v>89750.0</v>
      </c>
      <c r="X123" s="51">
        <v>0.0</v>
      </c>
      <c r="Y123" s="51">
        <v>89750.0</v>
      </c>
      <c r="Z123" s="52"/>
      <c r="AA123" s="52"/>
      <c r="AB123" s="53">
        <v>89750.0</v>
      </c>
      <c r="AC123" s="53" t="s">
        <v>213</v>
      </c>
      <c r="AD123" s="54">
        <v>89750.0</v>
      </c>
      <c r="AE123" s="54">
        <v>0.0</v>
      </c>
      <c r="AF123" s="54">
        <v>0.0</v>
      </c>
      <c r="AG123" s="55"/>
      <c r="AH123" s="55"/>
      <c r="AI123" s="55"/>
      <c r="AJ123" s="55"/>
      <c r="AK123" s="50">
        <v>89750.0</v>
      </c>
      <c r="AL123" s="55"/>
      <c r="AM123" s="55"/>
      <c r="AN123" s="55"/>
      <c r="AO123" s="55"/>
      <c r="AP123" s="55"/>
      <c r="AQ123" s="55"/>
      <c r="AR123" s="55"/>
    </row>
    <row r="124" ht="15.75" customHeight="1">
      <c r="A124" s="44" t="s">
        <v>200</v>
      </c>
      <c r="B124" s="44" t="s">
        <v>462</v>
      </c>
      <c r="C124" s="44" t="s">
        <v>463</v>
      </c>
      <c r="D124" s="45" t="s">
        <v>636</v>
      </c>
      <c r="E124" s="46" t="s">
        <v>542</v>
      </c>
      <c r="F124" s="47">
        <v>7.484373000124E12</v>
      </c>
      <c r="G124" s="48" t="s">
        <v>637</v>
      </c>
      <c r="H124" s="44">
        <v>0.0</v>
      </c>
      <c r="I124" s="44" t="s">
        <v>638</v>
      </c>
      <c r="J124" s="49">
        <v>44309.0</v>
      </c>
      <c r="K124" s="49">
        <v>44489.0</v>
      </c>
      <c r="L124" s="44" t="s">
        <v>100</v>
      </c>
      <c r="M124" s="50">
        <v>91600.0</v>
      </c>
      <c r="N124" s="50">
        <v>91600.0</v>
      </c>
      <c r="O124" s="44">
        <v>1742.0</v>
      </c>
      <c r="P124" s="44">
        <v>1.21E8</v>
      </c>
      <c r="Q124" s="44">
        <f t="shared" si="2"/>
        <v>121</v>
      </c>
      <c r="R124" s="50">
        <v>91600.0</v>
      </c>
      <c r="S124" s="51">
        <v>0.0</v>
      </c>
      <c r="T124" s="50">
        <v>0.0</v>
      </c>
      <c r="U124" s="44" t="s">
        <v>639</v>
      </c>
      <c r="V124" s="44" t="str">
        <f>VLOOKUP(U124,[1]Sheet1!$B$1:$F$65536,5,FALSE)</f>
        <v>#ERROR!</v>
      </c>
      <c r="W124" s="50">
        <v>91600.0</v>
      </c>
      <c r="X124" s="51">
        <v>0.0</v>
      </c>
      <c r="Y124" s="51">
        <v>91600.0</v>
      </c>
      <c r="Z124" s="52"/>
      <c r="AA124" s="52" t="s">
        <v>96</v>
      </c>
      <c r="AB124" s="53">
        <v>91600.0</v>
      </c>
      <c r="AC124" s="53" t="s">
        <v>213</v>
      </c>
      <c r="AD124" s="54">
        <v>91600.0</v>
      </c>
      <c r="AE124" s="54">
        <v>0.0</v>
      </c>
      <c r="AF124" s="54">
        <v>0.0</v>
      </c>
      <c r="AG124" s="55"/>
      <c r="AH124" s="55"/>
      <c r="AI124" s="55"/>
      <c r="AJ124" s="55"/>
      <c r="AK124" s="50">
        <v>91600.0</v>
      </c>
      <c r="AL124" s="55"/>
      <c r="AM124" s="55"/>
      <c r="AN124" s="55"/>
      <c r="AO124" s="55"/>
      <c r="AP124" s="55"/>
      <c r="AQ124" s="55"/>
      <c r="AR124" s="55"/>
    </row>
    <row r="125" ht="15.75" customHeight="1">
      <c r="A125" s="44" t="s">
        <v>200</v>
      </c>
      <c r="B125" s="44" t="s">
        <v>462</v>
      </c>
      <c r="C125" s="44" t="s">
        <v>463</v>
      </c>
      <c r="D125" s="45" t="s">
        <v>640</v>
      </c>
      <c r="E125" s="46" t="s">
        <v>482</v>
      </c>
      <c r="F125" s="47" t="s">
        <v>641</v>
      </c>
      <c r="G125" s="48" t="s">
        <v>642</v>
      </c>
      <c r="H125" s="44">
        <v>0.0</v>
      </c>
      <c r="I125" s="44" t="s">
        <v>643</v>
      </c>
      <c r="J125" s="49">
        <v>44314.0</v>
      </c>
      <c r="K125" s="49">
        <v>44494.0</v>
      </c>
      <c r="L125" s="44" t="s">
        <v>100</v>
      </c>
      <c r="M125" s="50">
        <v>106100.0</v>
      </c>
      <c r="N125" s="50">
        <v>106100.0</v>
      </c>
      <c r="O125" s="44">
        <v>1742.0</v>
      </c>
      <c r="P125" s="44">
        <v>1.21E8</v>
      </c>
      <c r="Q125" s="44">
        <f t="shared" si="2"/>
        <v>121</v>
      </c>
      <c r="R125" s="50">
        <v>106100.0</v>
      </c>
      <c r="S125" s="51">
        <v>0.0</v>
      </c>
      <c r="T125" s="50">
        <v>0.0</v>
      </c>
      <c r="U125" s="44" t="s">
        <v>644</v>
      </c>
      <c r="V125" s="44" t="str">
        <f>VLOOKUP(U125,[1]Sheet1!$B$1:$F$65536,5,FALSE)</f>
        <v>#ERROR!</v>
      </c>
      <c r="W125" s="50">
        <v>106100.0</v>
      </c>
      <c r="X125" s="51">
        <v>0.0</v>
      </c>
      <c r="Y125" s="51">
        <v>106100.0</v>
      </c>
      <c r="Z125" s="52"/>
      <c r="AA125" s="52" t="s">
        <v>96</v>
      </c>
      <c r="AB125" s="53">
        <v>106100.0</v>
      </c>
      <c r="AC125" s="53" t="s">
        <v>213</v>
      </c>
      <c r="AD125" s="54">
        <v>106100.0</v>
      </c>
      <c r="AE125" s="54">
        <v>0.0</v>
      </c>
      <c r="AF125" s="54">
        <v>0.0</v>
      </c>
      <c r="AG125" s="55"/>
      <c r="AH125" s="55"/>
      <c r="AI125" s="55"/>
      <c r="AJ125" s="55"/>
      <c r="AK125" s="50">
        <v>106100.0</v>
      </c>
      <c r="AL125" s="55"/>
      <c r="AM125" s="55"/>
      <c r="AN125" s="55"/>
      <c r="AO125" s="55"/>
      <c r="AP125" s="55"/>
      <c r="AQ125" s="55"/>
      <c r="AR125" s="55"/>
    </row>
    <row r="126" ht="15.75" customHeight="1">
      <c r="A126" s="44" t="s">
        <v>200</v>
      </c>
      <c r="B126" s="44" t="s">
        <v>214</v>
      </c>
      <c r="C126" s="44" t="s">
        <v>88</v>
      </c>
      <c r="D126" s="45" t="s">
        <v>645</v>
      </c>
      <c r="E126" s="46" t="s">
        <v>646</v>
      </c>
      <c r="F126" s="47" t="s">
        <v>647</v>
      </c>
      <c r="G126" s="48" t="s">
        <v>256</v>
      </c>
      <c r="H126" s="44">
        <v>0.0</v>
      </c>
      <c r="I126" s="44" t="s">
        <v>648</v>
      </c>
      <c r="J126" s="49">
        <v>44314.0</v>
      </c>
      <c r="K126" s="49">
        <v>44494.0</v>
      </c>
      <c r="L126" s="44" t="s">
        <v>100</v>
      </c>
      <c r="M126" s="50">
        <v>2340.0</v>
      </c>
      <c r="N126" s="50">
        <v>2340.0</v>
      </c>
      <c r="O126" s="44">
        <v>15570.0</v>
      </c>
      <c r="P126" s="44">
        <v>1.08604E8</v>
      </c>
      <c r="Q126" s="44">
        <f t="shared" si="2"/>
        <v>108</v>
      </c>
      <c r="R126" s="50">
        <v>2340.0</v>
      </c>
      <c r="S126" s="51">
        <v>0.0</v>
      </c>
      <c r="T126" s="50">
        <v>0.0</v>
      </c>
      <c r="U126" s="44" t="s">
        <v>649</v>
      </c>
      <c r="V126" s="44" t="str">
        <f>VLOOKUP(U126,[1]Sheet1!$B$1:$F$65536,5,FALSE)</f>
        <v>#ERROR!</v>
      </c>
      <c r="W126" s="50">
        <v>2340.0</v>
      </c>
      <c r="X126" s="51">
        <v>0.0</v>
      </c>
      <c r="Y126" s="51">
        <v>2340.0</v>
      </c>
      <c r="Z126" s="52"/>
      <c r="AA126" s="52" t="s">
        <v>96</v>
      </c>
      <c r="AB126" s="53">
        <v>2340.0</v>
      </c>
      <c r="AC126" s="53" t="s">
        <v>213</v>
      </c>
      <c r="AD126" s="54">
        <v>2340.0</v>
      </c>
      <c r="AE126" s="54">
        <v>0.0</v>
      </c>
      <c r="AF126" s="54">
        <v>0.0</v>
      </c>
      <c r="AG126" s="55"/>
      <c r="AH126" s="55"/>
      <c r="AI126" s="55"/>
      <c r="AJ126" s="55"/>
      <c r="AK126" s="50">
        <v>2340.0</v>
      </c>
      <c r="AL126" s="55"/>
      <c r="AM126" s="55"/>
      <c r="AN126" s="55"/>
      <c r="AO126" s="55"/>
      <c r="AP126" s="55"/>
      <c r="AQ126" s="55"/>
      <c r="AR126" s="55"/>
    </row>
    <row r="127" ht="15.75" customHeight="1">
      <c r="A127" s="44" t="s">
        <v>200</v>
      </c>
      <c r="B127" s="44" t="s">
        <v>201</v>
      </c>
      <c r="C127" s="44" t="s">
        <v>88</v>
      </c>
      <c r="D127" s="45" t="s">
        <v>650</v>
      </c>
      <c r="E127" s="46" t="s">
        <v>651</v>
      </c>
      <c r="F127" s="47">
        <v>2.9831760000122E13</v>
      </c>
      <c r="G127" s="48" t="s">
        <v>652</v>
      </c>
      <c r="H127" s="44">
        <v>0.0</v>
      </c>
      <c r="I127" s="44" t="s">
        <v>653</v>
      </c>
      <c r="J127" s="49">
        <v>44316.0</v>
      </c>
      <c r="K127" s="49">
        <v>44496.0</v>
      </c>
      <c r="L127" s="44" t="s">
        <v>100</v>
      </c>
      <c r="M127" s="50">
        <v>6799.66</v>
      </c>
      <c r="N127" s="50">
        <v>6799.66</v>
      </c>
      <c r="O127" s="44">
        <v>15570.0</v>
      </c>
      <c r="P127" s="44">
        <v>3.08E8</v>
      </c>
      <c r="Q127" s="44">
        <f t="shared" si="2"/>
        <v>308</v>
      </c>
      <c r="R127" s="50">
        <v>6799.66</v>
      </c>
      <c r="S127" s="51">
        <v>0.0</v>
      </c>
      <c r="T127" s="50">
        <v>0.0</v>
      </c>
      <c r="U127" s="44" t="s">
        <v>654</v>
      </c>
      <c r="V127" s="44" t="str">
        <f>VLOOKUP(U127,[1]Sheet1!$B$1:$F$65536,5,FALSE)</f>
        <v>#ERROR!</v>
      </c>
      <c r="W127" s="50">
        <v>6799.66</v>
      </c>
      <c r="X127" s="51">
        <v>0.0</v>
      </c>
      <c r="Y127" s="51">
        <v>6799.66</v>
      </c>
      <c r="Z127" s="52"/>
      <c r="AA127" s="52"/>
      <c r="AB127" s="53">
        <v>6799.66</v>
      </c>
      <c r="AC127" s="53" t="s">
        <v>213</v>
      </c>
      <c r="AD127" s="54">
        <v>6799.66</v>
      </c>
      <c r="AE127" s="54">
        <v>0.0</v>
      </c>
      <c r="AF127" s="54">
        <v>0.0</v>
      </c>
      <c r="AG127" s="55"/>
      <c r="AH127" s="55"/>
      <c r="AI127" s="55"/>
      <c r="AJ127" s="55"/>
      <c r="AK127" s="50">
        <v>6799.66</v>
      </c>
      <c r="AL127" s="55"/>
      <c r="AM127" s="55"/>
      <c r="AN127" s="55"/>
      <c r="AO127" s="55"/>
      <c r="AP127" s="55"/>
      <c r="AQ127" s="55"/>
      <c r="AR127" s="55"/>
    </row>
    <row r="128" ht="15.75" customHeight="1">
      <c r="A128" s="44" t="s">
        <v>200</v>
      </c>
      <c r="B128" s="44" t="s">
        <v>462</v>
      </c>
      <c r="C128" s="44" t="s">
        <v>470</v>
      </c>
      <c r="D128" s="45" t="s">
        <v>655</v>
      </c>
      <c r="E128" s="46" t="s">
        <v>656</v>
      </c>
      <c r="F128" s="47">
        <v>7.22499100153E12</v>
      </c>
      <c r="G128" s="48" t="s">
        <v>657</v>
      </c>
      <c r="H128" s="44">
        <v>0.0</v>
      </c>
      <c r="I128" s="44" t="s">
        <v>658</v>
      </c>
      <c r="J128" s="49">
        <v>44316.0</v>
      </c>
      <c r="K128" s="49">
        <v>44496.0</v>
      </c>
      <c r="L128" s="44" t="s">
        <v>100</v>
      </c>
      <c r="M128" s="50">
        <v>334041.6</v>
      </c>
      <c r="N128" s="50">
        <v>334041.6</v>
      </c>
      <c r="O128" s="44">
        <v>1795.0</v>
      </c>
      <c r="P128" s="44">
        <v>1.22E8</v>
      </c>
      <c r="Q128" s="44">
        <f t="shared" si="2"/>
        <v>122</v>
      </c>
      <c r="R128" s="50">
        <v>334041.6</v>
      </c>
      <c r="S128" s="51">
        <v>0.0</v>
      </c>
      <c r="T128" s="50">
        <v>0.0</v>
      </c>
      <c r="U128" s="44" t="s">
        <v>659</v>
      </c>
      <c r="V128" s="44" t="str">
        <f>VLOOKUP(U128,[1]Sheet1!$B$1:$F$65536,5,FALSE)</f>
        <v>#ERROR!</v>
      </c>
      <c r="W128" s="50">
        <v>334041.6</v>
      </c>
      <c r="X128" s="51">
        <v>0.0</v>
      </c>
      <c r="Y128" s="51">
        <v>334041.6</v>
      </c>
      <c r="Z128" s="52"/>
      <c r="AA128" s="52" t="s">
        <v>96</v>
      </c>
      <c r="AB128" s="53">
        <v>334041.6</v>
      </c>
      <c r="AC128" s="53" t="s">
        <v>213</v>
      </c>
      <c r="AD128" s="54">
        <v>334041.6</v>
      </c>
      <c r="AE128" s="54">
        <v>0.0</v>
      </c>
      <c r="AF128" s="54">
        <v>0.0</v>
      </c>
      <c r="AG128" s="55"/>
      <c r="AH128" s="55"/>
      <c r="AI128" s="55"/>
      <c r="AJ128" s="55"/>
      <c r="AK128" s="50">
        <v>334041.6</v>
      </c>
      <c r="AL128" s="55"/>
      <c r="AM128" s="55"/>
      <c r="AN128" s="55"/>
      <c r="AO128" s="55"/>
      <c r="AP128" s="55"/>
      <c r="AQ128" s="55"/>
      <c r="AR128" s="55"/>
    </row>
    <row r="129" ht="15.75" customHeight="1">
      <c r="A129" s="44" t="s">
        <v>200</v>
      </c>
      <c r="B129" s="44" t="s">
        <v>201</v>
      </c>
      <c r="C129" s="44" t="s">
        <v>88</v>
      </c>
      <c r="D129" s="45" t="s">
        <v>660</v>
      </c>
      <c r="E129" s="46" t="s">
        <v>216</v>
      </c>
      <c r="F129" s="47" t="s">
        <v>661</v>
      </c>
      <c r="G129" s="48" t="s">
        <v>652</v>
      </c>
      <c r="H129" s="44">
        <v>0.0</v>
      </c>
      <c r="I129" s="44" t="s">
        <v>662</v>
      </c>
      <c r="J129" s="49">
        <v>44316.0</v>
      </c>
      <c r="K129" s="49">
        <v>44496.0</v>
      </c>
      <c r="L129" s="44" t="s">
        <v>100</v>
      </c>
      <c r="M129" s="50">
        <v>1869.0</v>
      </c>
      <c r="N129" s="50">
        <v>1869.0</v>
      </c>
      <c r="O129" s="44">
        <v>15570.0</v>
      </c>
      <c r="P129" s="44">
        <v>1.08604E8</v>
      </c>
      <c r="Q129" s="44">
        <f t="shared" si="2"/>
        <v>108</v>
      </c>
      <c r="R129" s="50">
        <v>1869.0</v>
      </c>
      <c r="S129" s="51">
        <v>0.0</v>
      </c>
      <c r="T129" s="50">
        <v>0.0</v>
      </c>
      <c r="U129" s="44" t="s">
        <v>663</v>
      </c>
      <c r="V129" s="44" t="str">
        <f>VLOOKUP(U129,[1]Sheet1!$B$1:$F$65536,5,FALSE)</f>
        <v>#ERROR!</v>
      </c>
      <c r="W129" s="50">
        <v>1869.0</v>
      </c>
      <c r="X129" s="51">
        <v>0.0</v>
      </c>
      <c r="Y129" s="51">
        <v>1869.0</v>
      </c>
      <c r="Z129" s="52"/>
      <c r="AA129" s="52"/>
      <c r="AB129" s="53">
        <v>1869.0</v>
      </c>
      <c r="AC129" s="53" t="s">
        <v>213</v>
      </c>
      <c r="AD129" s="54">
        <v>1869.0</v>
      </c>
      <c r="AE129" s="54">
        <v>0.0</v>
      </c>
      <c r="AF129" s="54">
        <v>0.0</v>
      </c>
      <c r="AG129" s="55"/>
      <c r="AH129" s="55"/>
      <c r="AI129" s="55"/>
      <c r="AJ129" s="55"/>
      <c r="AK129" s="50">
        <v>1869.0</v>
      </c>
      <c r="AL129" s="55"/>
      <c r="AM129" s="55"/>
      <c r="AN129" s="55"/>
      <c r="AO129" s="55"/>
      <c r="AP129" s="55"/>
      <c r="AQ129" s="55"/>
      <c r="AR129" s="55"/>
    </row>
    <row r="130" ht="15.75" customHeight="1">
      <c r="A130" s="44" t="s">
        <v>624</v>
      </c>
      <c r="B130" s="44" t="s">
        <v>625</v>
      </c>
      <c r="C130" s="44" t="s">
        <v>411</v>
      </c>
      <c r="D130" s="45" t="s">
        <v>664</v>
      </c>
      <c r="E130" s="46" t="s">
        <v>665</v>
      </c>
      <c r="F130" s="47">
        <v>1.2532115000106E13</v>
      </c>
      <c r="G130" s="48" t="s">
        <v>666</v>
      </c>
      <c r="H130" s="44">
        <v>0.0</v>
      </c>
      <c r="I130" s="44" t="s">
        <v>667</v>
      </c>
      <c r="J130" s="49">
        <v>44319.0</v>
      </c>
      <c r="K130" s="49">
        <v>44684.0</v>
      </c>
      <c r="L130" s="44" t="s">
        <v>100</v>
      </c>
      <c r="M130" s="50">
        <v>98480.0</v>
      </c>
      <c r="N130" s="50">
        <v>8206.666666666666</v>
      </c>
      <c r="O130" s="44">
        <v>1604.0</v>
      </c>
      <c r="P130" s="44">
        <v>1.21E8</v>
      </c>
      <c r="Q130" s="44">
        <f t="shared" si="2"/>
        <v>121</v>
      </c>
      <c r="R130" s="50">
        <v>98480.0</v>
      </c>
      <c r="S130" s="51">
        <v>0.0</v>
      </c>
      <c r="T130" s="50">
        <v>0.0</v>
      </c>
      <c r="U130" s="44" t="s">
        <v>668</v>
      </c>
      <c r="V130" s="44" t="str">
        <f>VLOOKUP(U130,[1]Sheet1!$B$1:$F$65536,5,FALSE)</f>
        <v>#ERROR!</v>
      </c>
      <c r="W130" s="50">
        <v>98480.0</v>
      </c>
      <c r="X130" s="51">
        <v>0.0</v>
      </c>
      <c r="Y130" s="51">
        <v>98480.0</v>
      </c>
      <c r="Z130" s="52">
        <v>14374.01</v>
      </c>
      <c r="AA130" s="52" t="s">
        <v>96</v>
      </c>
      <c r="AB130" s="53">
        <v>98480.0</v>
      </c>
      <c r="AC130" s="53" t="s">
        <v>213</v>
      </c>
      <c r="AD130" s="54">
        <v>98480.0</v>
      </c>
      <c r="AE130" s="54">
        <v>0.0</v>
      </c>
      <c r="AF130" s="54">
        <v>0.0</v>
      </c>
      <c r="AG130" s="50">
        <v>98480.0</v>
      </c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</row>
    <row r="131" ht="15.75" customHeight="1">
      <c r="A131" s="44" t="s">
        <v>463</v>
      </c>
      <c r="B131" s="44" t="s">
        <v>669</v>
      </c>
      <c r="C131" s="44" t="s">
        <v>463</v>
      </c>
      <c r="D131" s="45" t="s">
        <v>670</v>
      </c>
      <c r="E131" s="46" t="s">
        <v>671</v>
      </c>
      <c r="F131" s="47">
        <v>1.8519709000163E13</v>
      </c>
      <c r="G131" s="48" t="s">
        <v>672</v>
      </c>
      <c r="H131" s="44">
        <v>0.0</v>
      </c>
      <c r="I131" s="44" t="s">
        <v>673</v>
      </c>
      <c r="J131" s="49">
        <v>44151.0</v>
      </c>
      <c r="K131" s="49">
        <v>44516.0</v>
      </c>
      <c r="L131" s="44" t="s">
        <v>100</v>
      </c>
      <c r="M131" s="50">
        <v>1.603010749E7</v>
      </c>
      <c r="N131" s="50">
        <v>1335842.2908333333</v>
      </c>
      <c r="O131" s="44">
        <v>1805.0</v>
      </c>
      <c r="P131" s="44">
        <v>1.22E8</v>
      </c>
      <c r="Q131" s="44">
        <f t="shared" si="2"/>
        <v>122</v>
      </c>
      <c r="R131" s="50">
        <v>1.05E7</v>
      </c>
      <c r="S131" s="51">
        <v>-4500000.0</v>
      </c>
      <c r="T131" s="50">
        <v>0.0</v>
      </c>
      <c r="U131" s="44" t="s">
        <v>674</v>
      </c>
      <c r="V131" s="44" t="str">
        <f>VLOOKUP(U131,[1]Sheet1!$B$1:$F$65536,5,FALSE)</f>
        <v>#ERROR!</v>
      </c>
      <c r="W131" s="50">
        <v>6000000.0</v>
      </c>
      <c r="X131" s="51">
        <v>-8109065.9899999965</v>
      </c>
      <c r="Y131" s="51">
        <v>3261805.84</v>
      </c>
      <c r="Z131" s="52">
        <v>2528401.275</v>
      </c>
      <c r="AA131" s="52" t="s">
        <v>96</v>
      </c>
      <c r="AB131" s="53">
        <v>1.603010749E7</v>
      </c>
      <c r="AC131" s="53" t="s">
        <v>118</v>
      </c>
      <c r="AD131" s="54">
        <v>1.4109065989999996E7</v>
      </c>
      <c r="AE131" s="54">
        <v>0.0</v>
      </c>
      <c r="AF131" s="54">
        <v>2738194.16</v>
      </c>
      <c r="AG131" s="60">
        <v>1262762.87</v>
      </c>
      <c r="AH131" s="60">
        <v>1475431.29</v>
      </c>
      <c r="AI131" s="50">
        <v>1335842.29</v>
      </c>
      <c r="AJ131" s="50">
        <v>1335842.29</v>
      </c>
      <c r="AK131" s="50">
        <v>1335842.29</v>
      </c>
      <c r="AL131" s="50">
        <v>1335842.29</v>
      </c>
      <c r="AM131" s="50">
        <v>1335842.29</v>
      </c>
      <c r="AN131" s="50">
        <v>1335842.29</v>
      </c>
      <c r="AO131" s="50">
        <v>1335842.29</v>
      </c>
      <c r="AP131" s="50">
        <v>1335842.29</v>
      </c>
      <c r="AQ131" s="50">
        <v>684133.51</v>
      </c>
      <c r="AR131" s="55"/>
    </row>
    <row r="132" ht="15.75" customHeight="1">
      <c r="A132" s="44" t="s">
        <v>463</v>
      </c>
      <c r="B132" s="44" t="s">
        <v>669</v>
      </c>
      <c r="C132" s="44" t="s">
        <v>463</v>
      </c>
      <c r="D132" s="72" t="s">
        <v>675</v>
      </c>
      <c r="E132" s="73" t="s">
        <v>676</v>
      </c>
      <c r="F132" s="74">
        <v>1.441372000116E12</v>
      </c>
      <c r="G132" s="75" t="s">
        <v>677</v>
      </c>
      <c r="H132" s="44" t="s">
        <v>678</v>
      </c>
      <c r="I132" s="44" t="s">
        <v>679</v>
      </c>
      <c r="J132" s="49">
        <v>44315.0</v>
      </c>
      <c r="K132" s="49">
        <v>44498.0</v>
      </c>
      <c r="L132" s="44" t="s">
        <v>100</v>
      </c>
      <c r="M132" s="76">
        <v>150115.62</v>
      </c>
      <c r="N132" s="76">
        <v>150115.62</v>
      </c>
      <c r="O132" s="77">
        <v>1849.0</v>
      </c>
      <c r="P132" s="77">
        <v>3.08E8</v>
      </c>
      <c r="Q132" s="77">
        <f t="shared" si="2"/>
        <v>308</v>
      </c>
      <c r="R132" s="76">
        <v>150115.62</v>
      </c>
      <c r="S132" s="51">
        <v>0.0</v>
      </c>
      <c r="T132" s="50">
        <v>0.0</v>
      </c>
      <c r="U132" s="44" t="s">
        <v>680</v>
      </c>
      <c r="V132" s="44" t="str">
        <f>VLOOKUP(U132,[1]Sheet1!$B$1:$F$65536,5,FALSE)</f>
        <v>#ERROR!</v>
      </c>
      <c r="W132" s="76">
        <v>150115.62</v>
      </c>
      <c r="X132" s="51">
        <v>0.0</v>
      </c>
      <c r="Y132" s="51">
        <v>150115.62</v>
      </c>
      <c r="Z132" s="52"/>
      <c r="AA132" s="52" t="s">
        <v>96</v>
      </c>
      <c r="AB132" s="53">
        <v>150115.62</v>
      </c>
      <c r="AC132" s="53" t="s">
        <v>118</v>
      </c>
      <c r="AD132" s="78">
        <v>150115.62</v>
      </c>
      <c r="AE132" s="54">
        <v>0.0</v>
      </c>
      <c r="AF132" s="54">
        <v>0.0</v>
      </c>
      <c r="AG132" s="55"/>
      <c r="AH132" s="55"/>
      <c r="AI132" s="55"/>
      <c r="AJ132" s="55"/>
      <c r="AK132" s="50">
        <v>150115.62</v>
      </c>
      <c r="AL132" s="55"/>
      <c r="AM132" s="55"/>
      <c r="AN132" s="55"/>
      <c r="AO132" s="55"/>
      <c r="AP132" s="55"/>
      <c r="AQ132" s="55"/>
      <c r="AR132" s="55"/>
    </row>
    <row r="133" ht="15.75" customHeight="1">
      <c r="A133" s="44" t="s">
        <v>463</v>
      </c>
      <c r="B133" s="44" t="s">
        <v>669</v>
      </c>
      <c r="C133" s="44" t="s">
        <v>463</v>
      </c>
      <c r="D133" s="72" t="s">
        <v>675</v>
      </c>
      <c r="E133" s="73" t="s">
        <v>676</v>
      </c>
      <c r="F133" s="74">
        <v>1.441372000116E12</v>
      </c>
      <c r="G133" s="75" t="s">
        <v>677</v>
      </c>
      <c r="H133" s="44" t="s">
        <v>678</v>
      </c>
      <c r="I133" s="44" t="s">
        <v>679</v>
      </c>
      <c r="J133" s="49">
        <v>44315.0</v>
      </c>
      <c r="K133" s="49">
        <v>44498.0</v>
      </c>
      <c r="L133" s="44" t="s">
        <v>100</v>
      </c>
      <c r="M133" s="76">
        <v>60000.0</v>
      </c>
      <c r="N133" s="76">
        <v>60000.0</v>
      </c>
      <c r="O133" s="77">
        <v>1799.0</v>
      </c>
      <c r="P133" s="77">
        <v>3.08E8</v>
      </c>
      <c r="Q133" s="77">
        <f t="shared" si="2"/>
        <v>308</v>
      </c>
      <c r="R133" s="76">
        <v>60000.0</v>
      </c>
      <c r="S133" s="51">
        <v>0.0</v>
      </c>
      <c r="T133" s="50">
        <v>0.0</v>
      </c>
      <c r="U133" s="44" t="s">
        <v>681</v>
      </c>
      <c r="V133" s="44" t="str">
        <f>VLOOKUP(U133,[1]Sheet1!$B$1:$F$65536,5,FALSE)</f>
        <v>#ERROR!</v>
      </c>
      <c r="W133" s="76">
        <v>60000.0</v>
      </c>
      <c r="X133" s="51">
        <v>0.0</v>
      </c>
      <c r="Y133" s="51">
        <v>60000.0</v>
      </c>
      <c r="Z133" s="52">
        <v>333333.32999999996</v>
      </c>
      <c r="AA133" s="52" t="s">
        <v>682</v>
      </c>
      <c r="AB133" s="53">
        <v>60000.0</v>
      </c>
      <c r="AC133" s="53" t="s">
        <v>118</v>
      </c>
      <c r="AD133" s="78">
        <v>60000.0</v>
      </c>
      <c r="AE133" s="54">
        <v>0.0</v>
      </c>
      <c r="AF133" s="54">
        <v>0.0</v>
      </c>
      <c r="AG133" s="55"/>
      <c r="AH133" s="55"/>
      <c r="AI133" s="55"/>
      <c r="AJ133" s="55"/>
      <c r="AK133" s="50">
        <v>60000.0</v>
      </c>
      <c r="AL133" s="55"/>
      <c r="AM133" s="55"/>
      <c r="AN133" s="55"/>
      <c r="AO133" s="55"/>
      <c r="AP133" s="55"/>
      <c r="AQ133" s="55"/>
      <c r="AR133" s="55"/>
    </row>
    <row r="134" ht="15.75" customHeight="1">
      <c r="A134" s="44" t="s">
        <v>463</v>
      </c>
      <c r="B134" s="44" t="s">
        <v>669</v>
      </c>
      <c r="C134" s="44" t="s">
        <v>463</v>
      </c>
      <c r="D134" s="72" t="s">
        <v>675</v>
      </c>
      <c r="E134" s="73" t="s">
        <v>676</v>
      </c>
      <c r="F134" s="74">
        <v>1.441372000116E12</v>
      </c>
      <c r="G134" s="75" t="s">
        <v>677</v>
      </c>
      <c r="H134" s="44" t="s">
        <v>678</v>
      </c>
      <c r="I134" s="44" t="s">
        <v>679</v>
      </c>
      <c r="J134" s="49">
        <v>44315.0</v>
      </c>
      <c r="K134" s="49">
        <v>44498.0</v>
      </c>
      <c r="L134" s="44" t="s">
        <v>100</v>
      </c>
      <c r="M134" s="76">
        <v>130000.0</v>
      </c>
      <c r="N134" s="76">
        <v>130000.0</v>
      </c>
      <c r="O134" s="77">
        <v>1849.0</v>
      </c>
      <c r="P134" s="77">
        <v>1.08404E8</v>
      </c>
      <c r="Q134" s="77">
        <f t="shared" si="2"/>
        <v>108</v>
      </c>
      <c r="R134" s="76">
        <v>130000.0</v>
      </c>
      <c r="S134" s="51">
        <v>-65000.0</v>
      </c>
      <c r="T134" s="50">
        <v>0.0</v>
      </c>
      <c r="U134" s="44" t="s">
        <v>683</v>
      </c>
      <c r="V134" s="44" t="str">
        <f>VLOOKUP(U134,[1]Sheet1!$B$1:$F$65536,5,FALSE)</f>
        <v>#ERROR!</v>
      </c>
      <c r="W134" s="76">
        <v>65000.0</v>
      </c>
      <c r="X134" s="51">
        <v>0.0</v>
      </c>
      <c r="Y134" s="51">
        <v>65000.0</v>
      </c>
      <c r="Z134" s="52">
        <v>333333.32999999996</v>
      </c>
      <c r="AA134" s="52" t="s">
        <v>682</v>
      </c>
      <c r="AB134" s="53">
        <v>130000.0</v>
      </c>
      <c r="AC134" s="53" t="s">
        <v>118</v>
      </c>
      <c r="AD134" s="78">
        <v>65000.0</v>
      </c>
      <c r="AE134" s="54">
        <v>0.0</v>
      </c>
      <c r="AF134" s="54">
        <v>0.0</v>
      </c>
      <c r="AG134" s="55"/>
      <c r="AH134" s="55"/>
      <c r="AI134" s="55"/>
      <c r="AJ134" s="55"/>
      <c r="AK134" s="50">
        <v>130000.0</v>
      </c>
      <c r="AL134" s="55"/>
      <c r="AM134" s="55"/>
      <c r="AN134" s="55"/>
      <c r="AO134" s="55"/>
      <c r="AP134" s="55"/>
      <c r="AQ134" s="55"/>
      <c r="AR134" s="55"/>
    </row>
    <row r="135" ht="15.75" customHeight="1">
      <c r="A135" s="44" t="s">
        <v>463</v>
      </c>
      <c r="B135" s="44" t="s">
        <v>669</v>
      </c>
      <c r="C135" s="44" t="s">
        <v>463</v>
      </c>
      <c r="D135" s="72" t="s">
        <v>675</v>
      </c>
      <c r="E135" s="73" t="s">
        <v>676</v>
      </c>
      <c r="F135" s="74">
        <v>1.441372000116E12</v>
      </c>
      <c r="G135" s="75" t="s">
        <v>677</v>
      </c>
      <c r="H135" s="44" t="s">
        <v>678</v>
      </c>
      <c r="I135" s="44" t="s">
        <v>679</v>
      </c>
      <c r="J135" s="49">
        <v>44315.0</v>
      </c>
      <c r="K135" s="49">
        <v>44498.0</v>
      </c>
      <c r="L135" s="44" t="s">
        <v>100</v>
      </c>
      <c r="M135" s="76">
        <v>850000.0</v>
      </c>
      <c r="N135" s="76">
        <v>850000.0</v>
      </c>
      <c r="O135" s="77">
        <v>1744.0</v>
      </c>
      <c r="P135" s="77">
        <v>1.08502E8</v>
      </c>
      <c r="Q135" s="77">
        <f t="shared" si="2"/>
        <v>108</v>
      </c>
      <c r="R135" s="76">
        <v>850000.0</v>
      </c>
      <c r="S135" s="51">
        <v>-252423.40000000002</v>
      </c>
      <c r="T135" s="50">
        <v>0.0</v>
      </c>
      <c r="U135" s="44" t="s">
        <v>684</v>
      </c>
      <c r="V135" s="44" t="str">
        <f>VLOOKUP(U135,[1]Sheet1!$B$1:$F$65536,5,FALSE)</f>
        <v>#ERROR!</v>
      </c>
      <c r="W135" s="76">
        <v>597576.6</v>
      </c>
      <c r="X135" s="51">
        <v>0.0</v>
      </c>
      <c r="Y135" s="51">
        <v>597576.6</v>
      </c>
      <c r="Z135" s="52"/>
      <c r="AA135" s="52" t="s">
        <v>96</v>
      </c>
      <c r="AB135" s="53">
        <v>850000.0</v>
      </c>
      <c r="AC135" s="53" t="s">
        <v>118</v>
      </c>
      <c r="AD135" s="78">
        <v>597576.6</v>
      </c>
      <c r="AE135" s="54">
        <v>0.0</v>
      </c>
      <c r="AF135" s="54">
        <v>0.0</v>
      </c>
      <c r="AG135" s="55"/>
      <c r="AH135" s="55"/>
      <c r="AI135" s="55"/>
      <c r="AJ135" s="55"/>
      <c r="AK135" s="50">
        <v>850000.0</v>
      </c>
      <c r="AL135" s="55"/>
      <c r="AM135" s="55"/>
      <c r="AN135" s="55"/>
      <c r="AO135" s="55"/>
      <c r="AP135" s="55"/>
      <c r="AQ135" s="55"/>
      <c r="AR135" s="55"/>
    </row>
    <row r="136" ht="15.75" customHeight="1">
      <c r="A136" s="44" t="s">
        <v>463</v>
      </c>
      <c r="B136" s="44" t="s">
        <v>669</v>
      </c>
      <c r="C136" s="44" t="s">
        <v>463</v>
      </c>
      <c r="D136" s="72" t="s">
        <v>675</v>
      </c>
      <c r="E136" s="73" t="s">
        <v>676</v>
      </c>
      <c r="F136" s="74">
        <v>1.441372000116E12</v>
      </c>
      <c r="G136" s="75" t="s">
        <v>677</v>
      </c>
      <c r="H136" s="44" t="s">
        <v>678</v>
      </c>
      <c r="I136" s="44" t="s">
        <v>679</v>
      </c>
      <c r="J136" s="49">
        <v>44315.0</v>
      </c>
      <c r="K136" s="49">
        <v>44498.0</v>
      </c>
      <c r="L136" s="44" t="s">
        <v>100</v>
      </c>
      <c r="M136" s="76">
        <v>1774098.27</v>
      </c>
      <c r="N136" s="76">
        <v>1774098.27</v>
      </c>
      <c r="O136" s="77">
        <v>1849.0</v>
      </c>
      <c r="P136" s="77">
        <v>1.21E8</v>
      </c>
      <c r="Q136" s="77">
        <f t="shared" si="2"/>
        <v>121</v>
      </c>
      <c r="R136" s="76">
        <v>1774098.27</v>
      </c>
      <c r="S136" s="51">
        <v>0.0</v>
      </c>
      <c r="T136" s="50">
        <v>0.0</v>
      </c>
      <c r="U136" s="44" t="s">
        <v>685</v>
      </c>
      <c r="V136" s="44" t="str">
        <f>VLOOKUP(U136,[1]Sheet1!$B$1:$F$65536,5,FALSE)</f>
        <v>#ERROR!</v>
      </c>
      <c r="W136" s="76">
        <v>1774098.27</v>
      </c>
      <c r="X136" s="51">
        <v>0.0</v>
      </c>
      <c r="Y136" s="51">
        <v>1774098.27</v>
      </c>
      <c r="Z136" s="52">
        <v>333333.32999999996</v>
      </c>
      <c r="AA136" s="52" t="s">
        <v>96</v>
      </c>
      <c r="AB136" s="53">
        <v>1774098.27</v>
      </c>
      <c r="AC136" s="53" t="s">
        <v>118</v>
      </c>
      <c r="AD136" s="78">
        <v>1774098.27</v>
      </c>
      <c r="AE136" s="54">
        <v>0.0</v>
      </c>
      <c r="AF136" s="54">
        <v>0.0</v>
      </c>
      <c r="AG136" s="55"/>
      <c r="AH136" s="55"/>
      <c r="AI136" s="55"/>
      <c r="AJ136" s="55"/>
      <c r="AK136" s="50">
        <v>1774098.27</v>
      </c>
      <c r="AL136" s="55"/>
      <c r="AM136" s="55"/>
      <c r="AN136" s="55"/>
      <c r="AO136" s="55"/>
      <c r="AP136" s="55"/>
      <c r="AQ136" s="55"/>
      <c r="AR136" s="55"/>
    </row>
    <row r="137" ht="15.75" customHeight="1">
      <c r="A137" s="44" t="s">
        <v>463</v>
      </c>
      <c r="B137" s="44" t="s">
        <v>669</v>
      </c>
      <c r="C137" s="44" t="s">
        <v>463</v>
      </c>
      <c r="D137" s="79" t="s">
        <v>675</v>
      </c>
      <c r="E137" s="80" t="s">
        <v>676</v>
      </c>
      <c r="F137" s="81">
        <v>1.441372000116E12</v>
      </c>
      <c r="G137" s="82" t="s">
        <v>677</v>
      </c>
      <c r="H137" s="44" t="s">
        <v>98</v>
      </c>
      <c r="I137" s="44" t="s">
        <v>686</v>
      </c>
      <c r="J137" s="49">
        <v>44255.0</v>
      </c>
      <c r="K137" s="49">
        <v>44315.0</v>
      </c>
      <c r="L137" s="44" t="s">
        <v>94</v>
      </c>
      <c r="M137" s="83">
        <v>599999.99</v>
      </c>
      <c r="N137" s="83">
        <v>133333.33</v>
      </c>
      <c r="O137" s="84">
        <v>1744.0</v>
      </c>
      <c r="P137" s="84">
        <v>3.08E8</v>
      </c>
      <c r="Q137" s="84">
        <f t="shared" si="2"/>
        <v>308</v>
      </c>
      <c r="R137" s="50"/>
      <c r="S137" s="51">
        <v>0.0</v>
      </c>
      <c r="T137" s="50">
        <v>0.0</v>
      </c>
      <c r="U137" s="44"/>
      <c r="V137" s="44" t="str">
        <f>VLOOKUP(U137,[1]Sheet1!$B$1:$F$65536,5,FALSE)</f>
        <v>#ERROR!</v>
      </c>
      <c r="W137" s="50"/>
      <c r="X137" s="51">
        <v>0.0</v>
      </c>
      <c r="Y137" s="51">
        <v>0.0</v>
      </c>
      <c r="Z137" s="52"/>
      <c r="AA137" s="52" t="s">
        <v>96</v>
      </c>
      <c r="AB137" s="53">
        <v>0.0</v>
      </c>
      <c r="AC137" s="53" t="s">
        <v>118</v>
      </c>
      <c r="AD137" s="85">
        <v>0.0</v>
      </c>
      <c r="AE137" s="54">
        <v>0.0</v>
      </c>
      <c r="AF137" s="54">
        <v>0.0</v>
      </c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</row>
    <row r="138" ht="15.75" customHeight="1">
      <c r="A138" s="44" t="s">
        <v>463</v>
      </c>
      <c r="B138" s="44" t="s">
        <v>669</v>
      </c>
      <c r="C138" s="44" t="s">
        <v>463</v>
      </c>
      <c r="D138" s="79" t="s">
        <v>675</v>
      </c>
      <c r="E138" s="80" t="s">
        <v>676</v>
      </c>
      <c r="F138" s="81">
        <v>1.441372000116E12</v>
      </c>
      <c r="G138" s="82" t="s">
        <v>677</v>
      </c>
      <c r="H138" s="44" t="s">
        <v>98</v>
      </c>
      <c r="I138" s="44" t="s">
        <v>686</v>
      </c>
      <c r="J138" s="49">
        <v>44255.0</v>
      </c>
      <c r="K138" s="49">
        <v>44315.0</v>
      </c>
      <c r="L138" s="44" t="s">
        <v>94</v>
      </c>
      <c r="M138" s="83">
        <v>400000.0</v>
      </c>
      <c r="N138" s="83">
        <v>200000.0</v>
      </c>
      <c r="O138" s="84">
        <v>1744.0</v>
      </c>
      <c r="P138" s="84">
        <v>1.21E8</v>
      </c>
      <c r="Q138" s="84">
        <f t="shared" si="2"/>
        <v>121</v>
      </c>
      <c r="R138" s="50"/>
      <c r="S138" s="51">
        <v>0.0</v>
      </c>
      <c r="T138" s="50">
        <v>0.0</v>
      </c>
      <c r="U138" s="44"/>
      <c r="V138" s="44" t="str">
        <f>VLOOKUP(U138,[1]Sheet1!$B$1:$F$65536,5,FALSE)</f>
        <v>#ERROR!</v>
      </c>
      <c r="W138" s="50"/>
      <c r="X138" s="51">
        <v>0.0</v>
      </c>
      <c r="Y138" s="51">
        <v>0.0</v>
      </c>
      <c r="Z138" s="52"/>
      <c r="AA138" s="52" t="s">
        <v>96</v>
      </c>
      <c r="AB138" s="53">
        <v>0.0</v>
      </c>
      <c r="AC138" s="53" t="s">
        <v>118</v>
      </c>
      <c r="AD138" s="85">
        <v>0.0</v>
      </c>
      <c r="AE138" s="54">
        <v>0.0</v>
      </c>
      <c r="AF138" s="54">
        <v>0.0</v>
      </c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</row>
    <row r="139" ht="15.75" customHeight="1">
      <c r="A139" s="44" t="s">
        <v>463</v>
      </c>
      <c r="B139" s="44" t="s">
        <v>669</v>
      </c>
      <c r="C139" s="44" t="s">
        <v>463</v>
      </c>
      <c r="D139" s="72" t="s">
        <v>675</v>
      </c>
      <c r="E139" s="73" t="s">
        <v>676</v>
      </c>
      <c r="F139" s="74">
        <v>1.441372000116E12</v>
      </c>
      <c r="G139" s="75" t="s">
        <v>677</v>
      </c>
      <c r="H139" s="44" t="s">
        <v>92</v>
      </c>
      <c r="I139" s="44" t="s">
        <v>687</v>
      </c>
      <c r="J139" s="49">
        <v>44165.0</v>
      </c>
      <c r="K139" s="49">
        <v>44255.0</v>
      </c>
      <c r="L139" s="44" t="s">
        <v>94</v>
      </c>
      <c r="M139" s="76">
        <v>599999.99</v>
      </c>
      <c r="N139" s="76">
        <v>410682.5</v>
      </c>
      <c r="O139" s="86">
        <v>1744.0</v>
      </c>
      <c r="P139" s="77">
        <v>3.08E8</v>
      </c>
      <c r="Q139" s="77">
        <f t="shared" si="2"/>
        <v>308</v>
      </c>
      <c r="R139" s="50">
        <v>410681.49</v>
      </c>
      <c r="S139" s="51">
        <v>0.0</v>
      </c>
      <c r="T139" s="50">
        <v>0.0</v>
      </c>
      <c r="U139" s="44" t="s">
        <v>688</v>
      </c>
      <c r="V139" s="44" t="str">
        <f>VLOOKUP(U139,[1]Sheet1!$B$1:$F$65536,5,FALSE)</f>
        <v>#ERROR!</v>
      </c>
      <c r="W139" s="50">
        <v>410681.49</v>
      </c>
      <c r="X139" s="51">
        <v>0.0</v>
      </c>
      <c r="Y139" s="51">
        <v>410681.49</v>
      </c>
      <c r="Z139" s="52">
        <v>333333.32999999996</v>
      </c>
      <c r="AA139" s="52" t="s">
        <v>96</v>
      </c>
      <c r="AB139" s="53">
        <v>599999.99</v>
      </c>
      <c r="AC139" s="53" t="s">
        <v>118</v>
      </c>
      <c r="AD139" s="78">
        <v>410681.49</v>
      </c>
      <c r="AE139" s="54">
        <v>0.0</v>
      </c>
      <c r="AF139" s="54">
        <v>0.0</v>
      </c>
      <c r="AG139" s="56">
        <v>410681.49</v>
      </c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</row>
    <row r="140" ht="15.75" customHeight="1">
      <c r="A140" s="44" t="s">
        <v>463</v>
      </c>
      <c r="B140" s="44" t="s">
        <v>669</v>
      </c>
      <c r="C140" s="44" t="s">
        <v>463</v>
      </c>
      <c r="D140" s="72" t="s">
        <v>675</v>
      </c>
      <c r="E140" s="73" t="s">
        <v>676</v>
      </c>
      <c r="F140" s="74">
        <v>1.441372000116E12</v>
      </c>
      <c r="G140" s="75" t="s">
        <v>677</v>
      </c>
      <c r="H140" s="44" t="s">
        <v>92</v>
      </c>
      <c r="I140" s="44" t="s">
        <v>687</v>
      </c>
      <c r="J140" s="49">
        <v>44165.0</v>
      </c>
      <c r="K140" s="49">
        <v>44255.0</v>
      </c>
      <c r="L140" s="44" t="s">
        <v>94</v>
      </c>
      <c r="M140" s="76">
        <v>400000.0</v>
      </c>
      <c r="N140" s="76">
        <v>255984.16</v>
      </c>
      <c r="O140" s="86">
        <v>1849.0</v>
      </c>
      <c r="P140" s="77">
        <v>3.08E8</v>
      </c>
      <c r="Q140" s="77">
        <f t="shared" si="2"/>
        <v>308</v>
      </c>
      <c r="R140" s="50">
        <v>255985.17</v>
      </c>
      <c r="S140" s="51">
        <v>0.0</v>
      </c>
      <c r="T140" s="50">
        <v>0.0</v>
      </c>
      <c r="U140" s="44" t="s">
        <v>689</v>
      </c>
      <c r="V140" s="44" t="str">
        <f>VLOOKUP(U140,[1]Sheet1!$B$1:$F$65536,5,FALSE)</f>
        <v>#ERROR!</v>
      </c>
      <c r="W140" s="50">
        <v>255985.17</v>
      </c>
      <c r="X140" s="51">
        <v>0.0</v>
      </c>
      <c r="Y140" s="51">
        <v>255985.17</v>
      </c>
      <c r="Z140" s="52"/>
      <c r="AA140" s="52" t="s">
        <v>96</v>
      </c>
      <c r="AB140" s="53">
        <v>400000.0</v>
      </c>
      <c r="AC140" s="53" t="s">
        <v>118</v>
      </c>
      <c r="AD140" s="78">
        <v>255985.17</v>
      </c>
      <c r="AE140" s="54">
        <v>0.0</v>
      </c>
      <c r="AF140" s="54">
        <v>0.0</v>
      </c>
      <c r="AG140" s="56">
        <v>255985.17</v>
      </c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</row>
    <row r="141" ht="15.75" customHeight="1">
      <c r="A141" s="44" t="s">
        <v>463</v>
      </c>
      <c r="B141" s="44" t="s">
        <v>669</v>
      </c>
      <c r="C141" s="44" t="s">
        <v>463</v>
      </c>
      <c r="D141" s="45" t="s">
        <v>690</v>
      </c>
      <c r="E141" s="46" t="s">
        <v>691</v>
      </c>
      <c r="F141" s="47">
        <v>2.1843341000107E13</v>
      </c>
      <c r="G141" s="48" t="s">
        <v>692</v>
      </c>
      <c r="H141" s="44">
        <v>0.0</v>
      </c>
      <c r="I141" s="44" t="s">
        <v>693</v>
      </c>
      <c r="J141" s="49">
        <v>43300.0</v>
      </c>
      <c r="K141" s="49">
        <v>44396.0</v>
      </c>
      <c r="L141" s="44" t="s">
        <v>100</v>
      </c>
      <c r="M141" s="50">
        <v>1.282302309E7</v>
      </c>
      <c r="N141" s="50">
        <v>356195.09</v>
      </c>
      <c r="O141" s="44">
        <v>1832.0</v>
      </c>
      <c r="P141" s="44">
        <v>3.08E8</v>
      </c>
      <c r="Q141" s="44">
        <f t="shared" si="2"/>
        <v>308</v>
      </c>
      <c r="R141" s="50">
        <v>2137170.46</v>
      </c>
      <c r="S141" s="51">
        <v>0.0</v>
      </c>
      <c r="T141" s="50">
        <v>0.0</v>
      </c>
      <c r="U141" s="44" t="s">
        <v>694</v>
      </c>
      <c r="V141" s="44" t="str">
        <f>VLOOKUP(U141,[1]Sheet1!$B$1:$F$65536,5,FALSE)</f>
        <v>#ERROR!</v>
      </c>
      <c r="W141" s="87">
        <v>2137170.46</v>
      </c>
      <c r="X141" s="51">
        <v>1068585.19</v>
      </c>
      <c r="Y141" s="51">
        <v>1068585.19</v>
      </c>
      <c r="Z141" s="52">
        <v>4274341.08</v>
      </c>
      <c r="AA141" s="52" t="s">
        <v>96</v>
      </c>
      <c r="AB141" s="53">
        <v>1068585.27</v>
      </c>
      <c r="AC141" s="53" t="s">
        <v>118</v>
      </c>
      <c r="AD141" s="54">
        <v>1068585.27</v>
      </c>
      <c r="AE141" s="54">
        <v>0.0</v>
      </c>
      <c r="AF141" s="54">
        <v>1068585.27</v>
      </c>
      <c r="AG141" s="56">
        <v>1068585.27</v>
      </c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</row>
    <row r="142" ht="15.75" customHeight="1">
      <c r="A142" s="44" t="s">
        <v>695</v>
      </c>
      <c r="B142" s="44" t="s">
        <v>695</v>
      </c>
      <c r="C142" s="44" t="s">
        <v>696</v>
      </c>
      <c r="D142" s="45" t="s">
        <v>697</v>
      </c>
      <c r="E142" s="46" t="s">
        <v>695</v>
      </c>
      <c r="F142" s="47" t="s">
        <v>697</v>
      </c>
      <c r="G142" s="88" t="s">
        <v>695</v>
      </c>
      <c r="H142" s="44">
        <v>0.0</v>
      </c>
      <c r="I142" s="44" t="s">
        <v>698</v>
      </c>
      <c r="J142" s="49">
        <v>44197.0</v>
      </c>
      <c r="K142" s="49">
        <v>44561.0</v>
      </c>
      <c r="L142" s="44" t="s">
        <v>100</v>
      </c>
      <c r="M142" s="50">
        <v>3394300.0</v>
      </c>
      <c r="N142" s="50">
        <v>282858.3333333333</v>
      </c>
      <c r="O142" s="44">
        <v>1798.0</v>
      </c>
      <c r="P142" s="44">
        <v>1.22E8</v>
      </c>
      <c r="Q142" s="44">
        <f t="shared" si="2"/>
        <v>122</v>
      </c>
      <c r="R142" s="50">
        <v>4800000.0</v>
      </c>
      <c r="S142" s="51">
        <v>-2800000.0</v>
      </c>
      <c r="T142" s="50">
        <v>0.0</v>
      </c>
      <c r="U142" s="44" t="s">
        <v>699</v>
      </c>
      <c r="V142" s="44" t="str">
        <f>VLOOKUP(U142,[1]Sheet1!$B$1:$F$65536,5,FALSE)</f>
        <v>#ERROR!</v>
      </c>
      <c r="W142" s="50">
        <v>2000000.0</v>
      </c>
      <c r="X142" s="51">
        <v>-1394300.0</v>
      </c>
      <c r="Y142" s="51">
        <v>1005700.0</v>
      </c>
      <c r="Z142" s="52">
        <v>4653300.0</v>
      </c>
      <c r="AA142" s="52" t="s">
        <v>682</v>
      </c>
      <c r="AB142" s="53">
        <v>3394300.0</v>
      </c>
      <c r="AC142" s="53" t="s">
        <v>700</v>
      </c>
      <c r="AD142" s="54">
        <v>3394300.0</v>
      </c>
      <c r="AE142" s="54">
        <v>208900.0</v>
      </c>
      <c r="AF142" s="54">
        <v>785400.0</v>
      </c>
      <c r="AG142" s="56">
        <v>190000.0</v>
      </c>
      <c r="AH142" s="58">
        <v>295900.0</v>
      </c>
      <c r="AI142" s="60">
        <v>299500.0</v>
      </c>
      <c r="AJ142" s="59">
        <v>208900.0</v>
      </c>
      <c r="AK142" s="50">
        <v>300000.0</v>
      </c>
      <c r="AL142" s="50">
        <v>300000.0</v>
      </c>
      <c r="AM142" s="50">
        <v>300000.0</v>
      </c>
      <c r="AN142" s="50">
        <v>300000.0</v>
      </c>
      <c r="AO142" s="50">
        <v>300000.0</v>
      </c>
      <c r="AP142" s="50">
        <v>300000.0</v>
      </c>
      <c r="AQ142" s="50">
        <v>300000.0</v>
      </c>
      <c r="AR142" s="50">
        <v>300000.0</v>
      </c>
    </row>
    <row r="143" ht="15.75" customHeight="1">
      <c r="A143" s="44" t="s">
        <v>701</v>
      </c>
      <c r="B143" s="44" t="s">
        <v>702</v>
      </c>
      <c r="C143" s="44" t="s">
        <v>701</v>
      </c>
      <c r="D143" s="45" t="s">
        <v>703</v>
      </c>
      <c r="E143" s="46" t="s">
        <v>704</v>
      </c>
      <c r="F143" s="47">
        <v>6.064175000149E12</v>
      </c>
      <c r="G143" s="46" t="s">
        <v>705</v>
      </c>
      <c r="H143" s="44" t="s">
        <v>678</v>
      </c>
      <c r="I143" s="44" t="s">
        <v>706</v>
      </c>
      <c r="J143" s="49">
        <v>44111.0</v>
      </c>
      <c r="K143" s="49">
        <v>44476.0</v>
      </c>
      <c r="L143" s="44" t="s">
        <v>100</v>
      </c>
      <c r="M143" s="50">
        <v>9919940.0</v>
      </c>
      <c r="N143" s="50">
        <v>826661.6666666666</v>
      </c>
      <c r="O143" s="44">
        <v>17813.0</v>
      </c>
      <c r="P143" s="44">
        <v>1.08301E8</v>
      </c>
      <c r="Q143" s="44">
        <f t="shared" si="2"/>
        <v>108</v>
      </c>
      <c r="R143" s="50">
        <v>4616666.67</v>
      </c>
      <c r="S143" s="51">
        <v>0.0</v>
      </c>
      <c r="T143" s="50">
        <v>0.0</v>
      </c>
      <c r="U143" s="44" t="s">
        <v>707</v>
      </c>
      <c r="V143" s="44" t="str">
        <f>VLOOKUP(U143,[1]Sheet1!$B$1:$F$65536,5,FALSE)</f>
        <v>#ERROR!</v>
      </c>
      <c r="W143" s="50">
        <v>4616666.67</v>
      </c>
      <c r="X143" s="51">
        <v>377935.89999999944</v>
      </c>
      <c r="Y143" s="51">
        <v>3494602.57</v>
      </c>
      <c r="Z143" s="52">
        <v>1186289.46</v>
      </c>
      <c r="AA143" s="52" t="s">
        <v>96</v>
      </c>
      <c r="AB143" s="53">
        <v>5871054.25</v>
      </c>
      <c r="AC143" s="53" t="s">
        <v>700</v>
      </c>
      <c r="AD143" s="54">
        <v>4238730.7700000005</v>
      </c>
      <c r="AE143" s="54">
        <v>0.0</v>
      </c>
      <c r="AF143" s="54">
        <v>1122064.1</v>
      </c>
      <c r="AG143" s="60">
        <v>482848.09</v>
      </c>
      <c r="AH143" s="89">
        <v>388206.16</v>
      </c>
      <c r="AI143" s="56">
        <v>251009.85</v>
      </c>
      <c r="AJ143" s="50">
        <v>500000.0</v>
      </c>
      <c r="AK143" s="50">
        <v>500000.0</v>
      </c>
      <c r="AL143" s="50">
        <v>500000.0</v>
      </c>
      <c r="AM143" s="50">
        <v>500000.0</v>
      </c>
      <c r="AN143" s="50">
        <v>500000.0</v>
      </c>
      <c r="AO143" s="50">
        <v>500000.0</v>
      </c>
      <c r="AP143" s="50">
        <v>116666.67</v>
      </c>
      <c r="AQ143" s="55"/>
      <c r="AR143" s="55"/>
    </row>
    <row r="144" ht="15.75" customHeight="1">
      <c r="A144" s="44" t="s">
        <v>701</v>
      </c>
      <c r="B144" s="44" t="s">
        <v>702</v>
      </c>
      <c r="C144" s="44" t="s">
        <v>701</v>
      </c>
      <c r="D144" s="45" t="s">
        <v>703</v>
      </c>
      <c r="E144" s="46" t="s">
        <v>704</v>
      </c>
      <c r="F144" s="47">
        <v>6.064175000149E12</v>
      </c>
      <c r="G144" s="46" t="s">
        <v>705</v>
      </c>
      <c r="H144" s="44" t="s">
        <v>678</v>
      </c>
      <c r="I144" s="44" t="s">
        <v>706</v>
      </c>
      <c r="J144" s="49">
        <v>44111.0</v>
      </c>
      <c r="K144" s="49">
        <v>44476.0</v>
      </c>
      <c r="L144" s="44" t="s">
        <v>100</v>
      </c>
      <c r="M144" s="50">
        <v>70000.0</v>
      </c>
      <c r="N144" s="50">
        <v>5833.333333333333</v>
      </c>
      <c r="O144" s="44">
        <v>17813.0</v>
      </c>
      <c r="P144" s="44">
        <v>1.21E8</v>
      </c>
      <c r="Q144" s="44">
        <f t="shared" si="2"/>
        <v>121</v>
      </c>
      <c r="R144" s="50">
        <v>10000.0</v>
      </c>
      <c r="S144" s="51">
        <v>0.0</v>
      </c>
      <c r="T144" s="50">
        <v>0.0</v>
      </c>
      <c r="U144" s="44" t="s">
        <v>708</v>
      </c>
      <c r="V144" s="44" t="str">
        <f>VLOOKUP(U144,[1]Sheet1!$B$1:$F$65536,5,FALSE)</f>
        <v>#ERROR!</v>
      </c>
      <c r="W144" s="50">
        <v>10000.0</v>
      </c>
      <c r="X144" s="51">
        <v>0.0</v>
      </c>
      <c r="Y144" s="51">
        <v>10000.0</v>
      </c>
      <c r="Z144" s="52"/>
      <c r="AA144" s="52" t="s">
        <v>96</v>
      </c>
      <c r="AB144" s="53">
        <v>10000.0</v>
      </c>
      <c r="AC144" s="53" t="s">
        <v>700</v>
      </c>
      <c r="AD144" s="54">
        <v>10000.0</v>
      </c>
      <c r="AE144" s="54">
        <v>0.0</v>
      </c>
      <c r="AF144" s="54">
        <v>0.0</v>
      </c>
      <c r="AG144" s="55"/>
      <c r="AH144" s="55"/>
      <c r="AI144" s="50">
        <v>10000.0</v>
      </c>
      <c r="AJ144" s="55"/>
      <c r="AK144" s="55"/>
      <c r="AL144" s="55"/>
      <c r="AM144" s="55"/>
      <c r="AN144" s="55"/>
      <c r="AO144" s="55"/>
      <c r="AP144" s="55"/>
      <c r="AQ144" s="55"/>
      <c r="AR144" s="55"/>
    </row>
    <row r="145" ht="15.75" customHeight="1">
      <c r="A145" s="44" t="s">
        <v>701</v>
      </c>
      <c r="B145" s="44" t="s">
        <v>702</v>
      </c>
      <c r="C145" s="44" t="s">
        <v>701</v>
      </c>
      <c r="D145" s="45" t="s">
        <v>709</v>
      </c>
      <c r="E145" s="46" t="s">
        <v>710</v>
      </c>
      <c r="F145" s="47">
        <v>5.083302000194E12</v>
      </c>
      <c r="G145" s="46" t="s">
        <v>711</v>
      </c>
      <c r="H145" s="44" t="s">
        <v>92</v>
      </c>
      <c r="I145" s="44" t="s">
        <v>712</v>
      </c>
      <c r="J145" s="49">
        <v>44110.0</v>
      </c>
      <c r="K145" s="49">
        <v>44475.0</v>
      </c>
      <c r="L145" s="44" t="s">
        <v>100</v>
      </c>
      <c r="M145" s="50">
        <v>232523.8083</v>
      </c>
      <c r="N145" s="50">
        <v>19376.984025</v>
      </c>
      <c r="O145" s="44">
        <v>17817.0</v>
      </c>
      <c r="P145" s="44">
        <v>1.08301E8</v>
      </c>
      <c r="Q145" s="44">
        <f t="shared" si="2"/>
        <v>108</v>
      </c>
      <c r="R145" s="50">
        <v>178268.25</v>
      </c>
      <c r="S145" s="51">
        <v>0.0</v>
      </c>
      <c r="T145" s="50">
        <v>0.0</v>
      </c>
      <c r="U145" s="44" t="s">
        <v>713</v>
      </c>
      <c r="V145" s="44" t="str">
        <f>VLOOKUP(U145,[1]Sheet1!$B$1:$F$65536,5,FALSE)</f>
        <v>#ERROR!</v>
      </c>
      <c r="W145" s="50">
        <v>178268.25</v>
      </c>
      <c r="X145" s="51">
        <v>46072.30000000002</v>
      </c>
      <c r="Y145" s="51">
        <v>146832.6</v>
      </c>
      <c r="Z145" s="52">
        <v>42504.35</v>
      </c>
      <c r="AA145" s="52" t="s">
        <v>96</v>
      </c>
      <c r="AB145" s="53">
        <v>183435.65</v>
      </c>
      <c r="AC145" s="53" t="s">
        <v>700</v>
      </c>
      <c r="AD145" s="54">
        <v>132195.94999999998</v>
      </c>
      <c r="AE145" s="54">
        <v>18622.9</v>
      </c>
      <c r="AF145" s="54">
        <v>12812.75</v>
      </c>
      <c r="AG145" s="50">
        <v>0.0</v>
      </c>
      <c r="AH145" s="50">
        <v>0.0</v>
      </c>
      <c r="AI145" s="89">
        <v>12812.75</v>
      </c>
      <c r="AJ145" s="59">
        <v>18622.9</v>
      </c>
      <c r="AK145" s="50">
        <v>19376.98</v>
      </c>
      <c r="AL145" s="50">
        <v>19376.98</v>
      </c>
      <c r="AM145" s="50">
        <v>19376.98</v>
      </c>
      <c r="AN145" s="50">
        <v>19376.98</v>
      </c>
      <c r="AO145" s="50">
        <v>19376.98</v>
      </c>
      <c r="AP145" s="50">
        <v>3875.4</v>
      </c>
      <c r="AQ145" s="55"/>
      <c r="AR145" s="55"/>
    </row>
    <row r="146" ht="15.75" customHeight="1">
      <c r="A146" s="44" t="s">
        <v>701</v>
      </c>
      <c r="B146" s="44" t="s">
        <v>702</v>
      </c>
      <c r="C146" s="44" t="s">
        <v>701</v>
      </c>
      <c r="D146" s="45" t="s">
        <v>709</v>
      </c>
      <c r="E146" s="46" t="s">
        <v>710</v>
      </c>
      <c r="F146" s="47">
        <v>5.083302000195E12</v>
      </c>
      <c r="G146" s="46" t="s">
        <v>711</v>
      </c>
      <c r="H146" s="44" t="s">
        <v>92</v>
      </c>
      <c r="I146" s="44" t="s">
        <v>712</v>
      </c>
      <c r="J146" s="49">
        <v>44110.0</v>
      </c>
      <c r="K146" s="49">
        <v>44475.0</v>
      </c>
      <c r="L146" s="44" t="s">
        <v>100</v>
      </c>
      <c r="M146" s="50">
        <v>24476.191699999996</v>
      </c>
      <c r="N146" s="50">
        <v>2039.6826416666663</v>
      </c>
      <c r="O146" s="44">
        <v>17817.0</v>
      </c>
      <c r="P146" s="44">
        <v>1.21E8</v>
      </c>
      <c r="Q146" s="44">
        <f t="shared" si="2"/>
        <v>121</v>
      </c>
      <c r="R146" s="50">
        <v>20000.0</v>
      </c>
      <c r="S146" s="51">
        <v>0.0</v>
      </c>
      <c r="T146" s="50">
        <v>0.0</v>
      </c>
      <c r="U146" s="44" t="s">
        <v>714</v>
      </c>
      <c r="V146" s="44" t="str">
        <f>VLOOKUP(U146,[1]Sheet1!$B$1:$F$65536,5,FALSE)</f>
        <v>#ERROR!</v>
      </c>
      <c r="W146" s="50">
        <v>20000.0</v>
      </c>
      <c r="X146" s="51">
        <v>0.0</v>
      </c>
      <c r="Y146" s="51">
        <v>20000.0</v>
      </c>
      <c r="Z146" s="52"/>
      <c r="AA146" s="52" t="s">
        <v>96</v>
      </c>
      <c r="AB146" s="53">
        <v>20000.0</v>
      </c>
      <c r="AC146" s="53" t="s">
        <v>700</v>
      </c>
      <c r="AD146" s="54">
        <v>20000.0</v>
      </c>
      <c r="AE146" s="54">
        <v>0.0</v>
      </c>
      <c r="AF146" s="54">
        <v>0.0</v>
      </c>
      <c r="AG146" s="50">
        <v>20000.0</v>
      </c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</row>
    <row r="147" ht="15.75" customHeight="1">
      <c r="A147" s="44" t="s">
        <v>86</v>
      </c>
      <c r="B147" s="44" t="s">
        <v>715</v>
      </c>
      <c r="C147" s="44" t="s">
        <v>88</v>
      </c>
      <c r="D147" s="45" t="s">
        <v>716</v>
      </c>
      <c r="E147" s="46" t="s">
        <v>717</v>
      </c>
      <c r="F147" s="47">
        <v>4.8555775001393E13</v>
      </c>
      <c r="G147" s="48" t="s">
        <v>718</v>
      </c>
      <c r="H147" s="44">
        <v>0.0</v>
      </c>
      <c r="I147" s="44" t="s">
        <v>719</v>
      </c>
      <c r="J147" s="49">
        <v>43994.0</v>
      </c>
      <c r="K147" s="49">
        <v>44359.0</v>
      </c>
      <c r="L147" s="44" t="s">
        <v>100</v>
      </c>
      <c r="M147" s="50">
        <v>840000.0</v>
      </c>
      <c r="N147" s="50">
        <v>70000.0</v>
      </c>
      <c r="O147" s="44">
        <v>16325.0</v>
      </c>
      <c r="P147" s="44">
        <v>1.22E8</v>
      </c>
      <c r="Q147" s="44">
        <f t="shared" si="2"/>
        <v>122</v>
      </c>
      <c r="R147" s="90"/>
      <c r="S147" s="51">
        <v>0.0</v>
      </c>
      <c r="T147" s="50">
        <v>0.0</v>
      </c>
      <c r="U147" s="44"/>
      <c r="V147" s="44" t="str">
        <f>VLOOKUP(U147,[1]Sheet1!$B$1:$F$65536,5,FALSE)</f>
        <v>#ERROR!</v>
      </c>
      <c r="W147" s="50"/>
      <c r="X147" s="51">
        <v>-350000.0</v>
      </c>
      <c r="Y147" s="51">
        <v>0.0</v>
      </c>
      <c r="Z147" s="52">
        <v>70000.0</v>
      </c>
      <c r="AA147" s="52" t="s">
        <v>96</v>
      </c>
      <c r="AB147" s="53">
        <v>840000.0</v>
      </c>
      <c r="AC147" s="53" t="s">
        <v>700</v>
      </c>
      <c r="AD147" s="54">
        <v>350000.0</v>
      </c>
      <c r="AE147" s="54">
        <v>0.0</v>
      </c>
      <c r="AF147" s="54">
        <v>0.0</v>
      </c>
      <c r="AG147" s="50">
        <v>70000.0</v>
      </c>
      <c r="AH147" s="50">
        <v>70000.0</v>
      </c>
      <c r="AI147" s="50">
        <v>70000.0</v>
      </c>
      <c r="AJ147" s="50">
        <v>70000.0</v>
      </c>
      <c r="AK147" s="50">
        <v>70000.0</v>
      </c>
      <c r="AL147" s="55"/>
      <c r="AM147" s="55"/>
      <c r="AN147" s="55"/>
      <c r="AO147" s="55"/>
      <c r="AP147" s="55"/>
      <c r="AQ147" s="55"/>
      <c r="AR147" s="55"/>
    </row>
    <row r="148" ht="15.75" customHeight="1">
      <c r="A148" s="44" t="s">
        <v>86</v>
      </c>
      <c r="B148" s="44" t="s">
        <v>715</v>
      </c>
      <c r="C148" s="44" t="s">
        <v>88</v>
      </c>
      <c r="D148" s="45" t="s">
        <v>675</v>
      </c>
      <c r="E148" s="46" t="s">
        <v>720</v>
      </c>
      <c r="F148" s="47">
        <v>6.128938000178E12</v>
      </c>
      <c r="G148" s="48" t="s">
        <v>721</v>
      </c>
      <c r="H148" s="44">
        <v>0.0</v>
      </c>
      <c r="I148" s="44" t="s">
        <v>722</v>
      </c>
      <c r="J148" s="49">
        <v>43202.0</v>
      </c>
      <c r="K148" s="49">
        <v>44663.0</v>
      </c>
      <c r="L148" s="44" t="s">
        <v>100</v>
      </c>
      <c r="M148" s="50">
        <v>2.82008256E7</v>
      </c>
      <c r="N148" s="50">
        <v>587517.2</v>
      </c>
      <c r="O148" s="44">
        <v>15564.0</v>
      </c>
      <c r="P148" s="44">
        <v>1.08301E8</v>
      </c>
      <c r="Q148" s="44">
        <f t="shared" si="2"/>
        <v>108</v>
      </c>
      <c r="R148" s="50">
        <v>7050206.4</v>
      </c>
      <c r="S148" s="51">
        <v>0.0</v>
      </c>
      <c r="T148" s="50">
        <v>0.0</v>
      </c>
      <c r="U148" s="44" t="s">
        <v>723</v>
      </c>
      <c r="V148" s="44" t="str">
        <f>VLOOKUP(U148,[1]Sheet1!$B$1:$F$65536,5,FALSE)</f>
        <v>#ERROR!</v>
      </c>
      <c r="W148" s="50">
        <v>7050206.4</v>
      </c>
      <c r="X148" s="51">
        <v>0.0</v>
      </c>
      <c r="Y148" s="51">
        <v>5287654.800000001</v>
      </c>
      <c r="Z148" s="52">
        <v>7050206.4</v>
      </c>
      <c r="AA148" s="52" t="s">
        <v>96</v>
      </c>
      <c r="AB148" s="53">
        <v>7050206.400000001</v>
      </c>
      <c r="AC148" s="53" t="s">
        <v>96</v>
      </c>
      <c r="AD148" s="54">
        <v>7050206.400000001</v>
      </c>
      <c r="AE148" s="54">
        <v>0.0</v>
      </c>
      <c r="AF148" s="54">
        <v>1762551.5999999999</v>
      </c>
      <c r="AG148" s="91">
        <v>587517.2</v>
      </c>
      <c r="AH148" s="58">
        <v>587517.2</v>
      </c>
      <c r="AI148" s="58">
        <v>587517.2</v>
      </c>
      <c r="AJ148" s="50">
        <v>587517.2</v>
      </c>
      <c r="AK148" s="50">
        <v>587517.2</v>
      </c>
      <c r="AL148" s="50">
        <v>587517.2</v>
      </c>
      <c r="AM148" s="50">
        <v>587517.2</v>
      </c>
      <c r="AN148" s="50">
        <v>587517.2</v>
      </c>
      <c r="AO148" s="50">
        <v>587517.2</v>
      </c>
      <c r="AP148" s="50">
        <v>587517.2</v>
      </c>
      <c r="AQ148" s="50">
        <v>587517.2</v>
      </c>
      <c r="AR148" s="50">
        <v>587517.2</v>
      </c>
    </row>
    <row r="149" ht="15.75" customHeight="1">
      <c r="A149" s="44" t="s">
        <v>86</v>
      </c>
      <c r="B149" s="44" t="s">
        <v>715</v>
      </c>
      <c r="C149" s="44" t="s">
        <v>88</v>
      </c>
      <c r="D149" s="45" t="s">
        <v>724</v>
      </c>
      <c r="E149" s="46" t="s">
        <v>725</v>
      </c>
      <c r="F149" s="47">
        <v>6.275762000187E12</v>
      </c>
      <c r="G149" s="48" t="s">
        <v>726</v>
      </c>
      <c r="H149" s="44">
        <v>0.0</v>
      </c>
      <c r="I149" s="44" t="s">
        <v>727</v>
      </c>
      <c r="J149" s="49">
        <v>43620.0</v>
      </c>
      <c r="K149" s="49">
        <v>44351.0</v>
      </c>
      <c r="L149" s="44" t="s">
        <v>100</v>
      </c>
      <c r="M149" s="50">
        <v>1907991.84</v>
      </c>
      <c r="N149" s="50">
        <v>79499.66</v>
      </c>
      <c r="O149" s="44">
        <v>15565.0</v>
      </c>
      <c r="P149" s="44">
        <v>1.21E8</v>
      </c>
      <c r="Q149" s="44">
        <f t="shared" si="2"/>
        <v>121</v>
      </c>
      <c r="R149" s="50"/>
      <c r="S149" s="51">
        <v>397498.3</v>
      </c>
      <c r="T149" s="50">
        <v>0.0</v>
      </c>
      <c r="U149" s="44" t="s">
        <v>728</v>
      </c>
      <c r="V149" s="44" t="str">
        <f>VLOOKUP(U149,[1]Sheet1!$B$1:$F$65536,5,FALSE)</f>
        <v>#ERROR!</v>
      </c>
      <c r="W149" s="50">
        <v>397498.3</v>
      </c>
      <c r="X149" s="51">
        <v>-10599.954666666745</v>
      </c>
      <c r="Y149" s="51">
        <v>238498.97999999998</v>
      </c>
      <c r="Z149" s="52">
        <v>953995.9200000003</v>
      </c>
      <c r="AA149" s="52" t="s">
        <v>96</v>
      </c>
      <c r="AB149" s="53">
        <v>953995.92</v>
      </c>
      <c r="AC149" s="53" t="s">
        <v>118</v>
      </c>
      <c r="AD149" s="54">
        <v>408098.25466666673</v>
      </c>
      <c r="AE149" s="54">
        <v>0.0</v>
      </c>
      <c r="AF149" s="54">
        <v>158999.32</v>
      </c>
      <c r="AG149" s="56">
        <v>79499.66</v>
      </c>
      <c r="AH149" s="56">
        <v>79499.66</v>
      </c>
      <c r="AI149" s="50">
        <v>79499.66</v>
      </c>
      <c r="AJ149" s="50">
        <v>79499.66</v>
      </c>
      <c r="AK149" s="50">
        <v>79499.66</v>
      </c>
      <c r="AL149" s="50">
        <v>10599.954666666667</v>
      </c>
      <c r="AM149" s="55"/>
      <c r="AN149" s="55"/>
      <c r="AO149" s="55"/>
      <c r="AP149" s="55"/>
      <c r="AQ149" s="55"/>
      <c r="AR149" s="55"/>
    </row>
    <row r="150" ht="15.75" customHeight="1">
      <c r="A150" s="44" t="s">
        <v>729</v>
      </c>
      <c r="B150" s="44" t="s">
        <v>729</v>
      </c>
      <c r="C150" s="44"/>
      <c r="D150" s="45" t="s">
        <v>697</v>
      </c>
      <c r="E150" s="46" t="s">
        <v>730</v>
      </c>
      <c r="F150" s="47" t="s">
        <v>697</v>
      </c>
      <c r="G150" s="48" t="s">
        <v>729</v>
      </c>
      <c r="H150" s="44">
        <v>0.0</v>
      </c>
      <c r="I150" s="44" t="s">
        <v>697</v>
      </c>
      <c r="J150" s="49">
        <v>44197.0</v>
      </c>
      <c r="K150" s="49">
        <v>44561.0</v>
      </c>
      <c r="L150" s="44" t="s">
        <v>100</v>
      </c>
      <c r="M150" s="50" t="s">
        <v>697</v>
      </c>
      <c r="N150" s="50">
        <v>101681.5</v>
      </c>
      <c r="O150" s="44">
        <v>1617.0</v>
      </c>
      <c r="P150" s="44">
        <v>1.21E8</v>
      </c>
      <c r="Q150" s="44">
        <f t="shared" si="2"/>
        <v>121</v>
      </c>
      <c r="R150" s="50">
        <v>101681.5</v>
      </c>
      <c r="S150" s="51">
        <v>0.0</v>
      </c>
      <c r="T150" s="50">
        <v>0.0</v>
      </c>
      <c r="U150" s="44" t="s">
        <v>697</v>
      </c>
      <c r="V150" s="44" t="str">
        <f>VLOOKUP(U150,[1]Sheet1!$B$1:$F$65536,5,FALSE)</f>
        <v>#ERROR!</v>
      </c>
      <c r="W150" s="50">
        <v>101681.5</v>
      </c>
      <c r="X150" s="51">
        <v>0.0</v>
      </c>
      <c r="Y150" s="51">
        <v>0.0</v>
      </c>
      <c r="Z150" s="52"/>
      <c r="AA150" s="52" t="s">
        <v>96</v>
      </c>
      <c r="AB150" s="53">
        <v>360000.0</v>
      </c>
      <c r="AC150" s="53" t="s">
        <v>700</v>
      </c>
      <c r="AD150" s="54">
        <v>101681.5</v>
      </c>
      <c r="AE150" s="54">
        <v>0.0</v>
      </c>
      <c r="AF150" s="54">
        <v>101681.5</v>
      </c>
      <c r="AG150" s="60">
        <v>11380.0</v>
      </c>
      <c r="AH150" s="92">
        <v>28096.5</v>
      </c>
      <c r="AI150" s="92">
        <v>32765.0</v>
      </c>
      <c r="AJ150" s="92">
        <v>29440.0</v>
      </c>
      <c r="AK150" s="93"/>
      <c r="AL150" s="50"/>
      <c r="AM150" s="50"/>
      <c r="AN150" s="50"/>
      <c r="AO150" s="50"/>
      <c r="AP150" s="50"/>
      <c r="AQ150" s="50"/>
      <c r="AR150" s="50"/>
    </row>
    <row r="151" ht="15.75" customHeight="1">
      <c r="A151" s="44" t="s">
        <v>729</v>
      </c>
      <c r="B151" s="44" t="s">
        <v>729</v>
      </c>
      <c r="C151" s="44"/>
      <c r="D151" s="45" t="s">
        <v>697</v>
      </c>
      <c r="E151" s="46" t="s">
        <v>730</v>
      </c>
      <c r="F151" s="47" t="s">
        <v>697</v>
      </c>
      <c r="G151" s="48" t="s">
        <v>731</v>
      </c>
      <c r="H151" s="44">
        <v>0.0</v>
      </c>
      <c r="I151" s="44" t="s">
        <v>697</v>
      </c>
      <c r="J151" s="49">
        <v>44197.0</v>
      </c>
      <c r="K151" s="49">
        <v>44561.0</v>
      </c>
      <c r="L151" s="44" t="s">
        <v>100</v>
      </c>
      <c r="M151" s="50" t="s">
        <v>697</v>
      </c>
      <c r="N151" s="50">
        <v>29650.0</v>
      </c>
      <c r="O151" s="44">
        <v>1736.0</v>
      </c>
      <c r="P151" s="44">
        <v>1.08E8</v>
      </c>
      <c r="Q151" s="44">
        <f t="shared" si="2"/>
        <v>108</v>
      </c>
      <c r="R151" s="50">
        <v>29650.0</v>
      </c>
      <c r="S151" s="51">
        <v>0.0</v>
      </c>
      <c r="T151" s="50">
        <v>0.0</v>
      </c>
      <c r="U151" s="44" t="s">
        <v>697</v>
      </c>
      <c r="V151" s="44" t="str">
        <f>VLOOKUP(U151,[1]Sheet1!$B$1:$F$65536,5,FALSE)</f>
        <v>#ERROR!</v>
      </c>
      <c r="W151" s="50">
        <v>29650.0</v>
      </c>
      <c r="X151" s="51">
        <v>0.0</v>
      </c>
      <c r="Y151" s="51">
        <v>0.0</v>
      </c>
      <c r="Z151" s="52"/>
      <c r="AA151" s="52" t="s">
        <v>96</v>
      </c>
      <c r="AB151" s="53">
        <v>29650.0</v>
      </c>
      <c r="AC151" s="53" t="s">
        <v>700</v>
      </c>
      <c r="AD151" s="54">
        <v>29650.0</v>
      </c>
      <c r="AE151" s="54">
        <v>0.0</v>
      </c>
      <c r="AF151" s="54">
        <v>29650.0</v>
      </c>
      <c r="AG151" s="60">
        <v>29650.0</v>
      </c>
      <c r="AH151" s="92">
        <v>0.0</v>
      </c>
      <c r="AI151" s="92">
        <v>0.0</v>
      </c>
      <c r="AJ151" s="92">
        <v>0.0</v>
      </c>
      <c r="AK151" s="93"/>
      <c r="AL151" s="50"/>
      <c r="AM151" s="50"/>
      <c r="AN151" s="50"/>
      <c r="AO151" s="50"/>
      <c r="AP151" s="50"/>
      <c r="AQ151" s="50"/>
      <c r="AR151" s="50"/>
    </row>
    <row r="152" ht="15.75" customHeight="1">
      <c r="A152" s="44" t="s">
        <v>729</v>
      </c>
      <c r="B152" s="44" t="s">
        <v>729</v>
      </c>
      <c r="C152" s="44"/>
      <c r="D152" s="45" t="s">
        <v>697</v>
      </c>
      <c r="E152" s="46" t="s">
        <v>730</v>
      </c>
      <c r="F152" s="47" t="s">
        <v>697</v>
      </c>
      <c r="G152" s="48" t="s">
        <v>731</v>
      </c>
      <c r="H152" s="44">
        <v>0.0</v>
      </c>
      <c r="I152" s="44" t="s">
        <v>697</v>
      </c>
      <c r="J152" s="49">
        <v>44197.0</v>
      </c>
      <c r="K152" s="49">
        <v>44561.0</v>
      </c>
      <c r="L152" s="44" t="s">
        <v>100</v>
      </c>
      <c r="M152" s="50" t="s">
        <v>697</v>
      </c>
      <c r="N152" s="50">
        <v>187680.0</v>
      </c>
      <c r="O152" s="44">
        <v>1736.0</v>
      </c>
      <c r="P152" s="44">
        <v>1.08504E8</v>
      </c>
      <c r="Q152" s="44">
        <f t="shared" si="2"/>
        <v>108</v>
      </c>
      <c r="R152" s="50">
        <v>187680.0</v>
      </c>
      <c r="S152" s="51">
        <v>0.0</v>
      </c>
      <c r="T152" s="50">
        <v>0.0</v>
      </c>
      <c r="U152" s="44" t="s">
        <v>697</v>
      </c>
      <c r="V152" s="44" t="str">
        <f>VLOOKUP(U152,[1]Sheet1!$B$1:$F$65536,5,FALSE)</f>
        <v>#ERROR!</v>
      </c>
      <c r="W152" s="50">
        <v>187680.0</v>
      </c>
      <c r="X152" s="51">
        <v>0.0</v>
      </c>
      <c r="Y152" s="51">
        <v>0.0</v>
      </c>
      <c r="Z152" s="52"/>
      <c r="AA152" s="52" t="s">
        <v>96</v>
      </c>
      <c r="AB152" s="53">
        <v>600000.0</v>
      </c>
      <c r="AC152" s="53" t="s">
        <v>700</v>
      </c>
      <c r="AD152" s="54">
        <v>187680.0</v>
      </c>
      <c r="AE152" s="54">
        <v>0.0</v>
      </c>
      <c r="AF152" s="54">
        <v>187680.0</v>
      </c>
      <c r="AG152" s="60">
        <v>0.0</v>
      </c>
      <c r="AH152" s="92">
        <v>123290.0</v>
      </c>
      <c r="AI152" s="92">
        <v>32800.0</v>
      </c>
      <c r="AJ152" s="92">
        <v>31590.0</v>
      </c>
      <c r="AK152" s="93"/>
      <c r="AL152" s="50"/>
      <c r="AM152" s="50"/>
      <c r="AN152" s="50"/>
      <c r="AO152" s="50"/>
      <c r="AP152" s="50"/>
      <c r="AQ152" s="50"/>
      <c r="AR152" s="50"/>
    </row>
    <row r="153" ht="15.75" customHeight="1">
      <c r="A153" s="44" t="s">
        <v>729</v>
      </c>
      <c r="B153" s="44" t="s">
        <v>729</v>
      </c>
      <c r="C153" s="44"/>
      <c r="D153" s="45" t="s">
        <v>697</v>
      </c>
      <c r="E153" s="46" t="s">
        <v>730</v>
      </c>
      <c r="F153" s="47" t="s">
        <v>697</v>
      </c>
      <c r="G153" s="48" t="s">
        <v>731</v>
      </c>
      <c r="H153" s="44">
        <v>0.0</v>
      </c>
      <c r="I153" s="44" t="s">
        <v>697</v>
      </c>
      <c r="J153" s="49">
        <v>44197.0</v>
      </c>
      <c r="K153" s="49">
        <v>44561.0</v>
      </c>
      <c r="L153" s="44" t="s">
        <v>100</v>
      </c>
      <c r="M153" s="50" t="s">
        <v>697</v>
      </c>
      <c r="N153" s="50">
        <v>0.0</v>
      </c>
      <c r="O153" s="44">
        <v>1736.0</v>
      </c>
      <c r="P153" s="44">
        <v>3.08E8</v>
      </c>
      <c r="Q153" s="44">
        <f t="shared" si="2"/>
        <v>308</v>
      </c>
      <c r="R153" s="50">
        <v>0.0</v>
      </c>
      <c r="S153" s="51">
        <v>0.0</v>
      </c>
      <c r="T153" s="50">
        <v>0.0</v>
      </c>
      <c r="U153" s="44" t="s">
        <v>697</v>
      </c>
      <c r="V153" s="44" t="str">
        <f>VLOOKUP(U153,[1]Sheet1!$B$1:$F$65536,5,FALSE)</f>
        <v>#ERROR!</v>
      </c>
      <c r="W153" s="50">
        <v>0.0</v>
      </c>
      <c r="X153" s="51">
        <v>0.0</v>
      </c>
      <c r="Y153" s="51">
        <v>0.0</v>
      </c>
      <c r="Z153" s="52"/>
      <c r="AA153" s="52" t="s">
        <v>96</v>
      </c>
      <c r="AB153" s="53">
        <v>0.0</v>
      </c>
      <c r="AC153" s="53" t="s">
        <v>700</v>
      </c>
      <c r="AD153" s="54">
        <v>0.0</v>
      </c>
      <c r="AE153" s="54">
        <v>0.0</v>
      </c>
      <c r="AF153" s="54">
        <v>0.0</v>
      </c>
      <c r="AG153" s="60">
        <v>0.0</v>
      </c>
      <c r="AH153" s="92">
        <v>0.0</v>
      </c>
      <c r="AI153" s="92">
        <v>0.0</v>
      </c>
      <c r="AJ153" s="92">
        <v>0.0</v>
      </c>
      <c r="AK153" s="93"/>
      <c r="AL153" s="50"/>
      <c r="AM153" s="50"/>
      <c r="AN153" s="50"/>
      <c r="AO153" s="50"/>
      <c r="AP153" s="50"/>
      <c r="AQ153" s="50"/>
      <c r="AR153" s="50"/>
    </row>
    <row r="154" ht="15.75" customHeight="1">
      <c r="A154" s="44" t="s">
        <v>729</v>
      </c>
      <c r="B154" s="44" t="s">
        <v>729</v>
      </c>
      <c r="C154" s="44"/>
      <c r="D154" s="45" t="s">
        <v>697</v>
      </c>
      <c r="E154" s="46" t="s">
        <v>730</v>
      </c>
      <c r="F154" s="47" t="s">
        <v>697</v>
      </c>
      <c r="G154" s="48" t="s">
        <v>732</v>
      </c>
      <c r="H154" s="44">
        <v>0.0</v>
      </c>
      <c r="I154" s="44" t="s">
        <v>697</v>
      </c>
      <c r="J154" s="49">
        <v>44197.0</v>
      </c>
      <c r="K154" s="49">
        <v>44561.0</v>
      </c>
      <c r="L154" s="44" t="s">
        <v>100</v>
      </c>
      <c r="M154" s="50" t="s">
        <v>697</v>
      </c>
      <c r="N154" s="50">
        <v>0.0</v>
      </c>
      <c r="O154" s="44">
        <v>1754.0</v>
      </c>
      <c r="P154" s="44">
        <v>1.21E8</v>
      </c>
      <c r="Q154" s="44">
        <f t="shared" si="2"/>
        <v>121</v>
      </c>
      <c r="R154" s="50">
        <v>0.0</v>
      </c>
      <c r="S154" s="51">
        <v>0.0</v>
      </c>
      <c r="T154" s="50">
        <v>0.0</v>
      </c>
      <c r="U154" s="44" t="s">
        <v>697</v>
      </c>
      <c r="V154" s="44" t="str">
        <f>VLOOKUP(U154,[1]Sheet1!$B$1:$F$65536,5,FALSE)</f>
        <v>#ERROR!</v>
      </c>
      <c r="W154" s="50">
        <v>0.0</v>
      </c>
      <c r="X154" s="51">
        <v>0.0</v>
      </c>
      <c r="Y154" s="51">
        <v>0.0</v>
      </c>
      <c r="Z154" s="52"/>
      <c r="AA154" s="52" t="s">
        <v>96</v>
      </c>
      <c r="AB154" s="53">
        <v>10000.0</v>
      </c>
      <c r="AC154" s="53" t="s">
        <v>700</v>
      </c>
      <c r="AD154" s="54">
        <v>0.0</v>
      </c>
      <c r="AE154" s="54">
        <v>0.0</v>
      </c>
      <c r="AF154" s="54">
        <v>0.0</v>
      </c>
      <c r="AG154" s="60">
        <v>0.0</v>
      </c>
      <c r="AH154" s="92">
        <v>0.0</v>
      </c>
      <c r="AI154" s="92">
        <v>0.0</v>
      </c>
      <c r="AJ154" s="92">
        <v>0.0</v>
      </c>
      <c r="AK154" s="93"/>
      <c r="AL154" s="50"/>
      <c r="AM154" s="50"/>
      <c r="AN154" s="50"/>
      <c r="AO154" s="50"/>
      <c r="AP154" s="50"/>
      <c r="AQ154" s="50"/>
      <c r="AR154" s="50"/>
    </row>
    <row r="155" ht="15.75" customHeight="1">
      <c r="A155" s="44" t="s">
        <v>729</v>
      </c>
      <c r="B155" s="44" t="s">
        <v>729</v>
      </c>
      <c r="C155" s="44"/>
      <c r="D155" s="45" t="s">
        <v>697</v>
      </c>
      <c r="E155" s="46" t="s">
        <v>730</v>
      </c>
      <c r="F155" s="47" t="s">
        <v>697</v>
      </c>
      <c r="G155" s="48" t="s">
        <v>733</v>
      </c>
      <c r="H155" s="44">
        <v>0.0</v>
      </c>
      <c r="I155" s="44" t="s">
        <v>697</v>
      </c>
      <c r="J155" s="49">
        <v>44197.0</v>
      </c>
      <c r="K155" s="49">
        <v>44561.0</v>
      </c>
      <c r="L155" s="44" t="s">
        <v>100</v>
      </c>
      <c r="M155" s="50" t="s">
        <v>697</v>
      </c>
      <c r="N155" s="50">
        <v>53169.0</v>
      </c>
      <c r="O155" s="44">
        <v>17929.0</v>
      </c>
      <c r="P155" s="44">
        <v>1.21E8</v>
      </c>
      <c r="Q155" s="44">
        <f t="shared" si="2"/>
        <v>121</v>
      </c>
      <c r="R155" s="50">
        <v>53169.0</v>
      </c>
      <c r="S155" s="51">
        <v>0.0</v>
      </c>
      <c r="T155" s="50">
        <v>0.0</v>
      </c>
      <c r="U155" s="44" t="s">
        <v>697</v>
      </c>
      <c r="V155" s="44" t="str">
        <f>VLOOKUP(U155,[1]Sheet1!$B$1:$F$65536,5,FALSE)</f>
        <v>#ERROR!</v>
      </c>
      <c r="W155" s="50">
        <v>53169.0</v>
      </c>
      <c r="X155" s="51">
        <v>0.0</v>
      </c>
      <c r="Y155" s="51">
        <v>0.0</v>
      </c>
      <c r="Z155" s="52"/>
      <c r="AA155" s="52" t="s">
        <v>96</v>
      </c>
      <c r="AB155" s="53">
        <v>240000.0</v>
      </c>
      <c r="AC155" s="53" t="s">
        <v>700</v>
      </c>
      <c r="AD155" s="54">
        <v>53169.0</v>
      </c>
      <c r="AE155" s="54">
        <v>0.0</v>
      </c>
      <c r="AF155" s="54">
        <v>53169.0</v>
      </c>
      <c r="AG155" s="60">
        <v>0.0</v>
      </c>
      <c r="AH155" s="92">
        <v>12730.0</v>
      </c>
      <c r="AI155" s="92">
        <v>35669.0</v>
      </c>
      <c r="AJ155" s="92">
        <v>4770.0</v>
      </c>
      <c r="AK155" s="93"/>
      <c r="AL155" s="50"/>
      <c r="AM155" s="50"/>
      <c r="AN155" s="50"/>
      <c r="AO155" s="50"/>
      <c r="AP155" s="50"/>
      <c r="AQ155" s="50"/>
      <c r="AR155" s="50"/>
    </row>
    <row r="156" ht="15.75" customHeight="1">
      <c r="A156" s="44" t="s">
        <v>729</v>
      </c>
      <c r="B156" s="44" t="s">
        <v>729</v>
      </c>
      <c r="C156" s="44"/>
      <c r="D156" s="45" t="s">
        <v>697</v>
      </c>
      <c r="E156" s="46" t="s">
        <v>730</v>
      </c>
      <c r="F156" s="47" t="s">
        <v>697</v>
      </c>
      <c r="G156" s="48" t="s">
        <v>734</v>
      </c>
      <c r="H156" s="44">
        <v>0.0</v>
      </c>
      <c r="I156" s="44" t="s">
        <v>697</v>
      </c>
      <c r="J156" s="49">
        <v>44197.0</v>
      </c>
      <c r="K156" s="49">
        <v>44561.0</v>
      </c>
      <c r="L156" s="44" t="s">
        <v>100</v>
      </c>
      <c r="M156" s="50" t="s">
        <v>697</v>
      </c>
      <c r="N156" s="50">
        <v>0.0</v>
      </c>
      <c r="O156" s="44">
        <v>1759.0</v>
      </c>
      <c r="P156" s="44">
        <v>1.21E8</v>
      </c>
      <c r="Q156" s="44">
        <f t="shared" si="2"/>
        <v>121</v>
      </c>
      <c r="R156" s="50">
        <v>0.0</v>
      </c>
      <c r="S156" s="51">
        <v>0.0</v>
      </c>
      <c r="T156" s="50">
        <v>0.0</v>
      </c>
      <c r="U156" s="94" t="s">
        <v>697</v>
      </c>
      <c r="V156" s="44" t="str">
        <f>VLOOKUP(U156,[1]Sheet1!$B$1:$F$65536,5,FALSE)</f>
        <v>#ERROR!</v>
      </c>
      <c r="W156" s="50">
        <v>0.0</v>
      </c>
      <c r="X156" s="51">
        <v>0.0</v>
      </c>
      <c r="Y156" s="51">
        <v>0.0</v>
      </c>
      <c r="Z156" s="52"/>
      <c r="AA156" s="52" t="s">
        <v>96</v>
      </c>
      <c r="AB156" s="53">
        <v>10000.0</v>
      </c>
      <c r="AC156" s="53" t="s">
        <v>700</v>
      </c>
      <c r="AD156" s="54">
        <v>0.0</v>
      </c>
      <c r="AE156" s="54">
        <v>0.0</v>
      </c>
      <c r="AF156" s="54">
        <v>0.0</v>
      </c>
      <c r="AG156" s="60">
        <v>0.0</v>
      </c>
      <c r="AH156" s="92">
        <v>0.0</v>
      </c>
      <c r="AI156" s="92">
        <v>0.0</v>
      </c>
      <c r="AJ156" s="92">
        <v>0.0</v>
      </c>
      <c r="AK156" s="93"/>
      <c r="AL156" s="50"/>
      <c r="AM156" s="50"/>
      <c r="AN156" s="50"/>
      <c r="AO156" s="50"/>
      <c r="AP156" s="50"/>
      <c r="AQ156" s="50"/>
      <c r="AR156" s="50"/>
    </row>
    <row r="157" ht="15.75" customHeight="1">
      <c r="A157" s="44" t="s">
        <v>729</v>
      </c>
      <c r="B157" s="44" t="s">
        <v>729</v>
      </c>
      <c r="C157" s="44"/>
      <c r="D157" s="45" t="s">
        <v>697</v>
      </c>
      <c r="E157" s="46" t="s">
        <v>730</v>
      </c>
      <c r="F157" s="47" t="s">
        <v>697</v>
      </c>
      <c r="G157" s="48" t="s">
        <v>735</v>
      </c>
      <c r="H157" s="44">
        <v>0.0</v>
      </c>
      <c r="I157" s="44" t="s">
        <v>697</v>
      </c>
      <c r="J157" s="49">
        <v>44197.0</v>
      </c>
      <c r="K157" s="49">
        <v>44561.0</v>
      </c>
      <c r="L157" s="44" t="s">
        <v>100</v>
      </c>
      <c r="M157" s="50" t="s">
        <v>697</v>
      </c>
      <c r="N157" s="50">
        <v>35772.5</v>
      </c>
      <c r="O157" s="44">
        <v>1760.0</v>
      </c>
      <c r="P157" s="44">
        <v>1.21E8</v>
      </c>
      <c r="Q157" s="44">
        <f t="shared" si="2"/>
        <v>121</v>
      </c>
      <c r="R157" s="50">
        <v>35772.5</v>
      </c>
      <c r="S157" s="51">
        <v>0.0</v>
      </c>
      <c r="T157" s="50">
        <v>0.0</v>
      </c>
      <c r="U157" s="44" t="s">
        <v>697</v>
      </c>
      <c r="V157" s="44" t="str">
        <f>VLOOKUP(U157,[1]Sheet1!$B$1:$F$65536,5,FALSE)</f>
        <v>#ERROR!</v>
      </c>
      <c r="W157" s="50">
        <v>35772.5</v>
      </c>
      <c r="X157" s="51">
        <v>0.0</v>
      </c>
      <c r="Y157" s="51">
        <v>0.0</v>
      </c>
      <c r="Z157" s="52"/>
      <c r="AA157" s="52" t="s">
        <v>96</v>
      </c>
      <c r="AB157" s="53">
        <v>120000.0</v>
      </c>
      <c r="AC157" s="53" t="s">
        <v>700</v>
      </c>
      <c r="AD157" s="54">
        <v>35772.5</v>
      </c>
      <c r="AE157" s="54">
        <v>0.0</v>
      </c>
      <c r="AF157" s="54">
        <v>35772.5</v>
      </c>
      <c r="AG157" s="60">
        <v>0.0</v>
      </c>
      <c r="AH157" s="92">
        <v>14049.0</v>
      </c>
      <c r="AI157" s="92">
        <v>6824.5</v>
      </c>
      <c r="AJ157" s="92">
        <v>14899.0</v>
      </c>
      <c r="AK157" s="93"/>
      <c r="AL157" s="50"/>
      <c r="AM157" s="50"/>
      <c r="AN157" s="50"/>
      <c r="AO157" s="50"/>
      <c r="AP157" s="50"/>
      <c r="AQ157" s="50"/>
      <c r="AR157" s="50"/>
    </row>
    <row r="158" ht="15.75" customHeight="1">
      <c r="A158" s="44" t="s">
        <v>729</v>
      </c>
      <c r="B158" s="44" t="s">
        <v>729</v>
      </c>
      <c r="C158" s="44"/>
      <c r="D158" s="45" t="s">
        <v>697</v>
      </c>
      <c r="E158" s="46" t="s">
        <v>730</v>
      </c>
      <c r="F158" s="47" t="s">
        <v>697</v>
      </c>
      <c r="G158" s="48" t="s">
        <v>736</v>
      </c>
      <c r="H158" s="44">
        <v>0.0</v>
      </c>
      <c r="I158" s="44" t="s">
        <v>697</v>
      </c>
      <c r="J158" s="49">
        <v>44197.0</v>
      </c>
      <c r="K158" s="49">
        <v>44561.0</v>
      </c>
      <c r="L158" s="44" t="s">
        <v>100</v>
      </c>
      <c r="M158" s="50" t="s">
        <v>697</v>
      </c>
      <c r="N158" s="50">
        <v>8530.0</v>
      </c>
      <c r="O158" s="44">
        <v>1808.0</v>
      </c>
      <c r="P158" s="44">
        <v>1.08E8</v>
      </c>
      <c r="Q158" s="44">
        <f t="shared" si="2"/>
        <v>108</v>
      </c>
      <c r="R158" s="50">
        <v>8530.0</v>
      </c>
      <c r="S158" s="51">
        <v>0.0</v>
      </c>
      <c r="T158" s="50">
        <v>0.0</v>
      </c>
      <c r="U158" s="44" t="s">
        <v>697</v>
      </c>
      <c r="V158" s="44" t="str">
        <f>VLOOKUP(U158,[1]Sheet1!$B$1:$F$65536,5,FALSE)</f>
        <v>#ERROR!</v>
      </c>
      <c r="W158" s="50">
        <v>8530.0</v>
      </c>
      <c r="X158" s="51">
        <v>0.0</v>
      </c>
      <c r="Y158" s="51">
        <v>0.0</v>
      </c>
      <c r="Z158" s="52"/>
      <c r="AA158" s="52" t="s">
        <v>96</v>
      </c>
      <c r="AB158" s="53">
        <v>8530.0</v>
      </c>
      <c r="AC158" s="53" t="s">
        <v>700</v>
      </c>
      <c r="AD158" s="54">
        <v>8530.0</v>
      </c>
      <c r="AE158" s="54">
        <v>0.0</v>
      </c>
      <c r="AF158" s="54">
        <v>8530.0</v>
      </c>
      <c r="AG158" s="60">
        <v>8530.0</v>
      </c>
      <c r="AH158" s="92">
        <v>0.0</v>
      </c>
      <c r="AI158" s="92">
        <v>0.0</v>
      </c>
      <c r="AJ158" s="92">
        <v>0.0</v>
      </c>
      <c r="AK158" s="93"/>
      <c r="AL158" s="50"/>
      <c r="AM158" s="50"/>
      <c r="AN158" s="50"/>
      <c r="AO158" s="50"/>
      <c r="AP158" s="50"/>
      <c r="AQ158" s="50"/>
      <c r="AR158" s="50"/>
    </row>
    <row r="159" ht="15.75" customHeight="1">
      <c r="A159" s="44" t="s">
        <v>729</v>
      </c>
      <c r="B159" s="44" t="s">
        <v>729</v>
      </c>
      <c r="C159" s="44"/>
      <c r="D159" s="45" t="s">
        <v>697</v>
      </c>
      <c r="E159" s="46" t="s">
        <v>730</v>
      </c>
      <c r="F159" s="47" t="s">
        <v>697</v>
      </c>
      <c r="G159" s="48" t="s">
        <v>736</v>
      </c>
      <c r="H159" s="44">
        <v>0.0</v>
      </c>
      <c r="I159" s="44" t="s">
        <v>697</v>
      </c>
      <c r="J159" s="49">
        <v>44197.0</v>
      </c>
      <c r="K159" s="49">
        <v>44561.0</v>
      </c>
      <c r="L159" s="44" t="s">
        <v>100</v>
      </c>
      <c r="M159" s="50" t="s">
        <v>697</v>
      </c>
      <c r="N159" s="50">
        <v>34610.0</v>
      </c>
      <c r="O159" s="44">
        <v>1808.0</v>
      </c>
      <c r="P159" s="44">
        <v>1.08505E8</v>
      </c>
      <c r="Q159" s="44">
        <f t="shared" si="2"/>
        <v>108</v>
      </c>
      <c r="R159" s="50">
        <v>34610.0</v>
      </c>
      <c r="S159" s="51">
        <v>0.0</v>
      </c>
      <c r="T159" s="50">
        <v>0.0</v>
      </c>
      <c r="U159" s="44" t="s">
        <v>697</v>
      </c>
      <c r="V159" s="44" t="str">
        <f>VLOOKUP(U159,[1]Sheet1!$B$1:$F$65536,5,FALSE)</f>
        <v>#ERROR!</v>
      </c>
      <c r="W159" s="50">
        <v>34610.0</v>
      </c>
      <c r="X159" s="51">
        <v>0.0</v>
      </c>
      <c r="Y159" s="51">
        <v>0.0</v>
      </c>
      <c r="Z159" s="52"/>
      <c r="AA159" s="52" t="s">
        <v>96</v>
      </c>
      <c r="AB159" s="53">
        <v>180000.0</v>
      </c>
      <c r="AC159" s="53" t="s">
        <v>700</v>
      </c>
      <c r="AD159" s="54">
        <v>34610.0</v>
      </c>
      <c r="AE159" s="54">
        <v>0.0</v>
      </c>
      <c r="AF159" s="54">
        <v>34610.0</v>
      </c>
      <c r="AG159" s="60">
        <v>0.0</v>
      </c>
      <c r="AH159" s="92">
        <v>25700.0</v>
      </c>
      <c r="AI159" s="92">
        <v>8910.0</v>
      </c>
      <c r="AJ159" s="92">
        <v>0.0</v>
      </c>
      <c r="AK159" s="93"/>
      <c r="AL159" s="50"/>
      <c r="AM159" s="50"/>
      <c r="AN159" s="50"/>
      <c r="AO159" s="50"/>
      <c r="AP159" s="50"/>
      <c r="AQ159" s="50"/>
      <c r="AR159" s="50"/>
    </row>
    <row r="160" ht="15.75" customHeight="1">
      <c r="A160" s="44" t="s">
        <v>729</v>
      </c>
      <c r="B160" s="44" t="s">
        <v>729</v>
      </c>
      <c r="C160" s="44"/>
      <c r="D160" s="45" t="s">
        <v>697</v>
      </c>
      <c r="E160" s="46" t="s">
        <v>730</v>
      </c>
      <c r="F160" s="47" t="s">
        <v>697</v>
      </c>
      <c r="G160" s="48" t="s">
        <v>736</v>
      </c>
      <c r="H160" s="44">
        <v>0.0</v>
      </c>
      <c r="I160" s="44" t="s">
        <v>697</v>
      </c>
      <c r="J160" s="49">
        <v>44197.0</v>
      </c>
      <c r="K160" s="49">
        <v>44561.0</v>
      </c>
      <c r="L160" s="44" t="s">
        <v>100</v>
      </c>
      <c r="M160" s="50" t="s">
        <v>697</v>
      </c>
      <c r="N160" s="50">
        <v>0.0</v>
      </c>
      <c r="O160" s="44">
        <v>1808.0</v>
      </c>
      <c r="P160" s="44">
        <v>3.08E8</v>
      </c>
      <c r="Q160" s="44">
        <f t="shared" si="2"/>
        <v>308</v>
      </c>
      <c r="R160" s="50">
        <v>0.0</v>
      </c>
      <c r="S160" s="51">
        <v>0.0</v>
      </c>
      <c r="T160" s="50">
        <v>0.0</v>
      </c>
      <c r="U160" s="44" t="s">
        <v>697</v>
      </c>
      <c r="V160" s="44" t="str">
        <f>VLOOKUP(U160,[1]Sheet1!$B$1:$F$65536,5,FALSE)</f>
        <v>#ERROR!</v>
      </c>
      <c r="W160" s="50">
        <v>0.0</v>
      </c>
      <c r="X160" s="51">
        <v>0.0</v>
      </c>
      <c r="Y160" s="51">
        <v>0.0</v>
      </c>
      <c r="Z160" s="52"/>
      <c r="AA160" s="52" t="s">
        <v>96</v>
      </c>
      <c r="AB160" s="53">
        <v>0.0</v>
      </c>
      <c r="AC160" s="53" t="s">
        <v>700</v>
      </c>
      <c r="AD160" s="54">
        <v>0.0</v>
      </c>
      <c r="AE160" s="54">
        <v>0.0</v>
      </c>
      <c r="AF160" s="54">
        <v>0.0</v>
      </c>
      <c r="AG160" s="60">
        <v>0.0</v>
      </c>
      <c r="AH160" s="92">
        <v>0.0</v>
      </c>
      <c r="AI160" s="92">
        <v>0.0</v>
      </c>
      <c r="AJ160" s="92">
        <v>0.0</v>
      </c>
      <c r="AK160" s="93"/>
      <c r="AL160" s="50"/>
      <c r="AM160" s="50"/>
      <c r="AN160" s="50"/>
      <c r="AO160" s="50"/>
      <c r="AP160" s="50"/>
      <c r="AQ160" s="50"/>
      <c r="AR160" s="50"/>
    </row>
    <row r="161" ht="15.75" customHeight="1">
      <c r="A161" s="44" t="s">
        <v>729</v>
      </c>
      <c r="B161" s="44" t="s">
        <v>729</v>
      </c>
      <c r="C161" s="44"/>
      <c r="D161" s="45" t="s">
        <v>697</v>
      </c>
      <c r="E161" s="46" t="s">
        <v>730</v>
      </c>
      <c r="F161" s="47" t="s">
        <v>697</v>
      </c>
      <c r="G161" s="48" t="s">
        <v>737</v>
      </c>
      <c r="H161" s="44">
        <v>0.0</v>
      </c>
      <c r="I161" s="44" t="s">
        <v>697</v>
      </c>
      <c r="J161" s="49">
        <v>44197.0</v>
      </c>
      <c r="K161" s="49">
        <v>44561.0</v>
      </c>
      <c r="L161" s="44" t="s">
        <v>100</v>
      </c>
      <c r="M161" s="50" t="s">
        <v>697</v>
      </c>
      <c r="N161" s="50">
        <v>4930.0</v>
      </c>
      <c r="O161" s="44">
        <v>1825.0</v>
      </c>
      <c r="P161" s="44">
        <v>1.21E8</v>
      </c>
      <c r="Q161" s="44">
        <f t="shared" si="2"/>
        <v>121</v>
      </c>
      <c r="R161" s="50">
        <v>4930.0</v>
      </c>
      <c r="S161" s="51">
        <v>0.0</v>
      </c>
      <c r="T161" s="50">
        <v>0.0</v>
      </c>
      <c r="U161" s="44" t="s">
        <v>697</v>
      </c>
      <c r="V161" s="44" t="str">
        <f>VLOOKUP(U161,[1]Sheet1!$B$1:$F$65536,5,FALSE)</f>
        <v>#ERROR!</v>
      </c>
      <c r="W161" s="50">
        <v>4930.0</v>
      </c>
      <c r="X161" s="51">
        <v>0.0</v>
      </c>
      <c r="Y161" s="51">
        <v>0.0</v>
      </c>
      <c r="Z161" s="52"/>
      <c r="AA161" s="52" t="s">
        <v>96</v>
      </c>
      <c r="AB161" s="53">
        <v>20000.0</v>
      </c>
      <c r="AC161" s="53" t="s">
        <v>700</v>
      </c>
      <c r="AD161" s="54">
        <v>4930.0</v>
      </c>
      <c r="AE161" s="54">
        <v>0.0</v>
      </c>
      <c r="AF161" s="54">
        <v>4930.0</v>
      </c>
      <c r="AG161" s="60">
        <v>3060.0</v>
      </c>
      <c r="AH161" s="92">
        <v>1870.0</v>
      </c>
      <c r="AI161" s="92">
        <v>0.0</v>
      </c>
      <c r="AJ161" s="92">
        <v>0.0</v>
      </c>
      <c r="AK161" s="93"/>
      <c r="AL161" s="50"/>
      <c r="AM161" s="50"/>
      <c r="AN161" s="50"/>
      <c r="AO161" s="50"/>
      <c r="AP161" s="50"/>
      <c r="AQ161" s="50"/>
      <c r="AR161" s="50"/>
    </row>
    <row r="162" ht="15.75" customHeight="1">
      <c r="A162" s="44" t="s">
        <v>729</v>
      </c>
      <c r="B162" s="44" t="s">
        <v>729</v>
      </c>
      <c r="C162" s="44"/>
      <c r="D162" s="45" t="s">
        <v>697</v>
      </c>
      <c r="E162" s="46" t="s">
        <v>730</v>
      </c>
      <c r="F162" s="47" t="s">
        <v>697</v>
      </c>
      <c r="G162" s="48" t="s">
        <v>737</v>
      </c>
      <c r="H162" s="44">
        <v>0.0</v>
      </c>
      <c r="I162" s="44" t="s">
        <v>697</v>
      </c>
      <c r="J162" s="49">
        <v>44197.0</v>
      </c>
      <c r="K162" s="49">
        <v>44561.0</v>
      </c>
      <c r="L162" s="44" t="s">
        <v>100</v>
      </c>
      <c r="M162" s="50" t="s">
        <v>697</v>
      </c>
      <c r="N162" s="50">
        <v>14880.0</v>
      </c>
      <c r="O162" s="44">
        <v>17931.0</v>
      </c>
      <c r="P162" s="44">
        <v>1.21E8</v>
      </c>
      <c r="Q162" s="44">
        <f t="shared" si="2"/>
        <v>121</v>
      </c>
      <c r="R162" s="50">
        <v>14880.0</v>
      </c>
      <c r="S162" s="51">
        <v>0.0</v>
      </c>
      <c r="T162" s="50">
        <v>0.0</v>
      </c>
      <c r="U162" s="44" t="s">
        <v>697</v>
      </c>
      <c r="V162" s="44" t="str">
        <f>VLOOKUP(U162,[1]Sheet1!$B$1:$F$65536,5,FALSE)</f>
        <v>#ERROR!</v>
      </c>
      <c r="W162" s="50">
        <v>14880.0</v>
      </c>
      <c r="X162" s="51">
        <v>0.0</v>
      </c>
      <c r="Y162" s="51">
        <v>0.0</v>
      </c>
      <c r="Z162" s="52"/>
      <c r="AA162" s="52" t="s">
        <v>96</v>
      </c>
      <c r="AB162" s="53">
        <v>60000.0</v>
      </c>
      <c r="AC162" s="53" t="s">
        <v>700</v>
      </c>
      <c r="AD162" s="54">
        <v>14880.0</v>
      </c>
      <c r="AE162" s="54">
        <v>0.0</v>
      </c>
      <c r="AF162" s="54">
        <v>14880.0</v>
      </c>
      <c r="AG162" s="60">
        <v>0.0</v>
      </c>
      <c r="AH162" s="92">
        <v>5650.0</v>
      </c>
      <c r="AI162" s="92">
        <v>5020.0</v>
      </c>
      <c r="AJ162" s="92">
        <v>4210.0</v>
      </c>
      <c r="AK162" s="93"/>
      <c r="AL162" s="50"/>
      <c r="AM162" s="50"/>
      <c r="AN162" s="50"/>
      <c r="AO162" s="50"/>
      <c r="AP162" s="50"/>
      <c r="AQ162" s="50"/>
      <c r="AR162" s="50"/>
    </row>
    <row r="163" ht="15.75" customHeight="1">
      <c r="A163" s="44" t="s">
        <v>729</v>
      </c>
      <c r="B163" s="44" t="s">
        <v>729</v>
      </c>
      <c r="C163" s="44"/>
      <c r="D163" s="45" t="s">
        <v>697</v>
      </c>
      <c r="E163" s="46" t="s">
        <v>730</v>
      </c>
      <c r="F163" s="47" t="s">
        <v>697</v>
      </c>
      <c r="G163" s="48" t="s">
        <v>738</v>
      </c>
      <c r="H163" s="44">
        <v>0.0</v>
      </c>
      <c r="I163" s="44" t="s">
        <v>697</v>
      </c>
      <c r="J163" s="49">
        <v>44197.0</v>
      </c>
      <c r="K163" s="49">
        <v>44561.0</v>
      </c>
      <c r="L163" s="44" t="s">
        <v>100</v>
      </c>
      <c r="M163" s="50" t="s">
        <v>697</v>
      </c>
      <c r="N163" s="50">
        <v>0.0</v>
      </c>
      <c r="O163" s="44">
        <v>17930.0</v>
      </c>
      <c r="P163" s="44">
        <v>1.21E8</v>
      </c>
      <c r="Q163" s="44">
        <f t="shared" si="2"/>
        <v>121</v>
      </c>
      <c r="R163" s="50">
        <v>0.0</v>
      </c>
      <c r="S163" s="51">
        <v>0.0</v>
      </c>
      <c r="T163" s="50">
        <v>0.0</v>
      </c>
      <c r="U163" s="44" t="s">
        <v>697</v>
      </c>
      <c r="V163" s="44" t="str">
        <f>VLOOKUP(U163,[1]Sheet1!$B$1:$F$65536,5,FALSE)</f>
        <v>#ERROR!</v>
      </c>
      <c r="W163" s="50">
        <v>0.0</v>
      </c>
      <c r="X163" s="51">
        <v>0.0</v>
      </c>
      <c r="Y163" s="51">
        <v>0.0</v>
      </c>
      <c r="Z163" s="52"/>
      <c r="AA163" s="52" t="s">
        <v>96</v>
      </c>
      <c r="AB163" s="53">
        <v>10000.0</v>
      </c>
      <c r="AC163" s="53" t="s">
        <v>700</v>
      </c>
      <c r="AD163" s="54">
        <v>0.0</v>
      </c>
      <c r="AE163" s="54">
        <v>0.0</v>
      </c>
      <c r="AF163" s="54">
        <v>0.0</v>
      </c>
      <c r="AG163" s="60">
        <v>0.0</v>
      </c>
      <c r="AH163" s="92">
        <v>0.0</v>
      </c>
      <c r="AI163" s="92">
        <v>0.0</v>
      </c>
      <c r="AJ163" s="92">
        <v>0.0</v>
      </c>
      <c r="AK163" s="93"/>
      <c r="AL163" s="50"/>
      <c r="AM163" s="50"/>
      <c r="AN163" s="50"/>
      <c r="AO163" s="50"/>
      <c r="AP163" s="50"/>
      <c r="AQ163" s="50"/>
      <c r="AR163" s="50"/>
    </row>
    <row r="164" ht="15.75" customHeight="1">
      <c r="A164" s="44" t="s">
        <v>729</v>
      </c>
      <c r="B164" s="44" t="s">
        <v>729</v>
      </c>
      <c r="C164" s="44"/>
      <c r="D164" s="45" t="s">
        <v>697</v>
      </c>
      <c r="E164" s="46" t="s">
        <v>730</v>
      </c>
      <c r="F164" s="47" t="s">
        <v>697</v>
      </c>
      <c r="G164" s="48" t="s">
        <v>739</v>
      </c>
      <c r="H164" s="44">
        <v>0.0</v>
      </c>
      <c r="I164" s="44" t="s">
        <v>697</v>
      </c>
      <c r="J164" s="49">
        <v>44197.0</v>
      </c>
      <c r="K164" s="49">
        <v>44561.0</v>
      </c>
      <c r="L164" s="44" t="s">
        <v>100</v>
      </c>
      <c r="M164" s="50" t="s">
        <v>697</v>
      </c>
      <c r="N164" s="50">
        <v>0.0</v>
      </c>
      <c r="O164" s="44">
        <v>1846.0</v>
      </c>
      <c r="P164" s="44">
        <v>1.21E8</v>
      </c>
      <c r="Q164" s="44">
        <f t="shared" si="2"/>
        <v>121</v>
      </c>
      <c r="R164" s="50">
        <v>0.0</v>
      </c>
      <c r="S164" s="51">
        <v>0.0</v>
      </c>
      <c r="T164" s="50">
        <v>0.0</v>
      </c>
      <c r="U164" s="44" t="s">
        <v>697</v>
      </c>
      <c r="V164" s="44" t="str">
        <f>VLOOKUP(U164,[1]Sheet1!$B$1:$F$65536,5,FALSE)</f>
        <v>#ERROR!</v>
      </c>
      <c r="W164" s="50">
        <v>0.0</v>
      </c>
      <c r="X164" s="51">
        <v>0.0</v>
      </c>
      <c r="Y164" s="51">
        <v>0.0</v>
      </c>
      <c r="Z164" s="52"/>
      <c r="AA164" s="52" t="s">
        <v>96</v>
      </c>
      <c r="AB164" s="53">
        <v>10000.0</v>
      </c>
      <c r="AC164" s="53" t="s">
        <v>700</v>
      </c>
      <c r="AD164" s="54">
        <v>0.0</v>
      </c>
      <c r="AE164" s="54">
        <v>0.0</v>
      </c>
      <c r="AF164" s="54">
        <v>0.0</v>
      </c>
      <c r="AG164" s="60">
        <v>0.0</v>
      </c>
      <c r="AH164" s="92">
        <v>0.0</v>
      </c>
      <c r="AI164" s="92">
        <v>0.0</v>
      </c>
      <c r="AJ164" s="92">
        <v>0.0</v>
      </c>
      <c r="AK164" s="93"/>
      <c r="AL164" s="50"/>
      <c r="AM164" s="50"/>
      <c r="AN164" s="50"/>
      <c r="AO164" s="50"/>
      <c r="AP164" s="50"/>
      <c r="AQ164" s="50"/>
      <c r="AR164" s="50"/>
    </row>
    <row r="165" ht="15.75" customHeight="1">
      <c r="A165" s="44" t="s">
        <v>729</v>
      </c>
      <c r="B165" s="44" t="s">
        <v>729</v>
      </c>
      <c r="C165" s="44"/>
      <c r="D165" s="45" t="s">
        <v>697</v>
      </c>
      <c r="E165" s="46" t="s">
        <v>730</v>
      </c>
      <c r="F165" s="47" t="s">
        <v>697</v>
      </c>
      <c r="G165" s="48" t="s">
        <v>740</v>
      </c>
      <c r="H165" s="44">
        <v>0.0</v>
      </c>
      <c r="I165" s="44" t="s">
        <v>697</v>
      </c>
      <c r="J165" s="49">
        <v>44197.0</v>
      </c>
      <c r="K165" s="49">
        <v>44561.0</v>
      </c>
      <c r="L165" s="44" t="s">
        <v>100</v>
      </c>
      <c r="M165" s="50" t="s">
        <v>697</v>
      </c>
      <c r="N165" s="50">
        <v>0.0</v>
      </c>
      <c r="O165" s="44">
        <v>1861.0</v>
      </c>
      <c r="P165" s="44">
        <v>1.21E8</v>
      </c>
      <c r="Q165" s="44">
        <f t="shared" si="2"/>
        <v>121</v>
      </c>
      <c r="R165" s="50">
        <v>0.0</v>
      </c>
      <c r="S165" s="51">
        <v>0.0</v>
      </c>
      <c r="T165" s="50">
        <v>0.0</v>
      </c>
      <c r="U165" s="44" t="s">
        <v>697</v>
      </c>
      <c r="V165" s="44" t="str">
        <f>VLOOKUP(U165,[1]Sheet1!$B$1:$F$65536,5,FALSE)</f>
        <v>#ERROR!</v>
      </c>
      <c r="W165" s="50">
        <v>0.0</v>
      </c>
      <c r="X165" s="51">
        <v>0.0</v>
      </c>
      <c r="Y165" s="51">
        <v>0.0</v>
      </c>
      <c r="Z165" s="52"/>
      <c r="AA165" s="52" t="s">
        <v>96</v>
      </c>
      <c r="AB165" s="53">
        <v>10000.0</v>
      </c>
      <c r="AC165" s="53" t="s">
        <v>700</v>
      </c>
      <c r="AD165" s="54">
        <v>0.0</v>
      </c>
      <c r="AE165" s="54">
        <v>0.0</v>
      </c>
      <c r="AF165" s="54">
        <v>0.0</v>
      </c>
      <c r="AG165" s="60">
        <v>0.0</v>
      </c>
      <c r="AH165" s="92">
        <v>0.0</v>
      </c>
      <c r="AI165" s="92">
        <v>0.0</v>
      </c>
      <c r="AJ165" s="92">
        <v>0.0</v>
      </c>
      <c r="AK165" s="93"/>
      <c r="AL165" s="50"/>
      <c r="AM165" s="50"/>
      <c r="AN165" s="50"/>
      <c r="AO165" s="50"/>
      <c r="AP165" s="50"/>
      <c r="AQ165" s="50"/>
      <c r="AR165" s="50"/>
    </row>
    <row r="166" ht="15.75" customHeight="1">
      <c r="A166" s="44" t="s">
        <v>729</v>
      </c>
      <c r="B166" s="44" t="s">
        <v>729</v>
      </c>
      <c r="C166" s="44"/>
      <c r="D166" s="45" t="s">
        <v>697</v>
      </c>
      <c r="E166" s="46" t="s">
        <v>730</v>
      </c>
      <c r="F166" s="47" t="s">
        <v>697</v>
      </c>
      <c r="G166" s="48" t="s">
        <v>741</v>
      </c>
      <c r="H166" s="44">
        <v>0.0</v>
      </c>
      <c r="I166" s="44" t="s">
        <v>697</v>
      </c>
      <c r="J166" s="49">
        <v>44197.0</v>
      </c>
      <c r="K166" s="49">
        <v>44561.0</v>
      </c>
      <c r="L166" s="44" t="s">
        <v>100</v>
      </c>
      <c r="M166" s="50" t="s">
        <v>697</v>
      </c>
      <c r="N166" s="50">
        <v>33440.0</v>
      </c>
      <c r="O166" s="44">
        <v>15569.0</v>
      </c>
      <c r="P166" s="44">
        <v>1.21E8</v>
      </c>
      <c r="Q166" s="44">
        <f t="shared" si="2"/>
        <v>121</v>
      </c>
      <c r="R166" s="50">
        <v>33440.0</v>
      </c>
      <c r="S166" s="51">
        <v>0.0</v>
      </c>
      <c r="T166" s="50">
        <v>0.0</v>
      </c>
      <c r="U166" s="44" t="s">
        <v>697</v>
      </c>
      <c r="V166" s="44" t="str">
        <f>VLOOKUP(U166,[1]Sheet1!$B$1:$F$65536,5,FALSE)</f>
        <v>#ERROR!</v>
      </c>
      <c r="W166" s="50">
        <v>33440.0</v>
      </c>
      <c r="X166" s="51">
        <v>0.0</v>
      </c>
      <c r="Y166" s="51">
        <v>0.0</v>
      </c>
      <c r="Z166" s="52"/>
      <c r="AA166" s="52" t="s">
        <v>96</v>
      </c>
      <c r="AB166" s="53">
        <v>180000.0</v>
      </c>
      <c r="AC166" s="53" t="s">
        <v>700</v>
      </c>
      <c r="AD166" s="54">
        <v>33440.0</v>
      </c>
      <c r="AE166" s="54">
        <v>0.0</v>
      </c>
      <c r="AF166" s="54">
        <v>33440.0</v>
      </c>
      <c r="AG166" s="60">
        <v>0.0</v>
      </c>
      <c r="AH166" s="92">
        <v>7660.0</v>
      </c>
      <c r="AI166" s="92">
        <v>25780.0</v>
      </c>
      <c r="AJ166" s="92">
        <v>0.0</v>
      </c>
      <c r="AK166" s="93"/>
      <c r="AL166" s="50"/>
      <c r="AM166" s="50"/>
      <c r="AN166" s="50"/>
      <c r="AO166" s="50"/>
      <c r="AP166" s="50"/>
      <c r="AQ166" s="50"/>
      <c r="AR166" s="50"/>
    </row>
    <row r="167" ht="15.75" customHeight="1">
      <c r="A167" s="44" t="s">
        <v>729</v>
      </c>
      <c r="B167" s="44" t="s">
        <v>729</v>
      </c>
      <c r="C167" s="44"/>
      <c r="D167" s="45" t="s">
        <v>697</v>
      </c>
      <c r="E167" s="46" t="s">
        <v>730</v>
      </c>
      <c r="F167" s="47" t="s">
        <v>697</v>
      </c>
      <c r="G167" s="48" t="s">
        <v>742</v>
      </c>
      <c r="H167" s="44">
        <v>0.0</v>
      </c>
      <c r="I167" s="44" t="s">
        <v>697</v>
      </c>
      <c r="J167" s="49">
        <v>44197.0</v>
      </c>
      <c r="K167" s="49">
        <v>44561.0</v>
      </c>
      <c r="L167" s="44" t="s">
        <v>100</v>
      </c>
      <c r="M167" s="50" t="s">
        <v>697</v>
      </c>
      <c r="N167" s="50">
        <v>2340.0</v>
      </c>
      <c r="O167" s="44">
        <v>15575.0</v>
      </c>
      <c r="P167" s="44">
        <v>1.21E8</v>
      </c>
      <c r="Q167" s="44">
        <f t="shared" si="2"/>
        <v>121</v>
      </c>
      <c r="R167" s="50">
        <v>2340.0</v>
      </c>
      <c r="S167" s="51">
        <v>0.0</v>
      </c>
      <c r="T167" s="50">
        <v>0.0</v>
      </c>
      <c r="U167" s="44" t="s">
        <v>697</v>
      </c>
      <c r="V167" s="44" t="str">
        <f>VLOOKUP(U167,[1]Sheet1!$B$1:$F$65536,5,FALSE)</f>
        <v>#ERROR!</v>
      </c>
      <c r="W167" s="50">
        <v>2340.0</v>
      </c>
      <c r="X167" s="51">
        <v>0.0</v>
      </c>
      <c r="Y167" s="51">
        <v>0.0</v>
      </c>
      <c r="Z167" s="52"/>
      <c r="AA167" s="52" t="s">
        <v>96</v>
      </c>
      <c r="AB167" s="53">
        <v>15000.0</v>
      </c>
      <c r="AC167" s="53" t="s">
        <v>700</v>
      </c>
      <c r="AD167" s="54">
        <v>2340.0</v>
      </c>
      <c r="AE167" s="54">
        <v>0.0</v>
      </c>
      <c r="AF167" s="54">
        <v>2340.0</v>
      </c>
      <c r="AG167" s="60">
        <v>0.0</v>
      </c>
      <c r="AH167" s="92">
        <v>0.0</v>
      </c>
      <c r="AI167" s="92">
        <v>2340.0</v>
      </c>
      <c r="AJ167" s="92">
        <v>0.0</v>
      </c>
      <c r="AK167" s="93"/>
      <c r="AL167" s="50"/>
      <c r="AM167" s="50"/>
      <c r="AN167" s="50"/>
      <c r="AO167" s="50"/>
      <c r="AP167" s="50"/>
      <c r="AQ167" s="50"/>
      <c r="AR167" s="50"/>
    </row>
    <row r="168" ht="15.75" customHeight="1">
      <c r="A168" s="44" t="s">
        <v>624</v>
      </c>
      <c r="B168" s="44" t="s">
        <v>743</v>
      </c>
      <c r="C168" s="44" t="s">
        <v>220</v>
      </c>
      <c r="D168" s="45" t="s">
        <v>744</v>
      </c>
      <c r="E168" s="46" t="s">
        <v>745</v>
      </c>
      <c r="F168" s="47">
        <v>6.253312000193E12</v>
      </c>
      <c r="G168" s="48" t="s">
        <v>746</v>
      </c>
      <c r="H168" s="44">
        <v>0.0</v>
      </c>
      <c r="I168" s="44" t="s">
        <v>747</v>
      </c>
      <c r="J168" s="49">
        <v>43958.0</v>
      </c>
      <c r="K168" s="49">
        <v>44323.0</v>
      </c>
      <c r="L168" s="44" t="s">
        <v>94</v>
      </c>
      <c r="M168" s="50">
        <v>503680.3</v>
      </c>
      <c r="N168" s="50">
        <v>41973.35833333333</v>
      </c>
      <c r="O168" s="44">
        <v>1606.0</v>
      </c>
      <c r="P168" s="44">
        <v>1.21E8</v>
      </c>
      <c r="Q168" s="44">
        <f t="shared" si="2"/>
        <v>121</v>
      </c>
      <c r="R168" s="50">
        <v>177687.22</v>
      </c>
      <c r="S168" s="51">
        <v>0.0</v>
      </c>
      <c r="T168" s="50">
        <v>0.0</v>
      </c>
      <c r="U168" s="44" t="s">
        <v>748</v>
      </c>
      <c r="V168" s="44" t="str">
        <f>VLOOKUP(U168,[1]Sheet1!$B$1:$F$65536,5,FALSE)</f>
        <v>#ERROR!</v>
      </c>
      <c r="W168" s="50">
        <v>177687.22</v>
      </c>
      <c r="X168" s="51">
        <v>10108.660000000003</v>
      </c>
      <c r="Y168" s="51">
        <v>103849.16</v>
      </c>
      <c r="Z168" s="52">
        <v>64932.3</v>
      </c>
      <c r="AA168" s="52" t="s">
        <v>96</v>
      </c>
      <c r="AB168" s="53">
        <v>503680.3</v>
      </c>
      <c r="AC168" s="53" t="s">
        <v>118</v>
      </c>
      <c r="AD168" s="54">
        <v>167578.56</v>
      </c>
      <c r="AE168" s="54">
        <v>73838.06</v>
      </c>
      <c r="AF168" s="54">
        <v>0.0</v>
      </c>
      <c r="AG168" s="59">
        <v>31864.7</v>
      </c>
      <c r="AH168" s="59">
        <v>41973.36</v>
      </c>
      <c r="AI168" s="50">
        <v>41973.36</v>
      </c>
      <c r="AJ168" s="50">
        <v>41973.36</v>
      </c>
      <c r="AK168" s="50">
        <v>9793.78</v>
      </c>
      <c r="AL168" s="55"/>
      <c r="AM168" s="55"/>
      <c r="AN168" s="55"/>
      <c r="AO168" s="55"/>
      <c r="AP168" s="55"/>
      <c r="AQ168" s="55"/>
      <c r="AR168" s="55"/>
    </row>
    <row r="169" ht="15.75" customHeight="1">
      <c r="A169" s="44" t="s">
        <v>624</v>
      </c>
      <c r="B169" s="44" t="s">
        <v>743</v>
      </c>
      <c r="C169" s="44" t="s">
        <v>220</v>
      </c>
      <c r="D169" s="45" t="s">
        <v>749</v>
      </c>
      <c r="E169" s="46" t="s">
        <v>745</v>
      </c>
      <c r="F169" s="47">
        <v>6.253312000193E12</v>
      </c>
      <c r="G169" s="48" t="s">
        <v>750</v>
      </c>
      <c r="H169" s="44">
        <v>0.0</v>
      </c>
      <c r="I169" s="44" t="s">
        <v>751</v>
      </c>
      <c r="J169" s="49">
        <v>43934.0</v>
      </c>
      <c r="K169" s="49">
        <v>44299.0</v>
      </c>
      <c r="L169" s="44" t="s">
        <v>94</v>
      </c>
      <c r="M169" s="50">
        <v>695188.0</v>
      </c>
      <c r="N169" s="50">
        <v>57932.333333333336</v>
      </c>
      <c r="O169" s="44">
        <v>17863.0</v>
      </c>
      <c r="P169" s="44">
        <v>3.08E8</v>
      </c>
      <c r="Q169" s="44">
        <f t="shared" si="2"/>
        <v>308</v>
      </c>
      <c r="R169" s="50">
        <v>198901.0</v>
      </c>
      <c r="S169" s="51">
        <v>0.0</v>
      </c>
      <c r="T169" s="50">
        <v>0.0</v>
      </c>
      <c r="U169" s="44" t="s">
        <v>752</v>
      </c>
      <c r="V169" s="44" t="str">
        <f>VLOOKUP(U169,[1]Sheet1!$B$1:$F$65536,5,FALSE)</f>
        <v>#ERROR!</v>
      </c>
      <c r="W169" s="50">
        <v>198901.0</v>
      </c>
      <c r="X169" s="51">
        <v>55014.65666666665</v>
      </c>
      <c r="Y169" s="51">
        <v>138051.0</v>
      </c>
      <c r="Z169" s="52">
        <v>307138.0</v>
      </c>
      <c r="AA169" s="52" t="s">
        <v>96</v>
      </c>
      <c r="AB169" s="53">
        <v>695188.0</v>
      </c>
      <c r="AC169" s="53" t="s">
        <v>118</v>
      </c>
      <c r="AD169" s="54">
        <v>143886.34333333335</v>
      </c>
      <c r="AE169" s="54">
        <v>28240.0</v>
      </c>
      <c r="AF169" s="54">
        <v>32610.0</v>
      </c>
      <c r="AG169" s="59">
        <v>28240.0</v>
      </c>
      <c r="AH169" s="56">
        <v>32610.0</v>
      </c>
      <c r="AI169" s="50">
        <v>57932.333333333336</v>
      </c>
      <c r="AJ169" s="50">
        <v>25104.01</v>
      </c>
      <c r="AK169" s="55"/>
      <c r="AL169" s="55"/>
      <c r="AM169" s="55"/>
      <c r="AN169" s="55"/>
      <c r="AO169" s="55"/>
      <c r="AP169" s="55"/>
      <c r="AQ169" s="55"/>
      <c r="AR169" s="55"/>
    </row>
    <row r="170" ht="15.75" customHeight="1">
      <c r="A170" s="44" t="s">
        <v>624</v>
      </c>
      <c r="B170" s="44" t="s">
        <v>743</v>
      </c>
      <c r="C170" s="44" t="s">
        <v>220</v>
      </c>
      <c r="D170" s="45" t="s">
        <v>753</v>
      </c>
      <c r="E170" s="46" t="s">
        <v>745</v>
      </c>
      <c r="F170" s="47">
        <v>6.253312000193E12</v>
      </c>
      <c r="G170" s="48" t="s">
        <v>754</v>
      </c>
      <c r="H170" s="44">
        <v>0.0</v>
      </c>
      <c r="I170" s="44" t="s">
        <v>755</v>
      </c>
      <c r="J170" s="49">
        <v>43924.0</v>
      </c>
      <c r="K170" s="49">
        <v>44289.0</v>
      </c>
      <c r="L170" s="44" t="s">
        <v>94</v>
      </c>
      <c r="M170" s="50">
        <v>793479.76</v>
      </c>
      <c r="N170" s="50">
        <v>66123.31333333334</v>
      </c>
      <c r="O170" s="44">
        <v>17882.0</v>
      </c>
      <c r="P170" s="44">
        <v>1.21E8</v>
      </c>
      <c r="Q170" s="44">
        <f t="shared" si="2"/>
        <v>121</v>
      </c>
      <c r="R170" s="50">
        <v>170500.0</v>
      </c>
      <c r="S170" s="51">
        <v>0.0</v>
      </c>
      <c r="T170" s="50">
        <v>0.0</v>
      </c>
      <c r="U170" s="44" t="s">
        <v>756</v>
      </c>
      <c r="V170" s="44" t="str">
        <f>VLOOKUP(U170,[1]Sheet1!$B$1:$F$65536,5,FALSE)</f>
        <v>#ERROR!</v>
      </c>
      <c r="W170" s="50">
        <v>170500.0</v>
      </c>
      <c r="X170" s="51">
        <v>17480.040000000008</v>
      </c>
      <c r="Y170" s="51">
        <v>77980.04000000001</v>
      </c>
      <c r="Z170" s="52">
        <v>64060.0</v>
      </c>
      <c r="AA170" s="52" t="s">
        <v>96</v>
      </c>
      <c r="AB170" s="53">
        <v>153019.96</v>
      </c>
      <c r="AC170" s="53" t="s">
        <v>97</v>
      </c>
      <c r="AD170" s="54">
        <v>153019.96</v>
      </c>
      <c r="AE170" s="54">
        <v>92519.95999999999</v>
      </c>
      <c r="AF170" s="54">
        <v>0.0</v>
      </c>
      <c r="AG170" s="59">
        <v>43730.0</v>
      </c>
      <c r="AH170" s="59">
        <v>48789.96</v>
      </c>
      <c r="AI170" s="50">
        <v>55000.0</v>
      </c>
      <c r="AJ170" s="50">
        <v>5500.0</v>
      </c>
      <c r="AK170" s="55"/>
      <c r="AL170" s="55"/>
      <c r="AM170" s="55"/>
      <c r="AN170" s="55"/>
      <c r="AO170" s="55"/>
      <c r="AP170" s="55"/>
      <c r="AQ170" s="55"/>
      <c r="AR170" s="55"/>
    </row>
    <row r="171" ht="15.75" customHeight="1">
      <c r="A171" s="44" t="s">
        <v>624</v>
      </c>
      <c r="B171" s="44" t="s">
        <v>743</v>
      </c>
      <c r="C171" s="44" t="s">
        <v>220</v>
      </c>
      <c r="D171" s="45" t="s">
        <v>753</v>
      </c>
      <c r="E171" s="46" t="s">
        <v>745</v>
      </c>
      <c r="F171" s="47">
        <v>6.253312000193E12</v>
      </c>
      <c r="G171" s="48" t="s">
        <v>754</v>
      </c>
      <c r="H171" s="44" t="s">
        <v>312</v>
      </c>
      <c r="I171" s="44" t="s">
        <v>757</v>
      </c>
      <c r="J171" s="49">
        <v>44289.0</v>
      </c>
      <c r="K171" s="49">
        <v>44654.0</v>
      </c>
      <c r="L171" s="44" t="s">
        <v>100</v>
      </c>
      <c r="M171" s="50"/>
      <c r="N171" s="50"/>
      <c r="O171" s="44">
        <v>17769.0</v>
      </c>
      <c r="P171" s="44">
        <v>1.08504E8</v>
      </c>
      <c r="Q171" s="44">
        <f t="shared" si="2"/>
        <v>108</v>
      </c>
      <c r="R171" s="50">
        <v>500059.53</v>
      </c>
      <c r="S171" s="51">
        <v>0.0</v>
      </c>
      <c r="T171" s="50">
        <v>0.0</v>
      </c>
      <c r="U171" s="44" t="s">
        <v>758</v>
      </c>
      <c r="V171" s="44" t="str">
        <f>VLOOKUP(U171,[1]Sheet1!$B$1:$F$65536,5,FALSE)</f>
        <v>#ERROR!</v>
      </c>
      <c r="W171" s="50">
        <v>500059.53</v>
      </c>
      <c r="X171" s="51">
        <v>500059.53</v>
      </c>
      <c r="Y171" s="51">
        <v>500059.53</v>
      </c>
      <c r="Z171" s="52">
        <v>394335.75999999995</v>
      </c>
      <c r="AA171" s="52" t="s">
        <v>682</v>
      </c>
      <c r="AB171" s="53">
        <v>0.0</v>
      </c>
      <c r="AC171" s="53" t="s">
        <v>118</v>
      </c>
      <c r="AD171" s="54">
        <v>0.0</v>
      </c>
      <c r="AE171" s="54">
        <v>0.0</v>
      </c>
      <c r="AF171" s="54">
        <v>0.0</v>
      </c>
      <c r="AG171" s="55"/>
      <c r="AH171" s="55"/>
      <c r="AI171" s="55"/>
      <c r="AJ171" s="50"/>
      <c r="AK171" s="50"/>
      <c r="AL171" s="50"/>
      <c r="AM171" s="50"/>
      <c r="AN171" s="50"/>
      <c r="AO171" s="50"/>
      <c r="AP171" s="50"/>
      <c r="AQ171" s="50"/>
      <c r="AR171" s="50"/>
    </row>
    <row r="172" ht="15.75" customHeight="1">
      <c r="A172" s="44" t="s">
        <v>624</v>
      </c>
      <c r="B172" s="44" t="s">
        <v>743</v>
      </c>
      <c r="C172" s="44" t="s">
        <v>220</v>
      </c>
      <c r="D172" s="45" t="s">
        <v>753</v>
      </c>
      <c r="E172" s="46" t="s">
        <v>745</v>
      </c>
      <c r="F172" s="47">
        <v>6.253312000193E12</v>
      </c>
      <c r="G172" s="48" t="s">
        <v>754</v>
      </c>
      <c r="H172" s="44" t="s">
        <v>312</v>
      </c>
      <c r="I172" s="44" t="s">
        <v>757</v>
      </c>
      <c r="J172" s="49">
        <v>44289.0</v>
      </c>
      <c r="K172" s="49">
        <v>44654.0</v>
      </c>
      <c r="L172" s="44" t="s">
        <v>100</v>
      </c>
      <c r="M172" s="50">
        <v>793479.76</v>
      </c>
      <c r="N172" s="50">
        <v>66123.31333333334</v>
      </c>
      <c r="O172" s="44">
        <v>17882.0</v>
      </c>
      <c r="P172" s="44">
        <v>1.21E8</v>
      </c>
      <c r="Q172" s="44">
        <f t="shared" si="2"/>
        <v>121</v>
      </c>
      <c r="R172" s="50">
        <v>90642.07</v>
      </c>
      <c r="S172" s="51">
        <v>0.0</v>
      </c>
      <c r="T172" s="50">
        <v>0.0</v>
      </c>
      <c r="U172" s="44" t="s">
        <v>759</v>
      </c>
      <c r="V172" s="44" t="str">
        <f>VLOOKUP(U172,[1]Sheet1!$B$1:$F$65536,5,FALSE)</f>
        <v>#ERROR!</v>
      </c>
      <c r="W172" s="50">
        <v>90642.07</v>
      </c>
      <c r="X172" s="51">
        <v>-359357.93</v>
      </c>
      <c r="Y172" s="51">
        <v>90642.07</v>
      </c>
      <c r="Z172" s="52">
        <v>64060.0</v>
      </c>
      <c r="AA172" s="52" t="s">
        <v>96</v>
      </c>
      <c r="AB172" s="53">
        <v>450000.0</v>
      </c>
      <c r="AC172" s="53" t="s">
        <v>97</v>
      </c>
      <c r="AD172" s="54">
        <v>450000.0</v>
      </c>
      <c r="AE172" s="54">
        <v>0.0</v>
      </c>
      <c r="AF172" s="54">
        <v>0.0</v>
      </c>
      <c r="AG172" s="55"/>
      <c r="AH172" s="55"/>
      <c r="AI172" s="55"/>
      <c r="AJ172" s="50">
        <v>50000.0</v>
      </c>
      <c r="AK172" s="50">
        <v>50000.0</v>
      </c>
      <c r="AL172" s="50">
        <v>50000.0</v>
      </c>
      <c r="AM172" s="50">
        <v>50000.0</v>
      </c>
      <c r="AN172" s="50">
        <v>50000.0</v>
      </c>
      <c r="AO172" s="50">
        <v>50000.0</v>
      </c>
      <c r="AP172" s="50">
        <v>50000.0</v>
      </c>
      <c r="AQ172" s="50">
        <v>50000.0</v>
      </c>
      <c r="AR172" s="50">
        <v>50000.0</v>
      </c>
    </row>
    <row r="173" ht="15.75" customHeight="1">
      <c r="A173" s="44" t="s">
        <v>624</v>
      </c>
      <c r="B173" s="44" t="s">
        <v>743</v>
      </c>
      <c r="C173" s="44" t="s">
        <v>220</v>
      </c>
      <c r="D173" s="45" t="s">
        <v>760</v>
      </c>
      <c r="E173" s="46" t="s">
        <v>745</v>
      </c>
      <c r="F173" s="47">
        <v>6.253312000193E12</v>
      </c>
      <c r="G173" s="48" t="s">
        <v>750</v>
      </c>
      <c r="H173" s="44">
        <v>0.0</v>
      </c>
      <c r="I173" s="44" t="s">
        <v>761</v>
      </c>
      <c r="J173" s="49">
        <v>44211.0</v>
      </c>
      <c r="K173" s="49">
        <v>44576.0</v>
      </c>
      <c r="L173" s="44" t="s">
        <v>100</v>
      </c>
      <c r="M173" s="50">
        <v>426894.0</v>
      </c>
      <c r="N173" s="50">
        <v>35574.5</v>
      </c>
      <c r="O173" s="44">
        <v>17795.0</v>
      </c>
      <c r="P173" s="44">
        <v>1.21E8</v>
      </c>
      <c r="Q173" s="44">
        <f t="shared" si="2"/>
        <v>121</v>
      </c>
      <c r="R173" s="50">
        <v>426894.0</v>
      </c>
      <c r="S173" s="51">
        <v>0.0</v>
      </c>
      <c r="T173" s="50">
        <v>0.0</v>
      </c>
      <c r="U173" s="44" t="s">
        <v>762</v>
      </c>
      <c r="V173" s="44" t="str">
        <f>VLOOKUP(U173,[1]Sheet1!$B$1:$F$65536,5,FALSE)</f>
        <v>#ERROR!</v>
      </c>
      <c r="W173" s="50">
        <v>426894.0</v>
      </c>
      <c r="X173" s="51">
        <v>41339.0</v>
      </c>
      <c r="Y173" s="51">
        <v>397084.0</v>
      </c>
      <c r="Z173" s="52"/>
      <c r="AA173" s="52" t="s">
        <v>96</v>
      </c>
      <c r="AB173" s="53">
        <v>240000.0</v>
      </c>
      <c r="AC173" s="53" t="s">
        <v>118</v>
      </c>
      <c r="AD173" s="54">
        <v>385555.0</v>
      </c>
      <c r="AE173" s="54">
        <v>14460.0</v>
      </c>
      <c r="AF173" s="54">
        <v>15350.0</v>
      </c>
      <c r="AG173" s="56">
        <v>15350.0</v>
      </c>
      <c r="AH173" s="59">
        <v>14460.0</v>
      </c>
      <c r="AI173" s="50">
        <v>35574.5</v>
      </c>
      <c r="AJ173" s="50">
        <v>35574.5</v>
      </c>
      <c r="AK173" s="50">
        <v>35574.5</v>
      </c>
      <c r="AL173" s="50">
        <v>35574.5</v>
      </c>
      <c r="AM173" s="50">
        <v>35574.5</v>
      </c>
      <c r="AN173" s="50">
        <v>35574.5</v>
      </c>
      <c r="AO173" s="50">
        <v>35574.5</v>
      </c>
      <c r="AP173" s="50">
        <v>35574.5</v>
      </c>
      <c r="AQ173" s="50">
        <v>35574.5</v>
      </c>
      <c r="AR173" s="50">
        <v>35574.5</v>
      </c>
    </row>
    <row r="174" ht="15.75" customHeight="1">
      <c r="A174" s="95" t="s">
        <v>624</v>
      </c>
      <c r="B174" s="44" t="s">
        <v>743</v>
      </c>
      <c r="C174" s="44" t="s">
        <v>220</v>
      </c>
      <c r="D174" s="45" t="s">
        <v>763</v>
      </c>
      <c r="E174" s="46" t="s">
        <v>764</v>
      </c>
      <c r="F174" s="47">
        <v>3.718208000139E12</v>
      </c>
      <c r="G174" s="48" t="s">
        <v>765</v>
      </c>
      <c r="H174" s="44" t="s">
        <v>92</v>
      </c>
      <c r="I174" s="44" t="s">
        <v>766</v>
      </c>
      <c r="J174" s="49">
        <v>44047.0</v>
      </c>
      <c r="K174" s="49">
        <v>44412.0</v>
      </c>
      <c r="L174" s="44" t="s">
        <v>100</v>
      </c>
      <c r="M174" s="50">
        <v>7275463.97</v>
      </c>
      <c r="N174" s="50">
        <v>606288.6641666667</v>
      </c>
      <c r="O174" s="44">
        <v>15572.0</v>
      </c>
      <c r="P174" s="44">
        <v>1.21E8</v>
      </c>
      <c r="Q174" s="44">
        <f t="shared" si="2"/>
        <v>121</v>
      </c>
      <c r="R174" s="50">
        <v>130.0</v>
      </c>
      <c r="S174" s="51">
        <v>1749870.0</v>
      </c>
      <c r="T174" s="50">
        <v>0.0</v>
      </c>
      <c r="U174" s="44" t="s">
        <v>767</v>
      </c>
      <c r="V174" s="44" t="str">
        <f>VLOOKUP(U174,[1]Sheet1!$B$1:$F$65536,5,FALSE)</f>
        <v>#ERROR!</v>
      </c>
      <c r="W174" s="50">
        <v>1750000.0</v>
      </c>
      <c r="X174" s="51">
        <v>-365169.0499999998</v>
      </c>
      <c r="Y174" s="51">
        <v>884830.9500000001</v>
      </c>
      <c r="Z174" s="52">
        <v>299944.44</v>
      </c>
      <c r="AA174" s="52" t="s">
        <v>96</v>
      </c>
      <c r="AB174" s="53">
        <v>4800000.0</v>
      </c>
      <c r="AC174" s="53" t="s">
        <v>118</v>
      </c>
      <c r="AD174" s="54">
        <v>2115169.05</v>
      </c>
      <c r="AE174" s="54">
        <v>213130.18</v>
      </c>
      <c r="AF174" s="54">
        <v>652038.87</v>
      </c>
      <c r="AG174" s="91">
        <v>652038.87</v>
      </c>
      <c r="AH174" s="59">
        <v>213130.18</v>
      </c>
      <c r="AI174" s="50">
        <v>250000.0</v>
      </c>
      <c r="AJ174" s="50">
        <v>250000.0</v>
      </c>
      <c r="AK174" s="50">
        <v>250000.0</v>
      </c>
      <c r="AL174" s="50">
        <v>250000.0</v>
      </c>
      <c r="AM174" s="50">
        <v>250000.0</v>
      </c>
      <c r="AN174" s="50"/>
      <c r="AO174" s="55"/>
      <c r="AP174" s="55"/>
      <c r="AQ174" s="55"/>
      <c r="AR174" s="55"/>
    </row>
    <row r="175" ht="15.75" customHeight="1">
      <c r="A175" s="44" t="s">
        <v>86</v>
      </c>
      <c r="B175" s="44" t="s">
        <v>434</v>
      </c>
      <c r="C175" s="44" t="s">
        <v>220</v>
      </c>
      <c r="D175" s="45" t="s">
        <v>768</v>
      </c>
      <c r="E175" s="46" t="s">
        <v>222</v>
      </c>
      <c r="F175" s="47">
        <v>1.8791322000161E13</v>
      </c>
      <c r="G175" s="48" t="s">
        <v>769</v>
      </c>
      <c r="H175" s="44" t="s">
        <v>770</v>
      </c>
      <c r="I175" s="44" t="s">
        <v>771</v>
      </c>
      <c r="J175" s="49">
        <v>44135.0</v>
      </c>
      <c r="K175" s="49">
        <v>44316.0</v>
      </c>
      <c r="L175" s="44" t="s">
        <v>94</v>
      </c>
      <c r="M175" s="50">
        <v>83310.0</v>
      </c>
      <c r="N175" s="50">
        <v>13885.0</v>
      </c>
      <c r="O175" s="44">
        <v>17781.0</v>
      </c>
      <c r="P175" s="44">
        <v>1.21E8</v>
      </c>
      <c r="Q175" s="44">
        <f t="shared" si="2"/>
        <v>121</v>
      </c>
      <c r="R175" s="50">
        <v>55540.0</v>
      </c>
      <c r="S175" s="51">
        <v>-45357.67</v>
      </c>
      <c r="T175" s="50">
        <v>0.0</v>
      </c>
      <c r="U175" s="44" t="s">
        <v>772</v>
      </c>
      <c r="V175" s="44" t="str">
        <f>VLOOKUP(U175,[1]Sheet1!$B$1:$F$65536,5,FALSE)</f>
        <v>#ERROR!</v>
      </c>
      <c r="W175" s="50">
        <v>10182.330000000002</v>
      </c>
      <c r="X175" s="51">
        <v>462.84000000000196</v>
      </c>
      <c r="Y175" s="51">
        <v>462.84000000000196</v>
      </c>
      <c r="Z175" s="52">
        <v>27770.0</v>
      </c>
      <c r="AA175" s="52" t="s">
        <v>96</v>
      </c>
      <c r="AB175" s="53">
        <v>9719.49</v>
      </c>
      <c r="AC175" s="53" t="s">
        <v>118</v>
      </c>
      <c r="AD175" s="54">
        <v>9719.49</v>
      </c>
      <c r="AE175" s="54">
        <v>0.0</v>
      </c>
      <c r="AF175" s="54">
        <v>9719.49</v>
      </c>
      <c r="AG175" s="56">
        <v>9719.49</v>
      </c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</row>
    <row r="176" ht="15.75" customHeight="1">
      <c r="A176" s="44" t="s">
        <v>624</v>
      </c>
      <c r="B176" s="44" t="s">
        <v>625</v>
      </c>
      <c r="C176" s="44" t="s">
        <v>411</v>
      </c>
      <c r="D176" s="45" t="s">
        <v>773</v>
      </c>
      <c r="E176" s="46" t="s">
        <v>774</v>
      </c>
      <c r="F176" s="47">
        <v>2.1635231000141E13</v>
      </c>
      <c r="G176" s="48" t="s">
        <v>775</v>
      </c>
      <c r="H176" s="44">
        <v>0.0</v>
      </c>
      <c r="I176" s="44" t="s">
        <v>776</v>
      </c>
      <c r="J176" s="49">
        <v>43936.0</v>
      </c>
      <c r="K176" s="49">
        <v>44301.0</v>
      </c>
      <c r="L176" s="44" t="s">
        <v>94</v>
      </c>
      <c r="M176" s="50">
        <v>598602.4</v>
      </c>
      <c r="N176" s="50">
        <v>49883.53333333333</v>
      </c>
      <c r="O176" s="44">
        <v>1605.0</v>
      </c>
      <c r="P176" s="44">
        <v>1.21E8</v>
      </c>
      <c r="Q176" s="44">
        <f t="shared" si="2"/>
        <v>121</v>
      </c>
      <c r="R176" s="50">
        <v>140000.0</v>
      </c>
      <c r="S176" s="51">
        <v>0.0</v>
      </c>
      <c r="T176" s="50">
        <v>0.0</v>
      </c>
      <c r="U176" s="44" t="s">
        <v>777</v>
      </c>
      <c r="V176" s="44" t="str">
        <f>VLOOKUP(U176,[1]Sheet1!$B$1:$F$65536,5,FALSE)</f>
        <v>#ERROR!</v>
      </c>
      <c r="W176" s="50">
        <v>140000.0</v>
      </c>
      <c r="X176" s="51">
        <v>0.0</v>
      </c>
      <c r="Y176" s="51">
        <v>140000.0</v>
      </c>
      <c r="Z176" s="52">
        <v>164024.08000000002</v>
      </c>
      <c r="AA176" s="52" t="s">
        <v>96</v>
      </c>
      <c r="AB176" s="53">
        <v>300000.0</v>
      </c>
      <c r="AC176" s="53" t="s">
        <v>700</v>
      </c>
      <c r="AD176" s="54">
        <v>140000.0</v>
      </c>
      <c r="AE176" s="54">
        <v>0.0</v>
      </c>
      <c r="AF176" s="54">
        <v>0.0</v>
      </c>
      <c r="AG176" s="50">
        <v>40000.0</v>
      </c>
      <c r="AH176" s="50">
        <v>40000.0</v>
      </c>
      <c r="AI176" s="50">
        <v>40000.0</v>
      </c>
      <c r="AJ176" s="50">
        <v>20000.0</v>
      </c>
      <c r="AK176" s="55"/>
      <c r="AL176" s="55"/>
      <c r="AM176" s="55"/>
      <c r="AN176" s="55"/>
      <c r="AO176" s="55"/>
      <c r="AP176" s="55"/>
      <c r="AQ176" s="55"/>
      <c r="AR176" s="55"/>
    </row>
    <row r="177" ht="15.75" customHeight="1">
      <c r="A177" s="44" t="s">
        <v>86</v>
      </c>
      <c r="B177" s="44" t="s">
        <v>201</v>
      </c>
      <c r="C177" s="44" t="s">
        <v>88</v>
      </c>
      <c r="D177" s="45" t="s">
        <v>778</v>
      </c>
      <c r="E177" s="46" t="s">
        <v>779</v>
      </c>
      <c r="F177" s="47" t="s">
        <v>299</v>
      </c>
      <c r="G177" s="48" t="s">
        <v>780</v>
      </c>
      <c r="H177" s="44">
        <v>0.0</v>
      </c>
      <c r="I177" s="44" t="s">
        <v>781</v>
      </c>
      <c r="J177" s="49">
        <v>44117.0</v>
      </c>
      <c r="K177" s="49">
        <v>44297.0</v>
      </c>
      <c r="L177" s="44" t="s">
        <v>94</v>
      </c>
      <c r="M177" s="50">
        <v>49600.0</v>
      </c>
      <c r="N177" s="50">
        <v>49600.0</v>
      </c>
      <c r="O177" s="44">
        <v>15570.0</v>
      </c>
      <c r="P177" s="44">
        <v>1.21E8</v>
      </c>
      <c r="Q177" s="44">
        <f t="shared" si="2"/>
        <v>121</v>
      </c>
      <c r="R177" s="50">
        <v>49600.0</v>
      </c>
      <c r="S177" s="51">
        <v>0.0</v>
      </c>
      <c r="T177" s="50">
        <v>0.0</v>
      </c>
      <c r="U177" s="44" t="s">
        <v>782</v>
      </c>
      <c r="V177" s="44" t="str">
        <f>VLOOKUP(U177,[1]Sheet1!$B$1:$F$65536,5,FALSE)</f>
        <v>#ERROR!</v>
      </c>
      <c r="W177" s="50">
        <v>49600.0</v>
      </c>
      <c r="X177" s="51">
        <v>0.0</v>
      </c>
      <c r="Y177" s="51">
        <v>0.0</v>
      </c>
      <c r="Z177" s="52">
        <v>164024.08000000002</v>
      </c>
      <c r="AA177" s="52" t="s">
        <v>682</v>
      </c>
      <c r="AB177" s="53">
        <v>49600.0</v>
      </c>
      <c r="AC177" s="53" t="s">
        <v>213</v>
      </c>
      <c r="AD177" s="54">
        <v>49600.0</v>
      </c>
      <c r="AE177" s="54">
        <v>49600.0</v>
      </c>
      <c r="AF177" s="54">
        <v>0.0</v>
      </c>
      <c r="AG177" s="55"/>
      <c r="AH177" s="59">
        <v>49600.0</v>
      </c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</row>
    <row r="178" ht="15.75" customHeight="1">
      <c r="A178" s="44" t="s">
        <v>86</v>
      </c>
      <c r="B178" s="44" t="s">
        <v>434</v>
      </c>
      <c r="C178" s="44" t="s">
        <v>220</v>
      </c>
      <c r="D178" s="45" t="s">
        <v>783</v>
      </c>
      <c r="E178" s="46" t="s">
        <v>784</v>
      </c>
      <c r="F178" s="47">
        <v>3.4597955000513E13</v>
      </c>
      <c r="G178" s="48" t="s">
        <v>785</v>
      </c>
      <c r="H178" s="44" t="s">
        <v>786</v>
      </c>
      <c r="I178" s="44" t="s">
        <v>787</v>
      </c>
      <c r="J178" s="49">
        <v>44128.0</v>
      </c>
      <c r="K178" s="49">
        <v>44310.0</v>
      </c>
      <c r="L178" s="44" t="s">
        <v>94</v>
      </c>
      <c r="M178" s="50">
        <v>3861138.12</v>
      </c>
      <c r="N178" s="50">
        <v>643523.02</v>
      </c>
      <c r="O178" s="44">
        <v>17822.0</v>
      </c>
      <c r="P178" s="44">
        <v>1.21E8</v>
      </c>
      <c r="Q178" s="44">
        <f t="shared" si="2"/>
        <v>121</v>
      </c>
      <c r="R178" s="50">
        <v>2000711.6</v>
      </c>
      <c r="S178" s="51">
        <v>0.0</v>
      </c>
      <c r="T178" s="50">
        <v>0.0</v>
      </c>
      <c r="U178" s="44" t="s">
        <v>788</v>
      </c>
      <c r="V178" s="44" t="str">
        <f>VLOOKUP(U178,[1]Sheet1!$B$1:$F$65536,5,FALSE)</f>
        <v>#ERROR!</v>
      </c>
      <c r="W178" s="50">
        <v>2000711.6</v>
      </c>
      <c r="X178" s="51">
        <v>-467068.13999999966</v>
      </c>
      <c r="Y178" s="51">
        <v>533287.6600000001</v>
      </c>
      <c r="Z178" s="52">
        <v>1838272.17</v>
      </c>
      <c r="AA178" s="52" t="s">
        <v>96</v>
      </c>
      <c r="AB178" s="53">
        <v>2467779.7399999998</v>
      </c>
      <c r="AC178" s="53" t="s">
        <v>700</v>
      </c>
      <c r="AD178" s="54">
        <v>2467779.7399999998</v>
      </c>
      <c r="AE178" s="54">
        <v>0.0</v>
      </c>
      <c r="AF178" s="54">
        <v>1467423.94</v>
      </c>
      <c r="AG178" s="56">
        <v>731374.7</v>
      </c>
      <c r="AH178" s="56">
        <v>736049.24</v>
      </c>
      <c r="AI178" s="50">
        <v>500177.9</v>
      </c>
      <c r="AJ178" s="50">
        <v>500177.9</v>
      </c>
      <c r="AK178" s="55"/>
      <c r="AL178" s="55"/>
      <c r="AM178" s="55"/>
      <c r="AN178" s="55"/>
      <c r="AO178" s="55"/>
      <c r="AP178" s="55"/>
      <c r="AQ178" s="55"/>
      <c r="AR178" s="55"/>
    </row>
    <row r="179" ht="15.75" customHeight="1">
      <c r="A179" s="44" t="s">
        <v>86</v>
      </c>
      <c r="B179" s="44" t="s">
        <v>434</v>
      </c>
      <c r="C179" s="44" t="s">
        <v>220</v>
      </c>
      <c r="D179" s="45" t="s">
        <v>783</v>
      </c>
      <c r="E179" s="46" t="s">
        <v>784</v>
      </c>
      <c r="F179" s="47">
        <v>3.4597955000513E13</v>
      </c>
      <c r="G179" s="48" t="s">
        <v>785</v>
      </c>
      <c r="H179" s="44" t="s">
        <v>770</v>
      </c>
      <c r="I179" s="44" t="s">
        <v>789</v>
      </c>
      <c r="J179" s="49">
        <v>44310.0</v>
      </c>
      <c r="K179" s="49">
        <v>44493.0</v>
      </c>
      <c r="L179" s="44" t="s">
        <v>100</v>
      </c>
      <c r="M179" s="50">
        <v>3175558.8</v>
      </c>
      <c r="N179" s="50">
        <v>529259.7999999999</v>
      </c>
      <c r="O179" s="44">
        <v>17822.0</v>
      </c>
      <c r="P179" s="44">
        <v>1.39E8</v>
      </c>
      <c r="Q179" s="44">
        <f t="shared" si="2"/>
        <v>139</v>
      </c>
      <c r="R179" s="50">
        <v>529259.8</v>
      </c>
      <c r="S179" s="51">
        <v>0.0</v>
      </c>
      <c r="T179" s="50">
        <v>0.0</v>
      </c>
      <c r="U179" s="44" t="s">
        <v>790</v>
      </c>
      <c r="V179" s="44" t="str">
        <f>VLOOKUP(U179,[1]Sheet1!$B$1:$F$65536,5,FALSE)</f>
        <v>#ERROR!</v>
      </c>
      <c r="W179" s="50">
        <v>529259.8</v>
      </c>
      <c r="X179" s="51">
        <v>-2646298.999999999</v>
      </c>
      <c r="Y179" s="51">
        <v>529259.8</v>
      </c>
      <c r="Z179" s="52">
        <v>1838272.17</v>
      </c>
      <c r="AA179" s="52" t="s">
        <v>96</v>
      </c>
      <c r="AB179" s="53">
        <v>3175558.7999999993</v>
      </c>
      <c r="AC179" s="53" t="s">
        <v>700</v>
      </c>
      <c r="AD179" s="54">
        <v>3175558.7999999993</v>
      </c>
      <c r="AE179" s="54">
        <v>0.0</v>
      </c>
      <c r="AF179" s="54">
        <v>0.0</v>
      </c>
      <c r="AG179" s="55"/>
      <c r="AH179" s="55"/>
      <c r="AI179" s="55"/>
      <c r="AJ179" s="50">
        <v>105851.95999999996</v>
      </c>
      <c r="AK179" s="50">
        <v>529259.7999999999</v>
      </c>
      <c r="AL179" s="50">
        <v>529259.7999999999</v>
      </c>
      <c r="AM179" s="50">
        <v>529259.7999999999</v>
      </c>
      <c r="AN179" s="50">
        <v>529259.7999999999</v>
      </c>
      <c r="AO179" s="50">
        <v>529259.7999999999</v>
      </c>
      <c r="AP179" s="50">
        <v>423407.83999999997</v>
      </c>
      <c r="AQ179" s="55"/>
      <c r="AR179" s="55"/>
    </row>
    <row r="180" ht="15.75" customHeight="1">
      <c r="A180" s="44" t="s">
        <v>86</v>
      </c>
      <c r="B180" s="44" t="s">
        <v>434</v>
      </c>
      <c r="C180" s="44" t="s">
        <v>220</v>
      </c>
      <c r="D180" s="45" t="s">
        <v>791</v>
      </c>
      <c r="E180" s="46" t="s">
        <v>792</v>
      </c>
      <c r="F180" s="47">
        <v>3.4597955000513E13</v>
      </c>
      <c r="G180" s="48" t="s">
        <v>793</v>
      </c>
      <c r="H180" s="44">
        <v>0.0</v>
      </c>
      <c r="I180" s="44" t="s">
        <v>794</v>
      </c>
      <c r="J180" s="49">
        <v>44102.0</v>
      </c>
      <c r="K180" s="49">
        <v>44467.0</v>
      </c>
      <c r="L180" s="44" t="s">
        <v>100</v>
      </c>
      <c r="M180" s="50">
        <v>325797.0</v>
      </c>
      <c r="N180" s="50">
        <v>27149.75</v>
      </c>
      <c r="O180" s="44">
        <v>17782.0</v>
      </c>
      <c r="P180" s="44">
        <v>1.39E8</v>
      </c>
      <c r="Q180" s="44">
        <f t="shared" si="2"/>
        <v>139</v>
      </c>
      <c r="R180" s="50">
        <v>164638.76</v>
      </c>
      <c r="S180" s="51">
        <v>0.0</v>
      </c>
      <c r="T180" s="50">
        <v>0.0</v>
      </c>
      <c r="U180" s="44" t="s">
        <v>795</v>
      </c>
      <c r="V180" s="44" t="str">
        <f>VLOOKUP(U180,[1]Sheet1!$B$1:$F$65536,5,FALSE)</f>
        <v>#ERROR!</v>
      </c>
      <c r="W180" s="50">
        <v>164638.76</v>
      </c>
      <c r="X180" s="51">
        <v>0.0</v>
      </c>
      <c r="Y180" s="51">
        <v>0.0</v>
      </c>
      <c r="Z180" s="52">
        <v>60905.66</v>
      </c>
      <c r="AA180" s="52" t="s">
        <v>96</v>
      </c>
      <c r="AB180" s="53">
        <v>164638.76</v>
      </c>
      <c r="AC180" s="53" t="s">
        <v>700</v>
      </c>
      <c r="AD180" s="54">
        <v>164638.76</v>
      </c>
      <c r="AE180" s="54">
        <v>112396.03</v>
      </c>
      <c r="AF180" s="54">
        <v>52242.73</v>
      </c>
      <c r="AG180" s="56">
        <v>3928.65</v>
      </c>
      <c r="AH180" s="56">
        <v>48314.08</v>
      </c>
      <c r="AI180" s="59">
        <v>112396.03</v>
      </c>
      <c r="AJ180" s="55"/>
      <c r="AK180" s="55"/>
      <c r="AL180" s="55"/>
      <c r="AM180" s="55"/>
      <c r="AN180" s="55"/>
      <c r="AO180" s="55"/>
      <c r="AP180" s="55"/>
      <c r="AQ180" s="55"/>
      <c r="AR180" s="55"/>
    </row>
    <row r="181" ht="15.75" customHeight="1">
      <c r="A181" s="44" t="s">
        <v>86</v>
      </c>
      <c r="B181" s="44" t="s">
        <v>434</v>
      </c>
      <c r="C181" s="44" t="s">
        <v>220</v>
      </c>
      <c r="D181" s="45" t="s">
        <v>791</v>
      </c>
      <c r="E181" s="46" t="s">
        <v>792</v>
      </c>
      <c r="F181" s="47">
        <v>3.4597955000513E13</v>
      </c>
      <c r="G181" s="48" t="s">
        <v>793</v>
      </c>
      <c r="H181" s="44" t="s">
        <v>171</v>
      </c>
      <c r="I181" s="44" t="s">
        <v>796</v>
      </c>
      <c r="J181" s="49">
        <v>44283.0</v>
      </c>
      <c r="K181" s="49">
        <v>44467.0</v>
      </c>
      <c r="L181" s="44" t="s">
        <v>100</v>
      </c>
      <c r="M181" s="50">
        <v>407246.25</v>
      </c>
      <c r="N181" s="50">
        <v>67874.375</v>
      </c>
      <c r="O181" s="44">
        <v>17782.0</v>
      </c>
      <c r="P181" s="44">
        <v>1.39E8</v>
      </c>
      <c r="Q181" s="44">
        <f t="shared" si="2"/>
        <v>139</v>
      </c>
      <c r="R181" s="50">
        <v>407246.25</v>
      </c>
      <c r="S181" s="51">
        <v>0.0</v>
      </c>
      <c r="T181" s="50">
        <v>0.0</v>
      </c>
      <c r="U181" s="44" t="s">
        <v>797</v>
      </c>
      <c r="V181" s="44" t="str">
        <f>VLOOKUP(U181,[1]Sheet1!$B$1:$F$65536,5,FALSE)</f>
        <v>#ERROR!</v>
      </c>
      <c r="W181" s="50">
        <v>407246.25</v>
      </c>
      <c r="X181" s="51">
        <v>-1572.390000000014</v>
      </c>
      <c r="Y181" s="51">
        <v>405673.86</v>
      </c>
      <c r="Z181" s="52"/>
      <c r="AA181" s="52" t="s">
        <v>96</v>
      </c>
      <c r="AB181" s="53">
        <v>408818.64</v>
      </c>
      <c r="AC181" s="53" t="s">
        <v>700</v>
      </c>
      <c r="AD181" s="54">
        <v>408818.64</v>
      </c>
      <c r="AE181" s="54">
        <v>1572.3899999999994</v>
      </c>
      <c r="AF181" s="54">
        <v>0.0</v>
      </c>
      <c r="AG181" s="55"/>
      <c r="AH181" s="55"/>
      <c r="AI181" s="59">
        <v>1572.3899999999994</v>
      </c>
      <c r="AJ181" s="50">
        <v>67874.375</v>
      </c>
      <c r="AK181" s="50">
        <v>67874.375</v>
      </c>
      <c r="AL181" s="50">
        <v>67874.375</v>
      </c>
      <c r="AM181" s="50">
        <v>67874.375</v>
      </c>
      <c r="AN181" s="50">
        <v>67874.375</v>
      </c>
      <c r="AO181" s="50">
        <v>67874.375</v>
      </c>
      <c r="AP181" s="55"/>
      <c r="AQ181" s="55"/>
      <c r="AR181" s="55"/>
    </row>
    <row r="182" ht="15.75" customHeight="1">
      <c r="A182" s="44" t="s">
        <v>86</v>
      </c>
      <c r="B182" s="44" t="s">
        <v>434</v>
      </c>
      <c r="C182" s="44" t="s">
        <v>220</v>
      </c>
      <c r="D182" s="45" t="s">
        <v>798</v>
      </c>
      <c r="E182" s="46" t="s">
        <v>222</v>
      </c>
      <c r="F182" s="47">
        <v>1.8791322000161E13</v>
      </c>
      <c r="G182" s="48" t="s">
        <v>769</v>
      </c>
      <c r="H182" s="44">
        <v>0.0</v>
      </c>
      <c r="I182" s="44" t="s">
        <v>799</v>
      </c>
      <c r="J182" s="49">
        <v>44133.0</v>
      </c>
      <c r="K182" s="49">
        <v>44498.0</v>
      </c>
      <c r="L182" s="44" t="s">
        <v>100</v>
      </c>
      <c r="M182" s="50">
        <v>3036060.0</v>
      </c>
      <c r="N182" s="50">
        <v>253005.0</v>
      </c>
      <c r="O182" s="44">
        <v>17824.0</v>
      </c>
      <c r="P182" s="44">
        <v>1.21E8</v>
      </c>
      <c r="Q182" s="44">
        <f t="shared" si="2"/>
        <v>121</v>
      </c>
      <c r="R182" s="50">
        <v>1990000.0</v>
      </c>
      <c r="S182" s="51">
        <v>0.0</v>
      </c>
      <c r="T182" s="50">
        <v>0.0</v>
      </c>
      <c r="U182" s="44" t="s">
        <v>800</v>
      </c>
      <c r="V182" s="44" t="str">
        <f>VLOOKUP(U182,[1]Sheet1!$B$1:$F$65536,5,FALSE)</f>
        <v>#ERROR!</v>
      </c>
      <c r="W182" s="50">
        <v>1990000.0</v>
      </c>
      <c r="X182" s="51">
        <v>-102410.33000000007</v>
      </c>
      <c r="Y182" s="51">
        <v>1376388.67</v>
      </c>
      <c r="Z182" s="52">
        <v>422514.0</v>
      </c>
      <c r="AA182" s="52" t="s">
        <v>96</v>
      </c>
      <c r="AB182" s="53">
        <v>2092410.33</v>
      </c>
      <c r="AC182" s="53" t="s">
        <v>700</v>
      </c>
      <c r="AD182" s="54">
        <v>2092410.33</v>
      </c>
      <c r="AE182" s="54">
        <v>200354.0</v>
      </c>
      <c r="AF182" s="54">
        <v>413257.32999999996</v>
      </c>
      <c r="AG182" s="56">
        <v>211257.0</v>
      </c>
      <c r="AH182" s="56">
        <v>202000.33</v>
      </c>
      <c r="AI182" s="59">
        <v>200354.0</v>
      </c>
      <c r="AJ182" s="50">
        <v>211257.0</v>
      </c>
      <c r="AK182" s="50">
        <v>211257.0</v>
      </c>
      <c r="AL182" s="50">
        <v>211257.0</v>
      </c>
      <c r="AM182" s="50">
        <v>211257.0</v>
      </c>
      <c r="AN182" s="50">
        <v>211257.0</v>
      </c>
      <c r="AO182" s="50">
        <v>211257.0</v>
      </c>
      <c r="AP182" s="50">
        <v>211257.0</v>
      </c>
      <c r="AQ182" s="55"/>
      <c r="AR182" s="55"/>
    </row>
    <row r="183" ht="15.75" customHeight="1">
      <c r="A183" s="44" t="s">
        <v>86</v>
      </c>
      <c r="B183" s="44" t="s">
        <v>434</v>
      </c>
      <c r="C183" s="44" t="s">
        <v>220</v>
      </c>
      <c r="D183" s="45" t="s">
        <v>801</v>
      </c>
      <c r="E183" s="46" t="s">
        <v>222</v>
      </c>
      <c r="F183" s="47">
        <v>1.8791322000161E13</v>
      </c>
      <c r="G183" s="48" t="s">
        <v>769</v>
      </c>
      <c r="H183" s="44">
        <v>0.0</v>
      </c>
      <c r="I183" s="44" t="s">
        <v>802</v>
      </c>
      <c r="J183" s="49">
        <v>44192.0</v>
      </c>
      <c r="K183" s="49">
        <v>44557.0</v>
      </c>
      <c r="L183" s="44" t="s">
        <v>100</v>
      </c>
      <c r="M183" s="50">
        <v>178920.0</v>
      </c>
      <c r="N183" s="50">
        <v>14910.0</v>
      </c>
      <c r="O183" s="44">
        <v>17832.0</v>
      </c>
      <c r="P183" s="44">
        <v>1.21E8</v>
      </c>
      <c r="Q183" s="44">
        <f t="shared" si="2"/>
        <v>121</v>
      </c>
      <c r="R183" s="50">
        <v>178125.0</v>
      </c>
      <c r="S183" s="51">
        <v>0.0</v>
      </c>
      <c r="T183" s="50">
        <v>0.0</v>
      </c>
      <c r="U183" s="44" t="s">
        <v>803</v>
      </c>
      <c r="V183" s="44" t="str">
        <f>VLOOKUP(U183,[1]Sheet1!$B$1:$F$65536,5,FALSE)</f>
        <v>#ERROR!</v>
      </c>
      <c r="W183" s="50">
        <v>178125.0</v>
      </c>
      <c r="X183" s="51">
        <v>26838.0</v>
      </c>
      <c r="Y183" s="51">
        <v>160233.0</v>
      </c>
      <c r="Z183" s="52"/>
      <c r="AA183" s="52" t="s">
        <v>96</v>
      </c>
      <c r="AB183" s="53">
        <v>151287.0</v>
      </c>
      <c r="AC183" s="53" t="s">
        <v>700</v>
      </c>
      <c r="AD183" s="54">
        <v>151287.0</v>
      </c>
      <c r="AE183" s="54">
        <v>5964.0</v>
      </c>
      <c r="AF183" s="54">
        <v>11928.0</v>
      </c>
      <c r="AG183" s="56">
        <v>5964.0</v>
      </c>
      <c r="AH183" s="56">
        <v>5964.0</v>
      </c>
      <c r="AI183" s="59">
        <v>5964.0</v>
      </c>
      <c r="AJ183" s="50">
        <v>14910.0</v>
      </c>
      <c r="AK183" s="50">
        <v>14910.0</v>
      </c>
      <c r="AL183" s="50">
        <v>14910.0</v>
      </c>
      <c r="AM183" s="50">
        <v>14910.0</v>
      </c>
      <c r="AN183" s="50">
        <v>14910.0</v>
      </c>
      <c r="AO183" s="50">
        <v>14910.0</v>
      </c>
      <c r="AP183" s="50">
        <v>14910.0</v>
      </c>
      <c r="AQ183" s="50">
        <v>14910.0</v>
      </c>
      <c r="AR183" s="50">
        <v>14115.0</v>
      </c>
    </row>
    <row r="184" ht="15.75" customHeight="1">
      <c r="A184" s="44" t="s">
        <v>86</v>
      </c>
      <c r="B184" s="44" t="s">
        <v>434</v>
      </c>
      <c r="C184" s="44" t="s">
        <v>220</v>
      </c>
      <c r="D184" s="45" t="s">
        <v>804</v>
      </c>
      <c r="E184" s="46" t="s">
        <v>805</v>
      </c>
      <c r="F184" s="47">
        <v>2.4380578000421E13</v>
      </c>
      <c r="G184" s="48" t="s">
        <v>806</v>
      </c>
      <c r="H184" s="44">
        <v>0.0</v>
      </c>
      <c r="I184" s="44" t="s">
        <v>807</v>
      </c>
      <c r="J184" s="49">
        <v>44113.0</v>
      </c>
      <c r="K184" s="49">
        <v>44478.0</v>
      </c>
      <c r="L184" s="44" t="s">
        <v>100</v>
      </c>
      <c r="M184" s="50">
        <v>4751926.32</v>
      </c>
      <c r="N184" s="50">
        <v>395993.86000000004</v>
      </c>
      <c r="O184" s="44">
        <v>17825.0</v>
      </c>
      <c r="P184" s="44">
        <v>1.21E8</v>
      </c>
      <c r="Q184" s="44">
        <f t="shared" si="2"/>
        <v>121</v>
      </c>
      <c r="R184" s="50">
        <v>471022.64</v>
      </c>
      <c r="S184" s="51">
        <v>0.0</v>
      </c>
      <c r="T184" s="50">
        <v>0.0</v>
      </c>
      <c r="U184" s="44" t="s">
        <v>808</v>
      </c>
      <c r="V184" s="44" t="str">
        <f>VLOOKUP(U184,[1]Sheet1!$B$1:$F$65536,5,FALSE)</f>
        <v>#ERROR!</v>
      </c>
      <c r="W184" s="50">
        <v>471022.64</v>
      </c>
      <c r="X184" s="51">
        <v>0.0</v>
      </c>
      <c r="Y184" s="51">
        <v>450000.0</v>
      </c>
      <c r="Z184" s="52">
        <v>16395.4</v>
      </c>
      <c r="AA184" s="52" t="s">
        <v>96</v>
      </c>
      <c r="AB184" s="53">
        <v>471022.64</v>
      </c>
      <c r="AC184" s="53" t="s">
        <v>700</v>
      </c>
      <c r="AD184" s="54">
        <v>471022.64</v>
      </c>
      <c r="AE184" s="54">
        <v>21022.64</v>
      </c>
      <c r="AF184" s="54">
        <v>0.0</v>
      </c>
      <c r="AG184" s="59">
        <v>21022.64</v>
      </c>
      <c r="AH184" s="50">
        <v>50000.0</v>
      </c>
      <c r="AI184" s="50">
        <v>50000.0</v>
      </c>
      <c r="AJ184" s="50">
        <v>50000.0</v>
      </c>
      <c r="AK184" s="50">
        <v>50000.0</v>
      </c>
      <c r="AL184" s="50">
        <v>50000.0</v>
      </c>
      <c r="AM184" s="50">
        <v>50000.0</v>
      </c>
      <c r="AN184" s="50">
        <v>50000.0</v>
      </c>
      <c r="AO184" s="50">
        <v>50000.0</v>
      </c>
      <c r="AP184" s="50">
        <v>50000.0</v>
      </c>
      <c r="AQ184" s="55"/>
      <c r="AR184" s="55"/>
    </row>
    <row r="185" ht="15.75" customHeight="1">
      <c r="A185" s="44" t="s">
        <v>86</v>
      </c>
      <c r="B185" s="44" t="s">
        <v>434</v>
      </c>
      <c r="C185" s="44" t="s">
        <v>220</v>
      </c>
      <c r="D185" s="45" t="s">
        <v>804</v>
      </c>
      <c r="E185" s="46" t="s">
        <v>805</v>
      </c>
      <c r="F185" s="47">
        <v>2.4380578000421E13</v>
      </c>
      <c r="G185" s="48" t="s">
        <v>806</v>
      </c>
      <c r="H185" s="44" t="s">
        <v>312</v>
      </c>
      <c r="I185" s="44" t="s">
        <v>809</v>
      </c>
      <c r="J185" s="49">
        <v>44312.0</v>
      </c>
      <c r="K185" s="49">
        <v>44478.0</v>
      </c>
      <c r="L185" s="44" t="s">
        <v>100</v>
      </c>
      <c r="M185" s="50">
        <v>964734.63</v>
      </c>
      <c r="N185" s="50">
        <v>80394.5525</v>
      </c>
      <c r="O185" s="44">
        <v>17825.0</v>
      </c>
      <c r="P185" s="44">
        <v>1.39E8</v>
      </c>
      <c r="Q185" s="44">
        <f t="shared" si="2"/>
        <v>139</v>
      </c>
      <c r="R185" s="50">
        <v>964734.63</v>
      </c>
      <c r="S185" s="51">
        <v>0.0</v>
      </c>
      <c r="T185" s="50">
        <v>0.0</v>
      </c>
      <c r="U185" s="44" t="s">
        <v>810</v>
      </c>
      <c r="V185" s="44" t="str">
        <f>VLOOKUP(U185,[1]Sheet1!$B$1:$F$65536,5,FALSE)</f>
        <v>#ERROR!</v>
      </c>
      <c r="W185" s="50">
        <v>964734.63</v>
      </c>
      <c r="X185" s="51">
        <v>525244.4096666668</v>
      </c>
      <c r="Y185" s="51">
        <v>964734.63</v>
      </c>
      <c r="Z185" s="52">
        <v>16395.4</v>
      </c>
      <c r="AA185" s="52" t="s">
        <v>96</v>
      </c>
      <c r="AB185" s="53">
        <v>439490.2203333333</v>
      </c>
      <c r="AC185" s="53" t="s">
        <v>700</v>
      </c>
      <c r="AD185" s="54">
        <v>439490.2203333333</v>
      </c>
      <c r="AE185" s="54">
        <v>0.0</v>
      </c>
      <c r="AF185" s="54">
        <v>0.0</v>
      </c>
      <c r="AG185" s="55"/>
      <c r="AH185" s="55"/>
      <c r="AI185" s="55"/>
      <c r="AJ185" s="50">
        <v>13399.092083333335</v>
      </c>
      <c r="AK185" s="50">
        <v>80394.5525</v>
      </c>
      <c r="AL185" s="50">
        <v>80394.5525</v>
      </c>
      <c r="AM185" s="50">
        <v>80394.5525</v>
      </c>
      <c r="AN185" s="50">
        <v>80394.5525</v>
      </c>
      <c r="AO185" s="50">
        <v>80394.5525</v>
      </c>
      <c r="AP185" s="50">
        <v>24118.365750000004</v>
      </c>
      <c r="AQ185" s="55"/>
      <c r="AR185" s="55"/>
    </row>
    <row r="186" ht="15.75" customHeight="1">
      <c r="A186" s="44" t="s">
        <v>86</v>
      </c>
      <c r="B186" s="44" t="s">
        <v>434</v>
      </c>
      <c r="C186" s="44" t="s">
        <v>220</v>
      </c>
      <c r="D186" s="45" t="s">
        <v>811</v>
      </c>
      <c r="E186" s="46" t="s">
        <v>805</v>
      </c>
      <c r="F186" s="47">
        <v>2.4380578000421E13</v>
      </c>
      <c r="G186" s="48" t="s">
        <v>806</v>
      </c>
      <c r="H186" s="44">
        <v>0.0</v>
      </c>
      <c r="I186" s="44" t="s">
        <v>812</v>
      </c>
      <c r="J186" s="49">
        <v>44210.0</v>
      </c>
      <c r="K186" s="49">
        <v>44575.0</v>
      </c>
      <c r="L186" s="44" t="s">
        <v>100</v>
      </c>
      <c r="M186" s="50">
        <v>325797.0</v>
      </c>
      <c r="N186" s="50">
        <v>27149.75</v>
      </c>
      <c r="O186" s="44">
        <v>18061.0</v>
      </c>
      <c r="P186" s="44">
        <v>1.21E8</v>
      </c>
      <c r="Q186" s="44">
        <f t="shared" si="2"/>
        <v>121</v>
      </c>
      <c r="R186" s="50">
        <v>314032.11</v>
      </c>
      <c r="S186" s="51">
        <v>0.0</v>
      </c>
      <c r="T186" s="50">
        <v>0.0</v>
      </c>
      <c r="U186" s="44" t="s">
        <v>813</v>
      </c>
      <c r="V186" s="44" t="str">
        <f>VLOOKUP(U186,[1]Sheet1!$B$1:$F$65536,5,FALSE)</f>
        <v>#ERROR!</v>
      </c>
      <c r="W186" s="50">
        <v>314032.11</v>
      </c>
      <c r="X186" s="51">
        <v>-41783.880000000005</v>
      </c>
      <c r="Y186" s="51">
        <v>202563.87</v>
      </c>
      <c r="Z186" s="52"/>
      <c r="AA186" s="52" t="s">
        <v>96</v>
      </c>
      <c r="AB186" s="53">
        <v>355815.99</v>
      </c>
      <c r="AC186" s="53" t="s">
        <v>700</v>
      </c>
      <c r="AD186" s="54">
        <v>355815.99</v>
      </c>
      <c r="AE186" s="54">
        <v>111468.24</v>
      </c>
      <c r="AF186" s="54">
        <v>0.0</v>
      </c>
      <c r="AG186" s="55"/>
      <c r="AH186" s="59">
        <v>55530.66</v>
      </c>
      <c r="AI186" s="59">
        <v>55937.58</v>
      </c>
      <c r="AJ186" s="50">
        <v>27149.75</v>
      </c>
      <c r="AK186" s="50">
        <v>27149.75</v>
      </c>
      <c r="AL186" s="50">
        <v>27149.75</v>
      </c>
      <c r="AM186" s="50">
        <v>27149.75</v>
      </c>
      <c r="AN186" s="50">
        <v>27149.75</v>
      </c>
      <c r="AO186" s="50">
        <v>27149.75</v>
      </c>
      <c r="AP186" s="50">
        <v>27149.75</v>
      </c>
      <c r="AQ186" s="50">
        <v>27149.75</v>
      </c>
      <c r="AR186" s="50">
        <v>27149.75</v>
      </c>
    </row>
    <row r="187" ht="15.75" customHeight="1">
      <c r="A187" s="44" t="s">
        <v>86</v>
      </c>
      <c r="B187" s="44" t="s">
        <v>434</v>
      </c>
      <c r="C187" s="44" t="s">
        <v>220</v>
      </c>
      <c r="D187" s="45" t="s">
        <v>811</v>
      </c>
      <c r="E187" s="46" t="s">
        <v>805</v>
      </c>
      <c r="F187" s="47">
        <v>2.4380578000421E13</v>
      </c>
      <c r="G187" s="48" t="s">
        <v>806</v>
      </c>
      <c r="H187" s="44" t="s">
        <v>312</v>
      </c>
      <c r="I187" s="44" t="s">
        <v>814</v>
      </c>
      <c r="J187" s="49">
        <v>44285.0</v>
      </c>
      <c r="K187" s="49">
        <v>44575.0</v>
      </c>
      <c r="L187" s="44" t="s">
        <v>100</v>
      </c>
      <c r="M187" s="50">
        <v>407246.25</v>
      </c>
      <c r="N187" s="50">
        <v>6787.4375</v>
      </c>
      <c r="O187" s="44">
        <v>18061.0</v>
      </c>
      <c r="P187" s="44">
        <v>1.39E8</v>
      </c>
      <c r="Q187" s="44">
        <f t="shared" si="2"/>
        <v>139</v>
      </c>
      <c r="R187" s="50">
        <v>81449.25</v>
      </c>
      <c r="S187" s="51">
        <v>0.0</v>
      </c>
      <c r="T187" s="50">
        <v>0.0</v>
      </c>
      <c r="U187" s="44" t="s">
        <v>815</v>
      </c>
      <c r="V187" s="44" t="str">
        <f>VLOOKUP(U187,[1]Sheet1!$B$1:$F$65536,5,FALSE)</f>
        <v>#ERROR!</v>
      </c>
      <c r="W187" s="50">
        <v>81449.25</v>
      </c>
      <c r="X187" s="51">
        <v>20362.3125</v>
      </c>
      <c r="Y187" s="51">
        <v>81449.25</v>
      </c>
      <c r="Z187" s="52"/>
      <c r="AA187" s="52" t="s">
        <v>96</v>
      </c>
      <c r="AB187" s="53">
        <v>61086.9375</v>
      </c>
      <c r="AC187" s="53" t="s">
        <v>700</v>
      </c>
      <c r="AD187" s="54">
        <v>61086.9375</v>
      </c>
      <c r="AE187" s="54">
        <v>0.0</v>
      </c>
      <c r="AF187" s="54">
        <v>0.0</v>
      </c>
      <c r="AG187" s="55"/>
      <c r="AH187" s="55"/>
      <c r="AI187" s="55"/>
      <c r="AJ187" s="50">
        <v>6787.4375</v>
      </c>
      <c r="AK187" s="50">
        <v>6787.4375</v>
      </c>
      <c r="AL187" s="50">
        <v>6787.4375</v>
      </c>
      <c r="AM187" s="50">
        <v>6787.4375</v>
      </c>
      <c r="AN187" s="50">
        <v>6787.4375</v>
      </c>
      <c r="AO187" s="50">
        <v>6787.4375</v>
      </c>
      <c r="AP187" s="50">
        <v>6787.4375</v>
      </c>
      <c r="AQ187" s="50">
        <v>6787.4375</v>
      </c>
      <c r="AR187" s="50">
        <v>6787.4375</v>
      </c>
    </row>
    <row r="188" ht="15.75" customHeight="1">
      <c r="A188" s="44" t="s">
        <v>86</v>
      </c>
      <c r="B188" s="44" t="s">
        <v>434</v>
      </c>
      <c r="C188" s="44" t="s">
        <v>220</v>
      </c>
      <c r="D188" s="45" t="s">
        <v>816</v>
      </c>
      <c r="E188" s="46" t="s">
        <v>251</v>
      </c>
      <c r="F188" s="47">
        <v>3.1842200001E12</v>
      </c>
      <c r="G188" s="48" t="s">
        <v>817</v>
      </c>
      <c r="H188" s="44">
        <v>0.0</v>
      </c>
      <c r="I188" s="44" t="s">
        <v>818</v>
      </c>
      <c r="J188" s="49">
        <v>44158.0</v>
      </c>
      <c r="K188" s="49">
        <v>44523.0</v>
      </c>
      <c r="L188" s="44" t="s">
        <v>100</v>
      </c>
      <c r="M188" s="50">
        <v>2028240.0</v>
      </c>
      <c r="N188" s="50">
        <v>169020.0</v>
      </c>
      <c r="O188" s="44">
        <v>17829.0</v>
      </c>
      <c r="P188" s="44">
        <v>1.21E8</v>
      </c>
      <c r="Q188" s="44">
        <f t="shared" si="2"/>
        <v>121</v>
      </c>
      <c r="R188" s="50">
        <v>1859220.0</v>
      </c>
      <c r="S188" s="51">
        <v>0.0</v>
      </c>
      <c r="T188" s="50">
        <v>0.0</v>
      </c>
      <c r="U188" s="44" t="s">
        <v>819</v>
      </c>
      <c r="V188" s="44" t="str">
        <f>VLOOKUP(U188,[1]Sheet1!$B$1:$F$65536,5,FALSE)</f>
        <v>#ERROR!</v>
      </c>
      <c r="W188" s="50">
        <v>1859220.0</v>
      </c>
      <c r="X188" s="51">
        <v>163654.29000000004</v>
      </c>
      <c r="Y188" s="51">
        <v>1853854.29</v>
      </c>
      <c r="Z188" s="52"/>
      <c r="AA188" s="52" t="s">
        <v>96</v>
      </c>
      <c r="AB188" s="53">
        <v>1695565.71</v>
      </c>
      <c r="AC188" s="53" t="s">
        <v>700</v>
      </c>
      <c r="AD188" s="54">
        <v>1695565.71</v>
      </c>
      <c r="AE188" s="54">
        <v>5365.71</v>
      </c>
      <c r="AF188" s="54">
        <v>0.0</v>
      </c>
      <c r="AG188" s="50">
        <v>169020.0</v>
      </c>
      <c r="AH188" s="59">
        <v>5365.71</v>
      </c>
      <c r="AI188" s="50">
        <v>169020.0</v>
      </c>
      <c r="AJ188" s="50">
        <v>169020.0</v>
      </c>
      <c r="AK188" s="50">
        <v>169020.0</v>
      </c>
      <c r="AL188" s="50">
        <v>169020.0</v>
      </c>
      <c r="AM188" s="50">
        <v>169020.0</v>
      </c>
      <c r="AN188" s="50">
        <v>169020.0</v>
      </c>
      <c r="AO188" s="50">
        <v>169020.0</v>
      </c>
      <c r="AP188" s="50">
        <v>169020.0</v>
      </c>
      <c r="AQ188" s="50">
        <v>169020.0</v>
      </c>
      <c r="AR188" s="55"/>
    </row>
    <row r="189" ht="15.75" customHeight="1">
      <c r="A189" s="44" t="s">
        <v>86</v>
      </c>
      <c r="B189" s="44" t="s">
        <v>434</v>
      </c>
      <c r="C189" s="44" t="s">
        <v>220</v>
      </c>
      <c r="D189" s="45" t="s">
        <v>820</v>
      </c>
      <c r="E189" s="46" t="s">
        <v>821</v>
      </c>
      <c r="F189" s="47" t="s">
        <v>822</v>
      </c>
      <c r="G189" s="48" t="s">
        <v>823</v>
      </c>
      <c r="H189" s="44">
        <v>0.0</v>
      </c>
      <c r="I189" s="44" t="s">
        <v>824</v>
      </c>
      <c r="J189" s="49">
        <v>44166.0</v>
      </c>
      <c r="K189" s="49">
        <v>44531.0</v>
      </c>
      <c r="L189" s="44" t="s">
        <v>100</v>
      </c>
      <c r="M189" s="50">
        <v>350200.0</v>
      </c>
      <c r="N189" s="50">
        <v>29183.333333333332</v>
      </c>
      <c r="O189" s="44">
        <v>17831.0</v>
      </c>
      <c r="P189" s="44">
        <v>1.21E8</v>
      </c>
      <c r="Q189" s="44">
        <f t="shared" si="2"/>
        <v>121</v>
      </c>
      <c r="R189" s="50">
        <v>315180.0</v>
      </c>
      <c r="S189" s="51">
        <v>0.0</v>
      </c>
      <c r="T189" s="50">
        <v>0.0</v>
      </c>
      <c r="U189" s="44" t="s">
        <v>825</v>
      </c>
      <c r="V189" s="44" t="str">
        <f>VLOOKUP(U189,[1]Sheet1!$B$1:$F$65536,5,FALSE)</f>
        <v>#ERROR!</v>
      </c>
      <c r="W189" s="50">
        <v>315180.0</v>
      </c>
      <c r="X189" s="51">
        <v>0.0</v>
      </c>
      <c r="Y189" s="51">
        <v>315180.0</v>
      </c>
      <c r="Z189" s="52"/>
      <c r="AA189" s="52" t="s">
        <v>96</v>
      </c>
      <c r="AB189" s="53">
        <v>315180.0000000003</v>
      </c>
      <c r="AC189" s="53" t="s">
        <v>700</v>
      </c>
      <c r="AD189" s="54">
        <v>315180.0000000003</v>
      </c>
      <c r="AE189" s="54">
        <v>0.0</v>
      </c>
      <c r="AF189" s="54">
        <v>0.0</v>
      </c>
      <c r="AG189" s="50">
        <v>28652.7272727273</v>
      </c>
      <c r="AH189" s="50">
        <v>28652.7272727273</v>
      </c>
      <c r="AI189" s="50">
        <v>28652.7272727273</v>
      </c>
      <c r="AJ189" s="50">
        <v>28652.7272727273</v>
      </c>
      <c r="AK189" s="50">
        <v>28652.7272727273</v>
      </c>
      <c r="AL189" s="50">
        <v>28652.7272727273</v>
      </c>
      <c r="AM189" s="50">
        <v>28652.7272727273</v>
      </c>
      <c r="AN189" s="50">
        <v>28652.7272727273</v>
      </c>
      <c r="AO189" s="50">
        <v>28652.7272727273</v>
      </c>
      <c r="AP189" s="50">
        <v>28652.7272727273</v>
      </c>
      <c r="AQ189" s="50">
        <v>28652.7272727273</v>
      </c>
      <c r="AR189" s="55"/>
    </row>
    <row r="190" ht="15.75" customHeight="1">
      <c r="A190" s="44" t="s">
        <v>86</v>
      </c>
      <c r="B190" s="44" t="s">
        <v>434</v>
      </c>
      <c r="C190" s="44" t="s">
        <v>220</v>
      </c>
      <c r="D190" s="45" t="s">
        <v>826</v>
      </c>
      <c r="E190" s="46" t="s">
        <v>251</v>
      </c>
      <c r="F190" s="47" t="s">
        <v>827</v>
      </c>
      <c r="G190" s="48" t="s">
        <v>828</v>
      </c>
      <c r="H190" s="44">
        <v>0.0</v>
      </c>
      <c r="I190" s="44" t="s">
        <v>829</v>
      </c>
      <c r="J190" s="49">
        <v>44245.0</v>
      </c>
      <c r="K190" s="49">
        <v>44610.0</v>
      </c>
      <c r="L190" s="44" t="s">
        <v>100</v>
      </c>
      <c r="M190" s="50">
        <v>225360.0</v>
      </c>
      <c r="N190" s="50">
        <v>18780.0</v>
      </c>
      <c r="O190" s="44">
        <v>17928.0</v>
      </c>
      <c r="P190" s="44">
        <v>1.21E8</v>
      </c>
      <c r="Q190" s="44">
        <f t="shared" si="2"/>
        <v>121</v>
      </c>
      <c r="R190" s="50">
        <v>112680.0</v>
      </c>
      <c r="S190" s="51">
        <v>0.0</v>
      </c>
      <c r="T190" s="50">
        <v>0.0</v>
      </c>
      <c r="U190" s="44" t="s">
        <v>830</v>
      </c>
      <c r="V190" s="44" t="str">
        <f>VLOOKUP(U190,[1]Sheet1!$B$1:$F$65536,5,FALSE)</f>
        <v>#ERROR!</v>
      </c>
      <c r="W190" s="50">
        <v>112680.0</v>
      </c>
      <c r="X190" s="51">
        <v>-83258.0</v>
      </c>
      <c r="Y190" s="51">
        <v>112680.0</v>
      </c>
      <c r="Z190" s="52"/>
      <c r="AA190" s="52" t="s">
        <v>96</v>
      </c>
      <c r="AB190" s="53">
        <v>195938.0</v>
      </c>
      <c r="AC190" s="53" t="s">
        <v>700</v>
      </c>
      <c r="AD190" s="54">
        <v>195938.0</v>
      </c>
      <c r="AE190" s="54">
        <v>0.0</v>
      </c>
      <c r="AF190" s="54">
        <v>0.0</v>
      </c>
      <c r="AG190" s="55"/>
      <c r="AH190" s="50">
        <v>8138.0</v>
      </c>
      <c r="AI190" s="50">
        <v>18780.0</v>
      </c>
      <c r="AJ190" s="50">
        <v>18780.0</v>
      </c>
      <c r="AK190" s="50">
        <v>18780.0</v>
      </c>
      <c r="AL190" s="50">
        <v>18780.0</v>
      </c>
      <c r="AM190" s="50">
        <v>18780.0</v>
      </c>
      <c r="AN190" s="50">
        <v>18780.0</v>
      </c>
      <c r="AO190" s="50">
        <v>18780.0</v>
      </c>
      <c r="AP190" s="50">
        <v>18780.0</v>
      </c>
      <c r="AQ190" s="50">
        <v>18780.0</v>
      </c>
      <c r="AR190" s="50">
        <v>18780.0</v>
      </c>
    </row>
    <row r="191" ht="15.75" customHeight="1">
      <c r="A191" s="44" t="s">
        <v>86</v>
      </c>
      <c r="B191" s="44" t="s">
        <v>434</v>
      </c>
      <c r="C191" s="44" t="s">
        <v>220</v>
      </c>
      <c r="D191" s="45" t="s">
        <v>831</v>
      </c>
      <c r="E191" s="46" t="s">
        <v>251</v>
      </c>
      <c r="F191" s="47" t="s">
        <v>827</v>
      </c>
      <c r="G191" s="48" t="s">
        <v>832</v>
      </c>
      <c r="H191" s="44">
        <v>0.0</v>
      </c>
      <c r="I191" s="44" t="s">
        <v>833</v>
      </c>
      <c r="J191" s="49">
        <v>44270.0</v>
      </c>
      <c r="K191" s="49">
        <v>44450.0</v>
      </c>
      <c r="L191" s="44" t="s">
        <v>100</v>
      </c>
      <c r="M191" s="50">
        <v>990000.0</v>
      </c>
      <c r="N191" s="50">
        <v>165000.0</v>
      </c>
      <c r="O191" s="44">
        <v>18052.0</v>
      </c>
      <c r="P191" s="44">
        <v>1.21E8</v>
      </c>
      <c r="Q191" s="44">
        <f t="shared" si="2"/>
        <v>121</v>
      </c>
      <c r="R191" s="50">
        <v>990000.0</v>
      </c>
      <c r="S191" s="51">
        <v>0.0</v>
      </c>
      <c r="T191" s="50">
        <v>0.0</v>
      </c>
      <c r="U191" s="44" t="s">
        <v>834</v>
      </c>
      <c r="V191" s="44" t="str">
        <f>VLOOKUP(U191,[1]Sheet1!$B$1:$F$65536,5,FALSE)</f>
        <v>#ERROR!</v>
      </c>
      <c r="W191" s="50">
        <v>990000.0</v>
      </c>
      <c r="X191" s="51">
        <v>0.0</v>
      </c>
      <c r="Y191" s="51">
        <v>990000.0</v>
      </c>
      <c r="Z191" s="52"/>
      <c r="AA191" s="52" t="s">
        <v>96</v>
      </c>
      <c r="AB191" s="53">
        <v>990000.0</v>
      </c>
      <c r="AC191" s="53" t="s">
        <v>700</v>
      </c>
      <c r="AD191" s="54">
        <v>990000.0</v>
      </c>
      <c r="AE191" s="54">
        <v>0.0</v>
      </c>
      <c r="AF191" s="54">
        <v>0.0</v>
      </c>
      <c r="AG191" s="55"/>
      <c r="AH191" s="55"/>
      <c r="AI191" s="55"/>
      <c r="AJ191" s="50">
        <v>165000.0</v>
      </c>
      <c r="AK191" s="50">
        <v>165000.0</v>
      </c>
      <c r="AL191" s="50">
        <v>165000.0</v>
      </c>
      <c r="AM191" s="50">
        <v>165000.0</v>
      </c>
      <c r="AN191" s="50">
        <v>165000.0</v>
      </c>
      <c r="AO191" s="50">
        <v>165000.0</v>
      </c>
      <c r="AP191" s="55"/>
      <c r="AQ191" s="55"/>
      <c r="AR191" s="55"/>
    </row>
    <row r="192" ht="15.75" customHeight="1">
      <c r="A192" s="44" t="s">
        <v>86</v>
      </c>
      <c r="B192" s="44" t="s">
        <v>434</v>
      </c>
      <c r="C192" s="44" t="s">
        <v>220</v>
      </c>
      <c r="D192" s="45" t="s">
        <v>835</v>
      </c>
      <c r="E192" s="46" t="s">
        <v>251</v>
      </c>
      <c r="F192" s="47" t="s">
        <v>827</v>
      </c>
      <c r="G192" s="48" t="s">
        <v>836</v>
      </c>
      <c r="H192" s="44">
        <v>0.0</v>
      </c>
      <c r="I192" s="44" t="s">
        <v>837</v>
      </c>
      <c r="J192" s="49">
        <v>44278.0</v>
      </c>
      <c r="K192" s="49">
        <v>44643.0</v>
      </c>
      <c r="L192" s="44" t="s">
        <v>100</v>
      </c>
      <c r="M192" s="50">
        <v>225360.0</v>
      </c>
      <c r="N192" s="50">
        <v>18780.0</v>
      </c>
      <c r="O192" s="44">
        <v>18132.0</v>
      </c>
      <c r="P192" s="44">
        <v>1.39E8</v>
      </c>
      <c r="Q192" s="44">
        <f t="shared" si="2"/>
        <v>139</v>
      </c>
      <c r="R192" s="50">
        <v>180914.0</v>
      </c>
      <c r="S192" s="51">
        <v>-3756.0</v>
      </c>
      <c r="T192" s="50">
        <v>0.0</v>
      </c>
      <c r="U192" s="44" t="s">
        <v>838</v>
      </c>
      <c r="V192" s="44" t="str">
        <f>VLOOKUP(U192,[1]Sheet1!$B$1:$F$65536,5,FALSE)</f>
        <v>#ERROR!</v>
      </c>
      <c r="W192" s="50">
        <v>177158.0</v>
      </c>
      <c r="X192" s="51">
        <v>8138.0</v>
      </c>
      <c r="Y192" s="51">
        <v>177158.0</v>
      </c>
      <c r="Z192" s="52"/>
      <c r="AA192" s="52"/>
      <c r="AB192" s="53">
        <v>169020.0</v>
      </c>
      <c r="AC192" s="53" t="s">
        <v>700</v>
      </c>
      <c r="AD192" s="54">
        <v>169020.0</v>
      </c>
      <c r="AE192" s="54">
        <v>0.0</v>
      </c>
      <c r="AF192" s="54">
        <v>0.0</v>
      </c>
      <c r="AG192" s="55"/>
      <c r="AH192" s="55"/>
      <c r="AI192" s="55"/>
      <c r="AJ192" s="50">
        <v>18780.0</v>
      </c>
      <c r="AK192" s="50">
        <v>18780.0</v>
      </c>
      <c r="AL192" s="50">
        <v>18780.0</v>
      </c>
      <c r="AM192" s="50">
        <v>18780.0</v>
      </c>
      <c r="AN192" s="50">
        <v>18780.0</v>
      </c>
      <c r="AO192" s="50">
        <v>18780.0</v>
      </c>
      <c r="AP192" s="50">
        <v>18780.0</v>
      </c>
      <c r="AQ192" s="50">
        <v>18780.0</v>
      </c>
      <c r="AR192" s="50">
        <v>18780.0</v>
      </c>
    </row>
    <row r="193" ht="15.75" customHeight="1">
      <c r="A193" s="44" t="s">
        <v>86</v>
      </c>
      <c r="B193" s="44" t="s">
        <v>434</v>
      </c>
      <c r="C193" s="44" t="s">
        <v>220</v>
      </c>
      <c r="D193" s="45" t="s">
        <v>839</v>
      </c>
      <c r="E193" s="46" t="s">
        <v>251</v>
      </c>
      <c r="F193" s="47">
        <v>3.1842200001E12</v>
      </c>
      <c r="G193" s="48" t="s">
        <v>840</v>
      </c>
      <c r="H193" s="44">
        <v>0.0</v>
      </c>
      <c r="I193" s="44" t="s">
        <v>841</v>
      </c>
      <c r="J193" s="49">
        <v>44298.0</v>
      </c>
      <c r="K193" s="49">
        <v>44663.0</v>
      </c>
      <c r="L193" s="44" t="s">
        <v>100</v>
      </c>
      <c r="M193" s="50">
        <v>225360.0</v>
      </c>
      <c r="N193" s="50">
        <v>18780.0</v>
      </c>
      <c r="O193" s="44">
        <v>18185.0</v>
      </c>
      <c r="P193" s="44">
        <v>1.39E8</v>
      </c>
      <c r="Q193" s="44">
        <f t="shared" si="2"/>
        <v>139</v>
      </c>
      <c r="R193" s="51">
        <v>174654.0</v>
      </c>
      <c r="S193" s="51">
        <v>-9390.0</v>
      </c>
      <c r="T193" s="50">
        <v>0.0</v>
      </c>
      <c r="U193" s="44" t="s">
        <v>842</v>
      </c>
      <c r="V193" s="44" t="str">
        <f>VLOOKUP(U193,[1]Sheet1!$B$1:$F$65536,5,FALSE)</f>
        <v>#ERROR!</v>
      </c>
      <c r="W193" s="50">
        <v>165264.0</v>
      </c>
      <c r="X193" s="51">
        <v>3756.0</v>
      </c>
      <c r="Y193" s="51">
        <v>165264.0</v>
      </c>
      <c r="Z193" s="52"/>
      <c r="AA193" s="52"/>
      <c r="AB193" s="53">
        <v>161508.0</v>
      </c>
      <c r="AC193" s="53" t="s">
        <v>700</v>
      </c>
      <c r="AD193" s="54">
        <v>161508.0</v>
      </c>
      <c r="AE193" s="54">
        <v>0.0</v>
      </c>
      <c r="AF193" s="54">
        <v>0.0</v>
      </c>
      <c r="AG193" s="55"/>
      <c r="AH193" s="55"/>
      <c r="AI193" s="55"/>
      <c r="AJ193" s="50">
        <v>11268.0</v>
      </c>
      <c r="AK193" s="50">
        <v>18780.0</v>
      </c>
      <c r="AL193" s="50">
        <v>18780.0</v>
      </c>
      <c r="AM193" s="50">
        <v>18780.0</v>
      </c>
      <c r="AN193" s="50">
        <v>18780.0</v>
      </c>
      <c r="AO193" s="50">
        <v>18780.0</v>
      </c>
      <c r="AP193" s="50">
        <v>18780.0</v>
      </c>
      <c r="AQ193" s="50">
        <v>18780.0</v>
      </c>
      <c r="AR193" s="50">
        <v>18780.0</v>
      </c>
    </row>
    <row r="194" ht="15.75" customHeight="1">
      <c r="A194" s="44" t="s">
        <v>463</v>
      </c>
      <c r="B194" s="44" t="s">
        <v>743</v>
      </c>
      <c r="C194" s="44" t="s">
        <v>843</v>
      </c>
      <c r="D194" s="45" t="s">
        <v>844</v>
      </c>
      <c r="E194" s="46" t="s">
        <v>845</v>
      </c>
      <c r="F194" s="47">
        <v>2.6135090000111E13</v>
      </c>
      <c r="G194" s="48" t="s">
        <v>846</v>
      </c>
      <c r="H194" s="44" t="s">
        <v>98</v>
      </c>
      <c r="I194" s="44" t="s">
        <v>847</v>
      </c>
      <c r="J194" s="49">
        <v>44089.0</v>
      </c>
      <c r="K194" s="49">
        <v>44454.0</v>
      </c>
      <c r="L194" s="44" t="s">
        <v>100</v>
      </c>
      <c r="M194" s="50">
        <v>18940.0</v>
      </c>
      <c r="N194" s="50">
        <v>1578.3333333333333</v>
      </c>
      <c r="O194" s="44">
        <v>1728.0</v>
      </c>
      <c r="P194" s="44">
        <v>3.08E8</v>
      </c>
      <c r="Q194" s="44">
        <f t="shared" si="2"/>
        <v>308</v>
      </c>
      <c r="R194" s="50">
        <v>13415.8</v>
      </c>
      <c r="S194" s="51">
        <v>0.0</v>
      </c>
      <c r="T194" s="50">
        <v>0.0</v>
      </c>
      <c r="U194" s="44" t="s">
        <v>848</v>
      </c>
      <c r="V194" s="44" t="str">
        <f>VLOOKUP(U194,[1]Sheet1!$B$1:$F$65536,5,FALSE)</f>
        <v>#ERROR!</v>
      </c>
      <c r="W194" s="50">
        <v>13415.8</v>
      </c>
      <c r="X194" s="51">
        <v>0.029999999998835847</v>
      </c>
      <c r="Y194" s="51">
        <v>8680.84</v>
      </c>
      <c r="Z194" s="52">
        <v>5524.12</v>
      </c>
      <c r="AA194" s="52" t="s">
        <v>96</v>
      </c>
      <c r="AB194" s="53">
        <v>18940.0</v>
      </c>
      <c r="AC194" s="53" t="s">
        <v>700</v>
      </c>
      <c r="AD194" s="54">
        <v>13415.77</v>
      </c>
      <c r="AE194" s="54">
        <v>0.0</v>
      </c>
      <c r="AF194" s="54">
        <v>4734.96</v>
      </c>
      <c r="AG194" s="56">
        <v>1578.32</v>
      </c>
      <c r="AH194" s="56">
        <v>1578.32</v>
      </c>
      <c r="AI194" s="56">
        <v>1578.32</v>
      </c>
      <c r="AJ194" s="50">
        <v>1578.33</v>
      </c>
      <c r="AK194" s="50">
        <v>1578.33</v>
      </c>
      <c r="AL194" s="50">
        <v>1578.33</v>
      </c>
      <c r="AM194" s="50">
        <v>1578.33</v>
      </c>
      <c r="AN194" s="50">
        <v>1578.33</v>
      </c>
      <c r="AO194" s="50">
        <v>789.16</v>
      </c>
      <c r="AP194" s="55"/>
      <c r="AQ194" s="55"/>
      <c r="AR194" s="55"/>
    </row>
    <row r="195" ht="15.75" customHeight="1">
      <c r="A195" s="44" t="s">
        <v>463</v>
      </c>
      <c r="B195" s="44" t="s">
        <v>843</v>
      </c>
      <c r="C195" s="44" t="s">
        <v>843</v>
      </c>
      <c r="D195" s="45" t="s">
        <v>849</v>
      </c>
      <c r="E195" s="46" t="s">
        <v>850</v>
      </c>
      <c r="F195" s="47">
        <v>1.8519709000163E13</v>
      </c>
      <c r="G195" s="48" t="s">
        <v>851</v>
      </c>
      <c r="H195" s="44" t="s">
        <v>171</v>
      </c>
      <c r="I195" s="44" t="s">
        <v>852</v>
      </c>
      <c r="J195" s="49">
        <v>44196.0</v>
      </c>
      <c r="K195" s="49">
        <v>44287.0</v>
      </c>
      <c r="L195" s="44" t="s">
        <v>94</v>
      </c>
      <c r="M195" s="50">
        <v>2081829.42</v>
      </c>
      <c r="N195" s="50">
        <v>693943.14</v>
      </c>
      <c r="O195" s="44">
        <v>17798.0</v>
      </c>
      <c r="P195" s="44">
        <v>3.08E8</v>
      </c>
      <c r="Q195" s="44">
        <f t="shared" si="2"/>
        <v>308</v>
      </c>
      <c r="R195" s="50">
        <v>1687064.19</v>
      </c>
      <c r="S195" s="51">
        <v>0.0</v>
      </c>
      <c r="T195" s="50">
        <v>0.0</v>
      </c>
      <c r="U195" s="44" t="s">
        <v>853</v>
      </c>
      <c r="V195" s="44" t="str">
        <f>VLOOKUP(U195,[1]Sheet1!$B$1:$F$65536,5,FALSE)</f>
        <v>#ERROR!</v>
      </c>
      <c r="W195" s="50">
        <v>1687064.19</v>
      </c>
      <c r="X195" s="51">
        <v>229898.45999999996</v>
      </c>
      <c r="Y195" s="51">
        <v>923841.5999999999</v>
      </c>
      <c r="Z195" s="52"/>
      <c r="AA195" s="52" t="s">
        <v>96</v>
      </c>
      <c r="AB195" s="53">
        <v>1457165.73</v>
      </c>
      <c r="AC195" s="53" t="s">
        <v>700</v>
      </c>
      <c r="AD195" s="54">
        <v>1457165.73</v>
      </c>
      <c r="AE195" s="54">
        <v>384160.28</v>
      </c>
      <c r="AF195" s="54">
        <v>379062.31</v>
      </c>
      <c r="AG195" s="56">
        <v>379062.31</v>
      </c>
      <c r="AH195" s="59">
        <v>384160.28</v>
      </c>
      <c r="AI195" s="50">
        <v>693943.14</v>
      </c>
      <c r="AJ195" s="55"/>
      <c r="AK195" s="55"/>
      <c r="AL195" s="55"/>
      <c r="AM195" s="55"/>
      <c r="AN195" s="55"/>
      <c r="AO195" s="55"/>
      <c r="AP195" s="55"/>
      <c r="AQ195" s="55"/>
      <c r="AR195" s="55"/>
    </row>
    <row r="196" ht="15.75" customHeight="1">
      <c r="A196" s="44" t="s">
        <v>463</v>
      </c>
      <c r="B196" s="44" t="s">
        <v>843</v>
      </c>
      <c r="C196" s="44" t="s">
        <v>843</v>
      </c>
      <c r="D196" s="45" t="s">
        <v>849</v>
      </c>
      <c r="E196" s="46" t="s">
        <v>850</v>
      </c>
      <c r="F196" s="47">
        <v>1.8519709000163E13</v>
      </c>
      <c r="G196" s="48" t="s">
        <v>851</v>
      </c>
      <c r="H196" s="44" t="s">
        <v>92</v>
      </c>
      <c r="I196" s="44" t="s">
        <v>854</v>
      </c>
      <c r="J196" s="49">
        <v>44287.0</v>
      </c>
      <c r="K196" s="49">
        <v>44652.0</v>
      </c>
      <c r="L196" s="44" t="s">
        <v>100</v>
      </c>
      <c r="M196" s="50">
        <v>2240000.04</v>
      </c>
      <c r="N196" s="50">
        <v>186666.67</v>
      </c>
      <c r="O196" s="44">
        <v>17798.0</v>
      </c>
      <c r="P196" s="44">
        <v>1.08504E8</v>
      </c>
      <c r="Q196" s="44">
        <f t="shared" si="2"/>
        <v>108</v>
      </c>
      <c r="R196" s="50">
        <v>1680000.0</v>
      </c>
      <c r="S196" s="51">
        <v>0.0</v>
      </c>
      <c r="T196" s="50">
        <v>0.0</v>
      </c>
      <c r="U196" s="44" t="s">
        <v>855</v>
      </c>
      <c r="V196" s="44" t="str">
        <f>VLOOKUP(U196,[1]Sheet1!$B$1:$F$65536,5,FALSE)</f>
        <v>#ERROR!</v>
      </c>
      <c r="W196" s="50">
        <v>1680000.0</v>
      </c>
      <c r="X196" s="51">
        <v>0.0</v>
      </c>
      <c r="Y196" s="51">
        <v>1680000.0</v>
      </c>
      <c r="Z196" s="52"/>
      <c r="AA196" s="52"/>
      <c r="AB196" s="53">
        <v>1680000.0000000002</v>
      </c>
      <c r="AC196" s="53" t="s">
        <v>700</v>
      </c>
      <c r="AD196" s="54">
        <v>1680000.0000000002</v>
      </c>
      <c r="AE196" s="54">
        <v>0.0</v>
      </c>
      <c r="AF196" s="54">
        <v>0.0</v>
      </c>
      <c r="AG196" s="55"/>
      <c r="AH196" s="55"/>
      <c r="AI196" s="55"/>
      <c r="AJ196" s="50">
        <v>186666.66666666666</v>
      </c>
      <c r="AK196" s="50">
        <v>186666.66666666666</v>
      </c>
      <c r="AL196" s="50">
        <v>186666.66666666666</v>
      </c>
      <c r="AM196" s="50">
        <v>186666.66666666666</v>
      </c>
      <c r="AN196" s="50">
        <v>186666.66666666666</v>
      </c>
      <c r="AO196" s="50">
        <v>186666.66666666666</v>
      </c>
      <c r="AP196" s="50">
        <v>186666.66666666666</v>
      </c>
      <c r="AQ196" s="50">
        <v>186666.66666666666</v>
      </c>
      <c r="AR196" s="50">
        <v>186666.66666666666</v>
      </c>
    </row>
    <row r="197" ht="15.75" customHeight="1">
      <c r="A197" s="44" t="s">
        <v>463</v>
      </c>
      <c r="B197" s="44" t="s">
        <v>843</v>
      </c>
      <c r="C197" s="44" t="s">
        <v>843</v>
      </c>
      <c r="D197" s="45" t="s">
        <v>849</v>
      </c>
      <c r="E197" s="46" t="s">
        <v>850</v>
      </c>
      <c r="F197" s="47">
        <v>1.8519709000163E13</v>
      </c>
      <c r="G197" s="48" t="s">
        <v>851</v>
      </c>
      <c r="H197" s="44" t="s">
        <v>92</v>
      </c>
      <c r="I197" s="44" t="s">
        <v>854</v>
      </c>
      <c r="J197" s="49">
        <v>44287.0</v>
      </c>
      <c r="K197" s="49">
        <v>44652.0</v>
      </c>
      <c r="L197" s="44" t="s">
        <v>100</v>
      </c>
      <c r="M197" s="50">
        <v>4091248.68</v>
      </c>
      <c r="N197" s="50">
        <v>340937.39</v>
      </c>
      <c r="O197" s="44">
        <v>17798.0</v>
      </c>
      <c r="P197" s="44">
        <v>1.21E8</v>
      </c>
      <c r="Q197" s="44">
        <f t="shared" si="2"/>
        <v>121</v>
      </c>
      <c r="R197" s="50">
        <v>3068436.54</v>
      </c>
      <c r="S197" s="51">
        <v>-2727505.21</v>
      </c>
      <c r="T197" s="50">
        <v>0.0</v>
      </c>
      <c r="U197" s="44" t="s">
        <v>856</v>
      </c>
      <c r="V197" s="44" t="str">
        <f>VLOOKUP(U197,[1]Sheet1!$B$1:$F$65536,5,FALSE)</f>
        <v>#ERROR!</v>
      </c>
      <c r="W197" s="50">
        <v>340931.33</v>
      </c>
      <c r="X197" s="51">
        <v>-2727505.21</v>
      </c>
      <c r="Y197" s="51">
        <v>340931.33</v>
      </c>
      <c r="Z197" s="52"/>
      <c r="AA197" s="52"/>
      <c r="AB197" s="53">
        <v>3068436.54</v>
      </c>
      <c r="AC197" s="53" t="s">
        <v>700</v>
      </c>
      <c r="AD197" s="54">
        <v>3068436.54</v>
      </c>
      <c r="AE197" s="54">
        <v>0.0</v>
      </c>
      <c r="AF197" s="54">
        <v>0.0</v>
      </c>
      <c r="AG197" s="55"/>
      <c r="AH197" s="55"/>
      <c r="AI197" s="55"/>
      <c r="AJ197" s="50">
        <v>340937.3933333333</v>
      </c>
      <c r="AK197" s="50">
        <v>340937.3933333333</v>
      </c>
      <c r="AL197" s="50">
        <v>340937.3933333333</v>
      </c>
      <c r="AM197" s="50">
        <v>340937.3933333333</v>
      </c>
      <c r="AN197" s="50">
        <v>340937.3933333333</v>
      </c>
      <c r="AO197" s="50">
        <v>340937.3933333333</v>
      </c>
      <c r="AP197" s="50">
        <v>340937.3933333333</v>
      </c>
      <c r="AQ197" s="50">
        <v>340937.3933333333</v>
      </c>
      <c r="AR197" s="50">
        <v>340937.3933333333</v>
      </c>
    </row>
    <row r="198" ht="15.75" customHeight="1">
      <c r="A198" s="44" t="s">
        <v>463</v>
      </c>
      <c r="B198" s="44" t="s">
        <v>843</v>
      </c>
      <c r="C198" s="44" t="s">
        <v>843</v>
      </c>
      <c r="D198" s="45" t="s">
        <v>724</v>
      </c>
      <c r="E198" s="46" t="s">
        <v>857</v>
      </c>
      <c r="F198" s="47">
        <v>7.060719000112E12</v>
      </c>
      <c r="G198" s="48" t="s">
        <v>858</v>
      </c>
      <c r="H198" s="44">
        <v>0.0</v>
      </c>
      <c r="I198" s="44" t="s">
        <v>859</v>
      </c>
      <c r="J198" s="49">
        <v>43740.0</v>
      </c>
      <c r="K198" s="49">
        <v>44471.0</v>
      </c>
      <c r="L198" s="44" t="s">
        <v>100</v>
      </c>
      <c r="M198" s="50">
        <v>6445042.12</v>
      </c>
      <c r="N198" s="50">
        <v>537086.8433333334</v>
      </c>
      <c r="O198" s="44">
        <v>17799.0</v>
      </c>
      <c r="P198" s="44">
        <v>3.08E8</v>
      </c>
      <c r="Q198" s="44">
        <f t="shared" si="2"/>
        <v>308</v>
      </c>
      <c r="R198" s="50">
        <v>5937356.57</v>
      </c>
      <c r="S198" s="51">
        <v>0.0</v>
      </c>
      <c r="T198" s="50">
        <v>0.0</v>
      </c>
      <c r="U198" s="44" t="s">
        <v>860</v>
      </c>
      <c r="V198" s="44" t="str">
        <f>VLOOKUP(U198,[1]Sheet1!$B$1:$F$65536,5,FALSE)</f>
        <v>#ERROR!</v>
      </c>
      <c r="W198" s="50">
        <v>5937356.57</v>
      </c>
      <c r="X198" s="51">
        <v>-37034.86999999918</v>
      </c>
      <c r="Y198" s="51">
        <v>4596057.86</v>
      </c>
      <c r="Z198" s="52">
        <v>4425531.13</v>
      </c>
      <c r="AA198" s="52" t="s">
        <v>96</v>
      </c>
      <c r="AB198" s="53">
        <v>5974391.4399999995</v>
      </c>
      <c r="AC198" s="53" t="s">
        <v>700</v>
      </c>
      <c r="AD198" s="54">
        <v>5974391.4399999995</v>
      </c>
      <c r="AE198" s="54">
        <v>650332.88</v>
      </c>
      <c r="AF198" s="54">
        <v>690965.83</v>
      </c>
      <c r="AG198" s="56">
        <v>690965.83</v>
      </c>
      <c r="AH198" s="59">
        <v>650332.88</v>
      </c>
      <c r="AI198" s="50">
        <v>661870.39</v>
      </c>
      <c r="AJ198" s="50">
        <v>661870.39</v>
      </c>
      <c r="AK198" s="50">
        <v>661870.39</v>
      </c>
      <c r="AL198" s="50">
        <v>661870.39</v>
      </c>
      <c r="AM198" s="50">
        <v>661870.39</v>
      </c>
      <c r="AN198" s="50">
        <v>661870.39</v>
      </c>
      <c r="AO198" s="50">
        <v>661870.39</v>
      </c>
      <c r="AP198" s="55"/>
      <c r="AQ198" s="55"/>
      <c r="AR198" s="55"/>
    </row>
    <row r="199" ht="15.75" customHeight="1">
      <c r="A199" s="95" t="s">
        <v>861</v>
      </c>
      <c r="B199" s="95" t="s">
        <v>861</v>
      </c>
      <c r="C199" s="44" t="s">
        <v>861</v>
      </c>
      <c r="D199" s="45" t="s">
        <v>862</v>
      </c>
      <c r="E199" s="46" t="s">
        <v>863</v>
      </c>
      <c r="F199" s="47">
        <v>7.060718000112E12</v>
      </c>
      <c r="G199" s="48" t="s">
        <v>864</v>
      </c>
      <c r="H199" s="44" t="s">
        <v>92</v>
      </c>
      <c r="I199" s="44" t="s">
        <v>865</v>
      </c>
      <c r="J199" s="49">
        <v>43455.0</v>
      </c>
      <c r="K199" s="49">
        <v>44368.0</v>
      </c>
      <c r="L199" s="44" t="s">
        <v>100</v>
      </c>
      <c r="M199" s="50">
        <v>2425925.0</v>
      </c>
      <c r="N199" s="50">
        <v>80864.16666666667</v>
      </c>
      <c r="O199" s="44"/>
      <c r="P199" s="44">
        <v>3.08E8</v>
      </c>
      <c r="Q199" s="44">
        <f t="shared" si="2"/>
        <v>308</v>
      </c>
      <c r="R199" s="50"/>
      <c r="S199" s="51">
        <v>0.0</v>
      </c>
      <c r="T199" s="50">
        <v>0.0</v>
      </c>
      <c r="U199" s="44"/>
      <c r="V199" s="44" t="str">
        <f>VLOOKUP(U199,[1]Sheet1!$B$1:$F$65536,5,FALSE)</f>
        <v>#ERROR!</v>
      </c>
      <c r="W199" s="50"/>
      <c r="X199" s="51">
        <v>0.0</v>
      </c>
      <c r="Y199" s="51">
        <v>0.0</v>
      </c>
      <c r="Z199" s="52"/>
      <c r="AA199" s="52" t="s">
        <v>96</v>
      </c>
      <c r="AB199" s="53">
        <v>0.0</v>
      </c>
      <c r="AC199" s="53" t="s">
        <v>700</v>
      </c>
      <c r="AD199" s="54">
        <v>0.0</v>
      </c>
      <c r="AE199" s="54">
        <v>0.0</v>
      </c>
      <c r="AF199" s="54">
        <v>0.0</v>
      </c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</row>
    <row r="200" ht="15.75" customHeight="1">
      <c r="A200" s="95" t="s">
        <v>861</v>
      </c>
      <c r="B200" s="95" t="s">
        <v>861</v>
      </c>
      <c r="C200" s="44" t="s">
        <v>861</v>
      </c>
      <c r="D200" s="45" t="s">
        <v>866</v>
      </c>
      <c r="E200" s="46" t="s">
        <v>857</v>
      </c>
      <c r="F200" s="47">
        <v>7.060719000112E12</v>
      </c>
      <c r="G200" s="48" t="s">
        <v>867</v>
      </c>
      <c r="H200" s="44" t="s">
        <v>312</v>
      </c>
      <c r="I200" s="44" t="s">
        <v>868</v>
      </c>
      <c r="J200" s="49">
        <v>43817.0</v>
      </c>
      <c r="K200" s="49">
        <v>44913.0</v>
      </c>
      <c r="L200" s="44" t="s">
        <v>100</v>
      </c>
      <c r="M200" s="50">
        <v>4262276.62</v>
      </c>
      <c r="N200" s="50">
        <v>355189.7183333333</v>
      </c>
      <c r="O200" s="44"/>
      <c r="P200" s="44">
        <v>3.08E8</v>
      </c>
      <c r="Q200" s="44">
        <f t="shared" si="2"/>
        <v>308</v>
      </c>
      <c r="R200" s="50"/>
      <c r="S200" s="51">
        <v>0.0</v>
      </c>
      <c r="T200" s="50">
        <v>0.0</v>
      </c>
      <c r="U200" s="44"/>
      <c r="V200" s="44" t="str">
        <f>VLOOKUP(U200,[1]Sheet1!$B$1:$F$65536,5,FALSE)</f>
        <v>#ERROR!</v>
      </c>
      <c r="W200" s="50"/>
      <c r="X200" s="51">
        <v>0.0</v>
      </c>
      <c r="Y200" s="51">
        <v>0.0</v>
      </c>
      <c r="Z200" s="52"/>
      <c r="AA200" s="52" t="s">
        <v>96</v>
      </c>
      <c r="AB200" s="53">
        <v>0.0</v>
      </c>
      <c r="AC200" s="53" t="s">
        <v>700</v>
      </c>
      <c r="AD200" s="54">
        <v>0.0</v>
      </c>
      <c r="AE200" s="54">
        <v>0.0</v>
      </c>
      <c r="AF200" s="54">
        <v>0.0</v>
      </c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</row>
    <row r="201" ht="15.75" customHeight="1">
      <c r="A201" s="95" t="s">
        <v>869</v>
      </c>
      <c r="B201" s="95" t="s">
        <v>869</v>
      </c>
      <c r="C201" s="44" t="s">
        <v>88</v>
      </c>
      <c r="D201" s="45" t="s">
        <v>697</v>
      </c>
      <c r="E201" s="46" t="s">
        <v>870</v>
      </c>
      <c r="F201" s="47">
        <v>9.2394910001E12</v>
      </c>
      <c r="G201" s="88" t="s">
        <v>871</v>
      </c>
      <c r="H201" s="44">
        <v>0.0</v>
      </c>
      <c r="I201" s="44" t="s">
        <v>872</v>
      </c>
      <c r="J201" s="49">
        <v>44197.0</v>
      </c>
      <c r="K201" s="49">
        <v>44561.0</v>
      </c>
      <c r="L201" s="44" t="s">
        <v>100</v>
      </c>
      <c r="M201" s="50">
        <v>6750000.0</v>
      </c>
      <c r="N201" s="50">
        <v>675000.0</v>
      </c>
      <c r="O201" s="44">
        <v>18147.0</v>
      </c>
      <c r="P201" s="44">
        <v>1.21E8</v>
      </c>
      <c r="Q201" s="44">
        <f t="shared" si="2"/>
        <v>121</v>
      </c>
      <c r="R201" s="50">
        <v>6750000.0</v>
      </c>
      <c r="S201" s="51">
        <v>-4050000.0</v>
      </c>
      <c r="T201" s="50">
        <v>0.0</v>
      </c>
      <c r="U201" s="44" t="s">
        <v>873</v>
      </c>
      <c r="V201" s="44" t="str">
        <f>VLOOKUP(U201,[1]Sheet1!$B$1:$F$65536,5,FALSE)</f>
        <v>#ERROR!</v>
      </c>
      <c r="W201" s="50">
        <v>2700000.0</v>
      </c>
      <c r="X201" s="51">
        <v>675000.0</v>
      </c>
      <c r="Y201" s="51">
        <v>675000.0</v>
      </c>
      <c r="Z201" s="52">
        <v>5400000.0</v>
      </c>
      <c r="AA201" s="52" t="s">
        <v>682</v>
      </c>
      <c r="AB201" s="53">
        <v>6750000.0</v>
      </c>
      <c r="AC201" s="53" t="s">
        <v>96</v>
      </c>
      <c r="AD201" s="54">
        <v>2025000.0</v>
      </c>
      <c r="AE201" s="54">
        <v>0.0</v>
      </c>
      <c r="AF201" s="54">
        <v>2025000.0</v>
      </c>
      <c r="AG201" s="50"/>
      <c r="AH201" s="50"/>
      <c r="AI201" s="60">
        <v>675000.0</v>
      </c>
      <c r="AJ201" s="60">
        <v>675000.0</v>
      </c>
      <c r="AK201" s="60">
        <v>675000.0</v>
      </c>
      <c r="AL201" s="50"/>
      <c r="AM201" s="50"/>
      <c r="AN201" s="50"/>
      <c r="AO201" s="50"/>
      <c r="AP201" s="50"/>
      <c r="AQ201" s="50"/>
      <c r="AR201" s="50"/>
    </row>
    <row r="202" ht="15.75" customHeight="1">
      <c r="A202" s="95" t="s">
        <v>869</v>
      </c>
      <c r="B202" s="95" t="s">
        <v>869</v>
      </c>
      <c r="C202" s="44" t="s">
        <v>88</v>
      </c>
      <c r="D202" s="45" t="s">
        <v>697</v>
      </c>
      <c r="E202" s="46" t="s">
        <v>874</v>
      </c>
      <c r="F202" s="47" t="s">
        <v>875</v>
      </c>
      <c r="G202" s="88" t="s">
        <v>876</v>
      </c>
      <c r="H202" s="44">
        <v>0.0</v>
      </c>
      <c r="I202" s="44" t="s">
        <v>877</v>
      </c>
      <c r="J202" s="49">
        <v>44197.0</v>
      </c>
      <c r="K202" s="49">
        <v>44561.0</v>
      </c>
      <c r="L202" s="44" t="s">
        <v>100</v>
      </c>
      <c r="M202" s="50">
        <v>1200000.0</v>
      </c>
      <c r="N202" s="50">
        <v>100000.0</v>
      </c>
      <c r="O202" s="44"/>
      <c r="P202" s="44">
        <v>1.21E8</v>
      </c>
      <c r="Q202" s="44">
        <f t="shared" si="2"/>
        <v>121</v>
      </c>
      <c r="R202" s="50"/>
      <c r="S202" s="51">
        <v>0.0</v>
      </c>
      <c r="T202" s="50">
        <v>0.0</v>
      </c>
      <c r="U202" s="50"/>
      <c r="V202" s="44" t="str">
        <f>VLOOKUP(U202,[1]Sheet1!$B$1:$F$65536,5,FALSE)</f>
        <v>#ERROR!</v>
      </c>
      <c r="W202" s="50"/>
      <c r="X202" s="51">
        <v>0.0</v>
      </c>
      <c r="Y202" s="51">
        <v>0.0</v>
      </c>
      <c r="Z202" s="52">
        <v>1200000.0</v>
      </c>
      <c r="AA202" s="52" t="s">
        <v>96</v>
      </c>
      <c r="AB202" s="53">
        <v>1200000.0</v>
      </c>
      <c r="AC202" s="53" t="s">
        <v>96</v>
      </c>
      <c r="AD202" s="54">
        <v>0.0</v>
      </c>
      <c r="AE202" s="54">
        <v>0.0</v>
      </c>
      <c r="AF202" s="54">
        <v>0.0</v>
      </c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</row>
    <row r="203" ht="15.75" customHeight="1">
      <c r="A203" s="95" t="s">
        <v>869</v>
      </c>
      <c r="B203" s="95" t="s">
        <v>869</v>
      </c>
      <c r="C203" s="44" t="s">
        <v>88</v>
      </c>
      <c r="D203" s="45" t="s">
        <v>697</v>
      </c>
      <c r="E203" s="46" t="s">
        <v>878</v>
      </c>
      <c r="F203" s="47" t="s">
        <v>879</v>
      </c>
      <c r="G203" s="88" t="s">
        <v>876</v>
      </c>
      <c r="H203" s="44">
        <v>0.0</v>
      </c>
      <c r="I203" s="44" t="s">
        <v>880</v>
      </c>
      <c r="J203" s="49">
        <v>44197.0</v>
      </c>
      <c r="K203" s="49">
        <v>44561.0</v>
      </c>
      <c r="L203" s="44" t="s">
        <v>100</v>
      </c>
      <c r="M203" s="50">
        <v>1000000.0</v>
      </c>
      <c r="N203" s="50">
        <v>83333.33333333333</v>
      </c>
      <c r="O203" s="44"/>
      <c r="P203" s="44">
        <v>1.21E8</v>
      </c>
      <c r="Q203" s="44">
        <f t="shared" si="2"/>
        <v>121</v>
      </c>
      <c r="R203" s="50"/>
      <c r="S203" s="51">
        <v>0.0</v>
      </c>
      <c r="T203" s="50">
        <v>0.0</v>
      </c>
      <c r="U203" s="44"/>
      <c r="V203" s="44" t="str">
        <f>VLOOKUP(U203,[1]Sheet1!$B$1:$F$65536,5,FALSE)</f>
        <v>#ERROR!</v>
      </c>
      <c r="W203" s="50"/>
      <c r="X203" s="51">
        <v>0.0</v>
      </c>
      <c r="Y203" s="51">
        <v>0.0</v>
      </c>
      <c r="Z203" s="52">
        <v>1000000.0</v>
      </c>
      <c r="AA203" s="52" t="s">
        <v>96</v>
      </c>
      <c r="AB203" s="53">
        <v>1000000.0</v>
      </c>
      <c r="AC203" s="53" t="s">
        <v>96</v>
      </c>
      <c r="AD203" s="54">
        <v>0.0</v>
      </c>
      <c r="AE203" s="54">
        <v>0.0</v>
      </c>
      <c r="AF203" s="54">
        <v>0.0</v>
      </c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</row>
    <row r="204" ht="15.75" customHeight="1">
      <c r="A204" s="44" t="s">
        <v>624</v>
      </c>
      <c r="B204" s="44" t="s">
        <v>881</v>
      </c>
      <c r="C204" s="44" t="s">
        <v>411</v>
      </c>
      <c r="D204" s="45" t="s">
        <v>882</v>
      </c>
      <c r="E204" s="46" t="s">
        <v>883</v>
      </c>
      <c r="F204" s="47">
        <v>4.0432544000147E13</v>
      </c>
      <c r="G204" s="48" t="s">
        <v>884</v>
      </c>
      <c r="H204" s="44" t="s">
        <v>312</v>
      </c>
      <c r="I204" s="44" t="s">
        <v>885</v>
      </c>
      <c r="J204" s="49">
        <v>43909.0</v>
      </c>
      <c r="K204" s="49">
        <v>44274.0</v>
      </c>
      <c r="L204" s="44" t="s">
        <v>94</v>
      </c>
      <c r="M204" s="50">
        <v>333680.4</v>
      </c>
      <c r="N204" s="50">
        <v>27806.7</v>
      </c>
      <c r="O204" s="44">
        <v>17856.0</v>
      </c>
      <c r="P204" s="44">
        <v>1.21E8</v>
      </c>
      <c r="Q204" s="44">
        <f t="shared" si="2"/>
        <v>121</v>
      </c>
      <c r="R204" s="50">
        <v>75000.0</v>
      </c>
      <c r="S204" s="51">
        <v>0.0</v>
      </c>
      <c r="T204" s="50">
        <v>0.0</v>
      </c>
      <c r="U204" s="44" t="s">
        <v>886</v>
      </c>
      <c r="V204" s="44" t="str">
        <f>VLOOKUP(U204,[1]Sheet1!$B$1:$F$65536,5,FALSE)</f>
        <v>#ERROR!</v>
      </c>
      <c r="W204" s="50">
        <v>75000.0</v>
      </c>
      <c r="X204" s="51">
        <v>26899.11</v>
      </c>
      <c r="Y204" s="51">
        <v>26899.11</v>
      </c>
      <c r="Z204" s="52">
        <v>207836.72999999998</v>
      </c>
      <c r="AA204" s="52" t="s">
        <v>96</v>
      </c>
      <c r="AB204" s="53">
        <v>48100.89</v>
      </c>
      <c r="AC204" s="53" t="s">
        <v>97</v>
      </c>
      <c r="AD204" s="54">
        <v>48100.89</v>
      </c>
      <c r="AE204" s="54">
        <v>16778.59</v>
      </c>
      <c r="AF204" s="54">
        <v>31322.300000000003</v>
      </c>
      <c r="AG204" s="56">
        <v>13075.83</v>
      </c>
      <c r="AH204" s="56">
        <v>18246.47</v>
      </c>
      <c r="AI204" s="59">
        <v>16778.59</v>
      </c>
      <c r="AJ204" s="55"/>
      <c r="AK204" s="55"/>
      <c r="AL204" s="55"/>
      <c r="AM204" s="55"/>
      <c r="AN204" s="55"/>
      <c r="AO204" s="55"/>
      <c r="AP204" s="55"/>
      <c r="AQ204" s="55"/>
      <c r="AR204" s="55"/>
    </row>
    <row r="205" ht="15.75" customHeight="1">
      <c r="A205" s="44" t="s">
        <v>624</v>
      </c>
      <c r="B205" s="44" t="s">
        <v>881</v>
      </c>
      <c r="C205" s="44" t="s">
        <v>411</v>
      </c>
      <c r="D205" s="45" t="s">
        <v>882</v>
      </c>
      <c r="E205" s="46" t="s">
        <v>883</v>
      </c>
      <c r="F205" s="47">
        <v>4.0432544000147E13</v>
      </c>
      <c r="G205" s="48" t="s">
        <v>884</v>
      </c>
      <c r="H205" s="44" t="s">
        <v>171</v>
      </c>
      <c r="I205" s="44" t="s">
        <v>887</v>
      </c>
      <c r="J205" s="49">
        <v>44274.0</v>
      </c>
      <c r="K205" s="49">
        <v>44639.0</v>
      </c>
      <c r="L205" s="44" t="s">
        <v>100</v>
      </c>
      <c r="M205" s="50">
        <v>333680.4</v>
      </c>
      <c r="N205" s="50">
        <v>27806.7</v>
      </c>
      <c r="O205" s="44">
        <v>17856.0</v>
      </c>
      <c r="P205" s="44">
        <v>1.21E8</v>
      </c>
      <c r="Q205" s="44">
        <f t="shared" si="2"/>
        <v>121</v>
      </c>
      <c r="R205" s="50">
        <v>333680.4</v>
      </c>
      <c r="S205" s="51">
        <v>-222453.60000000003</v>
      </c>
      <c r="T205" s="50">
        <v>0.0</v>
      </c>
      <c r="U205" s="44" t="s">
        <v>888</v>
      </c>
      <c r="V205" s="44" t="str">
        <f>VLOOKUP(U205,[1]Sheet1!$B$1:$F$65536,5,FALSE)</f>
        <v>#ERROR!</v>
      </c>
      <c r="W205" s="50">
        <v>111226.8</v>
      </c>
      <c r="X205" s="51">
        <v>-68773.2</v>
      </c>
      <c r="Y205" s="51">
        <v>111226.8</v>
      </c>
      <c r="Z205" s="52">
        <v>207836.72999999998</v>
      </c>
      <c r="AA205" s="52" t="s">
        <v>96</v>
      </c>
      <c r="AB205" s="53">
        <v>180000.0</v>
      </c>
      <c r="AC205" s="53" t="s">
        <v>97</v>
      </c>
      <c r="AD205" s="54">
        <v>180000.0</v>
      </c>
      <c r="AE205" s="54">
        <v>0.0</v>
      </c>
      <c r="AF205" s="54">
        <v>0.0</v>
      </c>
      <c r="AG205" s="55"/>
      <c r="AH205" s="55"/>
      <c r="AI205" s="55"/>
      <c r="AJ205" s="50">
        <v>20000.0</v>
      </c>
      <c r="AK205" s="50">
        <v>20000.0</v>
      </c>
      <c r="AL205" s="50">
        <v>20000.0</v>
      </c>
      <c r="AM205" s="50">
        <v>20000.0</v>
      </c>
      <c r="AN205" s="50">
        <v>20000.0</v>
      </c>
      <c r="AO205" s="50">
        <v>20000.0</v>
      </c>
      <c r="AP205" s="50">
        <v>20000.0</v>
      </c>
      <c r="AQ205" s="50">
        <v>20000.0</v>
      </c>
      <c r="AR205" s="50">
        <v>20000.0</v>
      </c>
    </row>
    <row r="206" ht="15.75" customHeight="1">
      <c r="A206" s="44" t="s">
        <v>624</v>
      </c>
      <c r="B206" s="44" t="s">
        <v>881</v>
      </c>
      <c r="C206" s="44" t="s">
        <v>411</v>
      </c>
      <c r="D206" s="45" t="s">
        <v>889</v>
      </c>
      <c r="E206" s="46" t="s">
        <v>890</v>
      </c>
      <c r="F206" s="47">
        <v>8.953969000199E12</v>
      </c>
      <c r="G206" s="48" t="s">
        <v>891</v>
      </c>
      <c r="H206" s="44" t="s">
        <v>171</v>
      </c>
      <c r="I206" s="44" t="s">
        <v>892</v>
      </c>
      <c r="J206" s="49">
        <v>44070.0</v>
      </c>
      <c r="K206" s="49">
        <v>44435.0</v>
      </c>
      <c r="L206" s="44" t="s">
        <v>100</v>
      </c>
      <c r="M206" s="50">
        <v>161424.0</v>
      </c>
      <c r="N206" s="50">
        <v>13452.0</v>
      </c>
      <c r="O206" s="44">
        <v>17855.0</v>
      </c>
      <c r="P206" s="44">
        <v>1.21E8</v>
      </c>
      <c r="Q206" s="44">
        <f t="shared" si="2"/>
        <v>121</v>
      </c>
      <c r="R206" s="50">
        <v>106270.8</v>
      </c>
      <c r="S206" s="51">
        <v>0.0</v>
      </c>
      <c r="T206" s="50">
        <v>0.0</v>
      </c>
      <c r="U206" s="44" t="s">
        <v>893</v>
      </c>
      <c r="V206" s="44" t="str">
        <f>VLOOKUP(U206,[1]Sheet1!$B$1:$F$65536,5,FALSE)</f>
        <v>#ERROR!</v>
      </c>
      <c r="W206" s="50">
        <v>106270.8</v>
      </c>
      <c r="X206" s="51">
        <v>0.0</v>
      </c>
      <c r="Y206" s="51">
        <v>65914.8</v>
      </c>
      <c r="Z206" s="52">
        <v>55153.2</v>
      </c>
      <c r="AA206" s="52" t="s">
        <v>96</v>
      </c>
      <c r="AB206" s="53">
        <v>161424.0</v>
      </c>
      <c r="AC206" s="53" t="s">
        <v>118</v>
      </c>
      <c r="AD206" s="54">
        <v>106270.8</v>
      </c>
      <c r="AE206" s="54">
        <v>13452.0</v>
      </c>
      <c r="AF206" s="54">
        <v>26904.0</v>
      </c>
      <c r="AG206" s="56">
        <v>13452.0</v>
      </c>
      <c r="AH206" s="56">
        <v>13452.0</v>
      </c>
      <c r="AI206" s="59">
        <v>13452.0</v>
      </c>
      <c r="AJ206" s="50">
        <v>13452.0</v>
      </c>
      <c r="AK206" s="50">
        <v>13452.0</v>
      </c>
      <c r="AL206" s="50">
        <v>13452.0</v>
      </c>
      <c r="AM206" s="50">
        <v>13452.0</v>
      </c>
      <c r="AN206" s="50">
        <v>12106.8</v>
      </c>
      <c r="AO206" s="55"/>
      <c r="AP206" s="55"/>
      <c r="AQ206" s="55"/>
      <c r="AR206" s="55"/>
    </row>
    <row r="207" ht="15.75" customHeight="1">
      <c r="A207" s="44" t="s">
        <v>624</v>
      </c>
      <c r="B207" s="44" t="s">
        <v>881</v>
      </c>
      <c r="C207" s="44" t="s">
        <v>411</v>
      </c>
      <c r="D207" s="45" t="s">
        <v>894</v>
      </c>
      <c r="E207" s="46" t="s">
        <v>895</v>
      </c>
      <c r="F207" s="47">
        <v>6.809941000157E12</v>
      </c>
      <c r="G207" s="48" t="s">
        <v>896</v>
      </c>
      <c r="H207" s="44" t="s">
        <v>312</v>
      </c>
      <c r="I207" s="44" t="s">
        <v>897</v>
      </c>
      <c r="J207" s="49">
        <v>43959.0</v>
      </c>
      <c r="K207" s="49">
        <v>44324.0</v>
      </c>
      <c r="L207" s="44" t="s">
        <v>94</v>
      </c>
      <c r="M207" s="50">
        <v>57600.0</v>
      </c>
      <c r="N207" s="50">
        <v>4800.0</v>
      </c>
      <c r="O207" s="44">
        <v>17885.0</v>
      </c>
      <c r="P207" s="44">
        <v>1.21E8</v>
      </c>
      <c r="Q207" s="44">
        <f t="shared" si="2"/>
        <v>121</v>
      </c>
      <c r="R207" s="50">
        <v>20480.0</v>
      </c>
      <c r="S207" s="51">
        <v>0.0</v>
      </c>
      <c r="T207" s="50">
        <v>0.0</v>
      </c>
      <c r="U207" s="44" t="s">
        <v>898</v>
      </c>
      <c r="V207" s="44" t="str">
        <f>VLOOKUP(U207,[1]Sheet1!$B$1:$F$65536,5,FALSE)</f>
        <v>#ERROR!</v>
      </c>
      <c r="W207" s="50">
        <v>20480.0</v>
      </c>
      <c r="X207" s="51">
        <v>0.0</v>
      </c>
      <c r="Y207" s="51">
        <v>6080.0</v>
      </c>
      <c r="Z207" s="52">
        <v>37120.0</v>
      </c>
      <c r="AA207" s="52" t="s">
        <v>96</v>
      </c>
      <c r="AB207" s="53">
        <v>20480.0</v>
      </c>
      <c r="AC207" s="53" t="s">
        <v>97</v>
      </c>
      <c r="AD207" s="54">
        <v>20480.0</v>
      </c>
      <c r="AE207" s="54">
        <v>4800.0</v>
      </c>
      <c r="AF207" s="54">
        <v>9600.0</v>
      </c>
      <c r="AG207" s="56">
        <v>4800.0</v>
      </c>
      <c r="AH207" s="58">
        <v>4800.0</v>
      </c>
      <c r="AI207" s="59">
        <v>4800.0</v>
      </c>
      <c r="AJ207" s="50">
        <v>4800.0</v>
      </c>
      <c r="AK207" s="50">
        <v>1280.0</v>
      </c>
      <c r="AL207" s="55"/>
      <c r="AM207" s="55"/>
      <c r="AN207" s="55"/>
      <c r="AO207" s="55"/>
      <c r="AP207" s="55"/>
      <c r="AQ207" s="55"/>
      <c r="AR207" s="55"/>
    </row>
    <row r="208" ht="15.75" customHeight="1">
      <c r="A208" s="44" t="s">
        <v>624</v>
      </c>
      <c r="B208" s="44" t="s">
        <v>881</v>
      </c>
      <c r="C208" s="44" t="s">
        <v>411</v>
      </c>
      <c r="D208" s="45" t="s">
        <v>894</v>
      </c>
      <c r="E208" s="46" t="s">
        <v>895</v>
      </c>
      <c r="F208" s="47">
        <v>6.809941000157E12</v>
      </c>
      <c r="G208" s="48" t="s">
        <v>896</v>
      </c>
      <c r="H208" s="44" t="s">
        <v>171</v>
      </c>
      <c r="I208" s="44" t="s">
        <v>899</v>
      </c>
      <c r="J208" s="49">
        <v>44324.0</v>
      </c>
      <c r="K208" s="49">
        <v>44689.0</v>
      </c>
      <c r="L208" s="44" t="s">
        <v>100</v>
      </c>
      <c r="M208" s="50">
        <v>57600.0</v>
      </c>
      <c r="N208" s="50">
        <v>4800.0</v>
      </c>
      <c r="O208" s="44">
        <v>1596.0</v>
      </c>
      <c r="P208" s="44">
        <v>1.21E8</v>
      </c>
      <c r="Q208" s="44">
        <f t="shared" si="2"/>
        <v>121</v>
      </c>
      <c r="R208" s="50">
        <v>57600.0</v>
      </c>
      <c r="S208" s="51">
        <v>-28800.0</v>
      </c>
      <c r="T208" s="50">
        <v>0.0</v>
      </c>
      <c r="U208" s="44" t="s">
        <v>900</v>
      </c>
      <c r="V208" s="44" t="str">
        <f>VLOOKUP(U208,[1]Sheet1!$B$1:$F$65536,5,FALSE)</f>
        <v>#ERROR!</v>
      </c>
      <c r="W208" s="50">
        <v>28800.0</v>
      </c>
      <c r="X208" s="51">
        <v>-8320.0</v>
      </c>
      <c r="Y208" s="51">
        <v>28800.0</v>
      </c>
      <c r="Z208" s="52">
        <v>37120.0</v>
      </c>
      <c r="AA208" s="52" t="s">
        <v>96</v>
      </c>
      <c r="AB208" s="53">
        <v>37120.0</v>
      </c>
      <c r="AC208" s="53" t="s">
        <v>97</v>
      </c>
      <c r="AD208" s="54">
        <v>37120.0</v>
      </c>
      <c r="AE208" s="54">
        <v>0.0</v>
      </c>
      <c r="AF208" s="54">
        <v>0.0</v>
      </c>
      <c r="AG208" s="55"/>
      <c r="AH208" s="55"/>
      <c r="AI208" s="55"/>
      <c r="AJ208" s="55"/>
      <c r="AK208" s="50">
        <v>3520.0</v>
      </c>
      <c r="AL208" s="50">
        <v>4800.0</v>
      </c>
      <c r="AM208" s="50">
        <v>4800.0</v>
      </c>
      <c r="AN208" s="50">
        <v>4800.0</v>
      </c>
      <c r="AO208" s="50">
        <v>4800.0</v>
      </c>
      <c r="AP208" s="50">
        <v>4800.0</v>
      </c>
      <c r="AQ208" s="50">
        <v>4800.0</v>
      </c>
      <c r="AR208" s="50">
        <v>4800.0</v>
      </c>
    </row>
    <row r="209" ht="15.75" customHeight="1">
      <c r="A209" s="44" t="s">
        <v>624</v>
      </c>
      <c r="B209" s="44" t="s">
        <v>881</v>
      </c>
      <c r="C209" s="44" t="s">
        <v>411</v>
      </c>
      <c r="D209" s="45" t="s">
        <v>901</v>
      </c>
      <c r="E209" s="46" t="s">
        <v>902</v>
      </c>
      <c r="F209" s="47">
        <v>1.645738002899E12</v>
      </c>
      <c r="G209" s="48" t="s">
        <v>903</v>
      </c>
      <c r="H209" s="44" t="s">
        <v>92</v>
      </c>
      <c r="I209" s="44" t="s">
        <v>904</v>
      </c>
      <c r="J209" s="49">
        <v>44136.0</v>
      </c>
      <c r="K209" s="49">
        <v>44501.0</v>
      </c>
      <c r="L209" s="44" t="s">
        <v>100</v>
      </c>
      <c r="M209" s="50">
        <v>3710540.08</v>
      </c>
      <c r="N209" s="50">
        <v>309211.67333333334</v>
      </c>
      <c r="O209" s="44">
        <v>17857.0</v>
      </c>
      <c r="P209" s="44">
        <v>1.21E8</v>
      </c>
      <c r="Q209" s="44">
        <f t="shared" si="2"/>
        <v>121</v>
      </c>
      <c r="R209" s="50">
        <v>3001480.83</v>
      </c>
      <c r="S209" s="51">
        <v>0.0</v>
      </c>
      <c r="T209" s="50">
        <v>0.0</v>
      </c>
      <c r="U209" s="44" t="s">
        <v>905</v>
      </c>
      <c r="V209" s="44" t="str">
        <f>VLOOKUP(U209,[1]Sheet1!$B$1:$F$65536,5,FALSE)</f>
        <v>#ERROR!</v>
      </c>
      <c r="W209" s="50">
        <v>3001480.83</v>
      </c>
      <c r="X209" s="51">
        <v>-359654.8700000001</v>
      </c>
      <c r="Y209" s="51">
        <v>1741381.6900000002</v>
      </c>
      <c r="Z209" s="52">
        <v>720303.6799999999</v>
      </c>
      <c r="AA209" s="52" t="s">
        <v>96</v>
      </c>
      <c r="AB209" s="53">
        <v>3710540.08</v>
      </c>
      <c r="AC209" s="53" t="s">
        <v>118</v>
      </c>
      <c r="AD209" s="54">
        <v>3361135.7</v>
      </c>
      <c r="AE209" s="54">
        <v>435605.0</v>
      </c>
      <c r="AF209" s="54">
        <v>824494.1399999999</v>
      </c>
      <c r="AG209" s="56">
        <v>392481.73</v>
      </c>
      <c r="AH209" s="56">
        <v>432012.41</v>
      </c>
      <c r="AI209" s="59">
        <v>435605.0</v>
      </c>
      <c r="AJ209" s="50">
        <v>300148.08</v>
      </c>
      <c r="AK209" s="50">
        <v>300148.08</v>
      </c>
      <c r="AL209" s="50">
        <v>300148.08</v>
      </c>
      <c r="AM209" s="50">
        <v>300148.08</v>
      </c>
      <c r="AN209" s="50">
        <v>300148.08</v>
      </c>
      <c r="AO209" s="50">
        <v>300148.08</v>
      </c>
      <c r="AP209" s="50">
        <v>300148.08</v>
      </c>
      <c r="AQ209" s="55"/>
      <c r="AR209" s="55"/>
    </row>
    <row r="210" ht="15.75" customHeight="1">
      <c r="A210" s="44" t="s">
        <v>624</v>
      </c>
      <c r="B210" s="44" t="s">
        <v>881</v>
      </c>
      <c r="C210" s="44" t="s">
        <v>411</v>
      </c>
      <c r="D210" s="45" t="s">
        <v>906</v>
      </c>
      <c r="E210" s="46" t="s">
        <v>907</v>
      </c>
      <c r="F210" s="47">
        <v>8.316992000172E12</v>
      </c>
      <c r="G210" s="48" t="s">
        <v>908</v>
      </c>
      <c r="H210" s="44" t="s">
        <v>92</v>
      </c>
      <c r="I210" s="44" t="s">
        <v>909</v>
      </c>
      <c r="J210" s="49">
        <v>43948.0</v>
      </c>
      <c r="K210" s="49">
        <v>44313.0</v>
      </c>
      <c r="L210" s="44" t="s">
        <v>94</v>
      </c>
      <c r="M210" s="50">
        <v>598900.0</v>
      </c>
      <c r="N210" s="50">
        <v>49908.333333333336</v>
      </c>
      <c r="O210" s="44">
        <v>17884.0</v>
      </c>
      <c r="P210" s="44">
        <v>1.21E8</v>
      </c>
      <c r="Q210" s="44">
        <f t="shared" si="2"/>
        <v>121</v>
      </c>
      <c r="R210" s="50">
        <v>101608.46999999999</v>
      </c>
      <c r="S210" s="51">
        <v>0.0</v>
      </c>
      <c r="T210" s="50">
        <v>0.0</v>
      </c>
      <c r="U210" s="44" t="s">
        <v>910</v>
      </c>
      <c r="V210" s="44" t="str">
        <f>VLOOKUP(U210,[1]Sheet1!$B$1:$F$65536,5,FALSE)</f>
        <v>#ERROR!</v>
      </c>
      <c r="W210" s="50">
        <v>101608.47</v>
      </c>
      <c r="X210" s="51">
        <v>0.0</v>
      </c>
      <c r="Y210" s="51">
        <v>0.0</v>
      </c>
      <c r="Z210" s="52">
        <v>311087.08</v>
      </c>
      <c r="AA210" s="52" t="s">
        <v>96</v>
      </c>
      <c r="AB210" s="53">
        <v>101608.47</v>
      </c>
      <c r="AC210" s="53" t="s">
        <v>96</v>
      </c>
      <c r="AD210" s="54">
        <v>101608.47</v>
      </c>
      <c r="AE210" s="54">
        <v>0.0</v>
      </c>
      <c r="AF210" s="54">
        <v>101608.47</v>
      </c>
      <c r="AG210" s="56">
        <v>76533.47</v>
      </c>
      <c r="AH210" s="58">
        <v>25075.0</v>
      </c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</row>
    <row r="211" ht="15.75" customHeight="1">
      <c r="A211" s="44" t="s">
        <v>624</v>
      </c>
      <c r="B211" s="44" t="s">
        <v>881</v>
      </c>
      <c r="C211" s="44" t="s">
        <v>411</v>
      </c>
      <c r="D211" s="45" t="s">
        <v>911</v>
      </c>
      <c r="E211" s="46" t="s">
        <v>912</v>
      </c>
      <c r="F211" s="47">
        <v>9.032576000105E12</v>
      </c>
      <c r="G211" s="48" t="s">
        <v>913</v>
      </c>
      <c r="H211" s="44" t="s">
        <v>171</v>
      </c>
      <c r="I211" s="44" t="s">
        <v>914</v>
      </c>
      <c r="J211" s="49">
        <v>44071.0</v>
      </c>
      <c r="K211" s="49">
        <v>44436.0</v>
      </c>
      <c r="L211" s="44" t="s">
        <v>100</v>
      </c>
      <c r="M211" s="50">
        <v>87499.92</v>
      </c>
      <c r="N211" s="50">
        <v>7291.66</v>
      </c>
      <c r="O211" s="44">
        <v>17858.0</v>
      </c>
      <c r="P211" s="44">
        <v>1.21E8</v>
      </c>
      <c r="Q211" s="44">
        <f t="shared" si="2"/>
        <v>121</v>
      </c>
      <c r="R211" s="50">
        <v>44000.0</v>
      </c>
      <c r="S211" s="51">
        <v>0.0</v>
      </c>
      <c r="T211" s="50">
        <v>0.0</v>
      </c>
      <c r="U211" s="44" t="s">
        <v>915</v>
      </c>
      <c r="V211" s="44" t="str">
        <f>VLOOKUP(U211,[1]Sheet1!$B$1:$F$65536,5,FALSE)</f>
        <v>#ERROR!</v>
      </c>
      <c r="W211" s="50">
        <v>44000.0</v>
      </c>
      <c r="X211" s="51">
        <v>3645.0666666666657</v>
      </c>
      <c r="Y211" s="51">
        <v>30778.399999999998</v>
      </c>
      <c r="Z211" s="52">
        <v>24947.620000000003</v>
      </c>
      <c r="AA211" s="52" t="s">
        <v>96</v>
      </c>
      <c r="AB211" s="53">
        <v>60000.0</v>
      </c>
      <c r="AC211" s="53" t="s">
        <v>700</v>
      </c>
      <c r="AD211" s="54">
        <v>40354.933333333334</v>
      </c>
      <c r="AE211" s="54">
        <v>1885.8</v>
      </c>
      <c r="AF211" s="54">
        <v>11335.8</v>
      </c>
      <c r="AG211" s="56">
        <v>4320.8</v>
      </c>
      <c r="AH211" s="56">
        <v>7015.0</v>
      </c>
      <c r="AI211" s="59">
        <v>1885.8</v>
      </c>
      <c r="AJ211" s="50">
        <v>5500.0</v>
      </c>
      <c r="AK211" s="50">
        <v>5500.0</v>
      </c>
      <c r="AL211" s="50">
        <v>5500.0</v>
      </c>
      <c r="AM211" s="50">
        <v>5500.0</v>
      </c>
      <c r="AN211" s="50">
        <v>5133.333333333334</v>
      </c>
      <c r="AO211" s="55"/>
      <c r="AP211" s="55"/>
      <c r="AQ211" s="55"/>
      <c r="AR211" s="55"/>
    </row>
    <row r="212" ht="15.75" customHeight="1">
      <c r="A212" s="44" t="s">
        <v>624</v>
      </c>
      <c r="B212" s="44" t="s">
        <v>881</v>
      </c>
      <c r="C212" s="44" t="s">
        <v>411</v>
      </c>
      <c r="D212" s="45" t="s">
        <v>916</v>
      </c>
      <c r="E212" s="46" t="s">
        <v>917</v>
      </c>
      <c r="F212" s="47">
        <v>5.060367000114E12</v>
      </c>
      <c r="G212" s="48" t="s">
        <v>891</v>
      </c>
      <c r="H212" s="44" t="s">
        <v>171</v>
      </c>
      <c r="I212" s="44" t="s">
        <v>918</v>
      </c>
      <c r="J212" s="49">
        <v>44064.0</v>
      </c>
      <c r="K212" s="49">
        <v>44429.0</v>
      </c>
      <c r="L212" s="44" t="s">
        <v>100</v>
      </c>
      <c r="M212" s="50">
        <v>119820.0</v>
      </c>
      <c r="N212" s="50">
        <v>9985.0</v>
      </c>
      <c r="O212" s="44">
        <v>17859.0</v>
      </c>
      <c r="P212" s="44">
        <v>1.21E8</v>
      </c>
      <c r="Q212" s="44">
        <f t="shared" si="2"/>
        <v>121</v>
      </c>
      <c r="R212" s="50">
        <v>79880.0</v>
      </c>
      <c r="S212" s="51">
        <v>0.0</v>
      </c>
      <c r="T212" s="50">
        <v>0.0</v>
      </c>
      <c r="U212" s="44" t="s">
        <v>919</v>
      </c>
      <c r="V212" s="44" t="str">
        <f>VLOOKUP(U212,[1]Sheet1!$B$1:$F$65536,5,FALSE)</f>
        <v>#ERROR!</v>
      </c>
      <c r="W212" s="50">
        <v>79880.0</v>
      </c>
      <c r="X212" s="51">
        <v>1440.0</v>
      </c>
      <c r="Y212" s="51">
        <v>51365.0</v>
      </c>
      <c r="Z212" s="52">
        <v>38020.0</v>
      </c>
      <c r="AA212" s="52" t="s">
        <v>96</v>
      </c>
      <c r="AB212" s="53">
        <v>114060.0</v>
      </c>
      <c r="AC212" s="53" t="s">
        <v>118</v>
      </c>
      <c r="AD212" s="54">
        <v>78440.0</v>
      </c>
      <c r="AE212" s="54">
        <v>9505.0</v>
      </c>
      <c r="AF212" s="54">
        <v>19010.0</v>
      </c>
      <c r="AG212" s="56">
        <v>9505.0</v>
      </c>
      <c r="AH212" s="58">
        <v>9505.0</v>
      </c>
      <c r="AI212" s="59">
        <v>9505.0</v>
      </c>
      <c r="AJ212" s="50">
        <v>9985.0</v>
      </c>
      <c r="AK212" s="50">
        <v>9985.0</v>
      </c>
      <c r="AL212" s="50">
        <v>9985.0</v>
      </c>
      <c r="AM212" s="50">
        <v>9985.0</v>
      </c>
      <c r="AN212" s="50">
        <v>9985.0</v>
      </c>
      <c r="AO212" s="55"/>
      <c r="AP212" s="55"/>
      <c r="AQ212" s="55"/>
      <c r="AR212" s="55"/>
    </row>
    <row r="213" ht="15.75" customHeight="1">
      <c r="A213" s="44" t="s">
        <v>624</v>
      </c>
      <c r="B213" s="44" t="s">
        <v>881</v>
      </c>
      <c r="C213" s="44" t="s">
        <v>411</v>
      </c>
      <c r="D213" s="45" t="s">
        <v>920</v>
      </c>
      <c r="E213" s="46" t="s">
        <v>921</v>
      </c>
      <c r="F213" s="47">
        <v>3.3000118000179E13</v>
      </c>
      <c r="G213" s="48" t="s">
        <v>922</v>
      </c>
      <c r="H213" s="44" t="s">
        <v>678</v>
      </c>
      <c r="I213" s="44" t="s">
        <v>923</v>
      </c>
      <c r="J213" s="49">
        <v>44118.0</v>
      </c>
      <c r="K213" s="49">
        <v>44313.0</v>
      </c>
      <c r="L213" s="44" t="s">
        <v>94</v>
      </c>
      <c r="M213" s="50">
        <v>529526.2000000001</v>
      </c>
      <c r="N213" s="50">
        <v>75646.6</v>
      </c>
      <c r="O213" s="44">
        <v>17776.0</v>
      </c>
      <c r="P213" s="44">
        <v>1.21E8</v>
      </c>
      <c r="Q213" s="44">
        <f t="shared" si="2"/>
        <v>121</v>
      </c>
      <c r="R213" s="50">
        <v>220000.0</v>
      </c>
      <c r="S213" s="51">
        <v>0.0</v>
      </c>
      <c r="T213" s="50">
        <v>0.0</v>
      </c>
      <c r="U213" s="44" t="s">
        <v>924</v>
      </c>
      <c r="V213" s="44" t="str">
        <f>VLOOKUP(U213,[1]Sheet1!$B$1:$F$65536,5,FALSE)</f>
        <v>#ERROR!</v>
      </c>
      <c r="W213" s="50">
        <v>220000.0</v>
      </c>
      <c r="X213" s="51">
        <v>29548.309999999998</v>
      </c>
      <c r="Y213" s="51">
        <v>126503.91</v>
      </c>
      <c r="Z213" s="52">
        <v>100476.59</v>
      </c>
      <c r="AA213" s="52" t="s">
        <v>96</v>
      </c>
      <c r="AB213" s="53">
        <v>190451.69</v>
      </c>
      <c r="AC213" s="53" t="s">
        <v>97</v>
      </c>
      <c r="AD213" s="54">
        <v>190451.69</v>
      </c>
      <c r="AE213" s="54">
        <v>0.0</v>
      </c>
      <c r="AF213" s="54">
        <v>93496.09</v>
      </c>
      <c r="AG213" s="56">
        <v>46320.369999999995</v>
      </c>
      <c r="AH213" s="58">
        <v>46955.6</v>
      </c>
      <c r="AI213" s="58">
        <v>47175.72</v>
      </c>
      <c r="AJ213" s="50">
        <v>50000.0</v>
      </c>
      <c r="AK213" s="55"/>
      <c r="AL213" s="55"/>
      <c r="AM213" s="55"/>
      <c r="AN213" s="55"/>
      <c r="AO213" s="55"/>
      <c r="AP213" s="55"/>
      <c r="AQ213" s="55"/>
      <c r="AR213" s="55"/>
    </row>
    <row r="214" ht="15.75" customHeight="1">
      <c r="A214" s="44" t="s">
        <v>624</v>
      </c>
      <c r="B214" s="44" t="s">
        <v>881</v>
      </c>
      <c r="C214" s="44" t="s">
        <v>411</v>
      </c>
      <c r="D214" s="45" t="s">
        <v>920</v>
      </c>
      <c r="E214" s="46" t="s">
        <v>921</v>
      </c>
      <c r="F214" s="47">
        <v>3.3000118000179E13</v>
      </c>
      <c r="G214" s="48" t="s">
        <v>922</v>
      </c>
      <c r="H214" s="44" t="s">
        <v>786</v>
      </c>
      <c r="I214" s="44" t="s">
        <v>925</v>
      </c>
      <c r="J214" s="49">
        <v>44313.0</v>
      </c>
      <c r="K214" s="49">
        <v>44678.0</v>
      </c>
      <c r="L214" s="44" t="s">
        <v>100</v>
      </c>
      <c r="M214" s="50">
        <v>907759.2</v>
      </c>
      <c r="N214" s="50">
        <v>75646.6</v>
      </c>
      <c r="O214" s="44">
        <v>17776.0</v>
      </c>
      <c r="P214" s="44">
        <v>1.21E8</v>
      </c>
      <c r="Q214" s="44">
        <f t="shared" si="2"/>
        <v>121</v>
      </c>
      <c r="R214" s="50">
        <v>220000.0</v>
      </c>
      <c r="S214" s="51">
        <v>-68706.79999999999</v>
      </c>
      <c r="T214" s="50">
        <v>0.0</v>
      </c>
      <c r="U214" s="44" t="s">
        <v>926</v>
      </c>
      <c r="V214" s="44" t="str">
        <f>VLOOKUP(U214,[1]Sheet1!$B$1:$F$65536,5,FALSE)</f>
        <v>#ERROR!</v>
      </c>
      <c r="W214" s="50">
        <v>151293.2</v>
      </c>
      <c r="X214" s="51">
        <v>-248706.8</v>
      </c>
      <c r="Y214" s="51">
        <v>151293.2</v>
      </c>
      <c r="Z214" s="52">
        <v>100476.59</v>
      </c>
      <c r="AA214" s="52" t="s">
        <v>96</v>
      </c>
      <c r="AB214" s="53">
        <v>400000.0</v>
      </c>
      <c r="AC214" s="53" t="s">
        <v>97</v>
      </c>
      <c r="AD214" s="54">
        <v>400000.0</v>
      </c>
      <c r="AE214" s="54">
        <v>0.0</v>
      </c>
      <c r="AF214" s="54">
        <v>0.0</v>
      </c>
      <c r="AG214" s="55"/>
      <c r="AH214" s="55"/>
      <c r="AI214" s="55"/>
      <c r="AJ214" s="55"/>
      <c r="AK214" s="50">
        <v>50000.0</v>
      </c>
      <c r="AL214" s="50">
        <v>50000.0</v>
      </c>
      <c r="AM214" s="50">
        <v>50000.0</v>
      </c>
      <c r="AN214" s="50">
        <v>50000.0</v>
      </c>
      <c r="AO214" s="50">
        <v>50000.0</v>
      </c>
      <c r="AP214" s="50">
        <v>50000.0</v>
      </c>
      <c r="AQ214" s="50">
        <v>50000.0</v>
      </c>
      <c r="AR214" s="50">
        <v>50000.0</v>
      </c>
    </row>
    <row r="215" ht="15.75" customHeight="1">
      <c r="A215" s="44" t="s">
        <v>624</v>
      </c>
      <c r="B215" s="44" t="s">
        <v>881</v>
      </c>
      <c r="C215" s="44" t="s">
        <v>411</v>
      </c>
      <c r="D215" s="45" t="s">
        <v>927</v>
      </c>
      <c r="E215" s="46" t="s">
        <v>928</v>
      </c>
      <c r="F215" s="47">
        <v>6.172384000106E12</v>
      </c>
      <c r="G215" s="48" t="s">
        <v>929</v>
      </c>
      <c r="H215" s="44" t="s">
        <v>171</v>
      </c>
      <c r="I215" s="44" t="s">
        <v>930</v>
      </c>
      <c r="J215" s="49">
        <v>44163.0</v>
      </c>
      <c r="K215" s="49">
        <v>44528.0</v>
      </c>
      <c r="L215" s="44" t="s">
        <v>100</v>
      </c>
      <c r="M215" s="50">
        <v>57600.0</v>
      </c>
      <c r="N215" s="50">
        <v>4800.0</v>
      </c>
      <c r="O215" s="44">
        <v>17860.0</v>
      </c>
      <c r="P215" s="44">
        <v>1.21E8</v>
      </c>
      <c r="Q215" s="44">
        <f t="shared" si="2"/>
        <v>121</v>
      </c>
      <c r="R215" s="50">
        <v>52480.0</v>
      </c>
      <c r="S215" s="51">
        <v>0.0</v>
      </c>
      <c r="T215" s="50">
        <v>0.0</v>
      </c>
      <c r="U215" s="44" t="s">
        <v>931</v>
      </c>
      <c r="V215" s="44" t="str">
        <f>VLOOKUP(U215,[1]Sheet1!$B$1:$F$65536,5,FALSE)</f>
        <v>#ERROR!</v>
      </c>
      <c r="W215" s="50">
        <v>52480.0</v>
      </c>
      <c r="X215" s="51">
        <v>0.0</v>
      </c>
      <c r="Y215" s="51">
        <v>38080.0</v>
      </c>
      <c r="Z215" s="52">
        <v>5120.0</v>
      </c>
      <c r="AA215" s="52" t="s">
        <v>96</v>
      </c>
      <c r="AB215" s="53">
        <v>57600.0</v>
      </c>
      <c r="AC215" s="53" t="s">
        <v>118</v>
      </c>
      <c r="AD215" s="54">
        <v>52480.0</v>
      </c>
      <c r="AE215" s="54">
        <v>4800.0</v>
      </c>
      <c r="AF215" s="54">
        <v>9600.0</v>
      </c>
      <c r="AG215" s="56">
        <v>4800.0</v>
      </c>
      <c r="AH215" s="56">
        <v>4800.0</v>
      </c>
      <c r="AI215" s="59">
        <v>4800.0</v>
      </c>
      <c r="AJ215" s="50">
        <v>4800.0</v>
      </c>
      <c r="AK215" s="50">
        <v>4800.0</v>
      </c>
      <c r="AL215" s="50">
        <v>4800.0</v>
      </c>
      <c r="AM215" s="50">
        <v>4800.0</v>
      </c>
      <c r="AN215" s="50">
        <v>4800.0</v>
      </c>
      <c r="AO215" s="50">
        <v>4800.0</v>
      </c>
      <c r="AP215" s="50">
        <v>4800.0</v>
      </c>
      <c r="AQ215" s="50">
        <v>4480.0</v>
      </c>
      <c r="AR215" s="55"/>
    </row>
    <row r="216" ht="15.75" customHeight="1">
      <c r="A216" s="44" t="s">
        <v>932</v>
      </c>
      <c r="B216" s="44" t="s">
        <v>462</v>
      </c>
      <c r="C216" s="44" t="s">
        <v>470</v>
      </c>
      <c r="D216" s="45" t="s">
        <v>933</v>
      </c>
      <c r="E216" s="46" t="s">
        <v>934</v>
      </c>
      <c r="F216" s="47">
        <v>8.563277000134E12</v>
      </c>
      <c r="G216" s="48" t="s">
        <v>935</v>
      </c>
      <c r="H216" s="44">
        <v>0.0</v>
      </c>
      <c r="I216" s="44" t="s">
        <v>936</v>
      </c>
      <c r="J216" s="49">
        <v>44298.0</v>
      </c>
      <c r="K216" s="49">
        <v>44663.0</v>
      </c>
      <c r="L216" s="44" t="s">
        <v>100</v>
      </c>
      <c r="M216" s="50">
        <v>71100.0</v>
      </c>
      <c r="N216" s="50">
        <v>5925.0</v>
      </c>
      <c r="O216" s="44">
        <v>1795.0</v>
      </c>
      <c r="P216" s="44">
        <v>1.08101E8</v>
      </c>
      <c r="Q216" s="44">
        <f t="shared" si="2"/>
        <v>108</v>
      </c>
      <c r="R216" s="50">
        <v>71100.0</v>
      </c>
      <c r="S216" s="51">
        <v>0.0</v>
      </c>
      <c r="T216" s="50">
        <v>0.0</v>
      </c>
      <c r="U216" s="44" t="s">
        <v>937</v>
      </c>
      <c r="V216" s="44" t="str">
        <f>VLOOKUP(U216,[1]Sheet1!$B$1:$F$65536,5,FALSE)</f>
        <v>#ERROR!</v>
      </c>
      <c r="W216" s="50">
        <v>71100.0</v>
      </c>
      <c r="X216" s="51">
        <v>0.0</v>
      </c>
      <c r="Y216" s="51">
        <v>71100.0</v>
      </c>
      <c r="Z216" s="52"/>
      <c r="AA216" s="52"/>
      <c r="AB216" s="53">
        <v>71100.0</v>
      </c>
      <c r="AC216" s="53" t="s">
        <v>213</v>
      </c>
      <c r="AD216" s="54">
        <v>71100.0</v>
      </c>
      <c r="AE216" s="54">
        <v>0.0</v>
      </c>
      <c r="AF216" s="54">
        <v>0.0</v>
      </c>
      <c r="AG216" s="55"/>
      <c r="AH216" s="55"/>
      <c r="AI216" s="55"/>
      <c r="AJ216" s="50">
        <v>71100.0</v>
      </c>
      <c r="AK216" s="55"/>
      <c r="AL216" s="55"/>
      <c r="AM216" s="55"/>
      <c r="AN216" s="55"/>
      <c r="AO216" s="55"/>
      <c r="AP216" s="55"/>
      <c r="AQ216" s="55"/>
      <c r="AR216" s="55"/>
    </row>
    <row r="217" ht="15.75" customHeight="1">
      <c r="A217" s="44" t="s">
        <v>932</v>
      </c>
      <c r="B217" s="44" t="s">
        <v>462</v>
      </c>
      <c r="C217" s="44" t="s">
        <v>470</v>
      </c>
      <c r="D217" s="45" t="s">
        <v>938</v>
      </c>
      <c r="E217" s="46" t="s">
        <v>465</v>
      </c>
      <c r="F217" s="47">
        <v>6.02864000183E11</v>
      </c>
      <c r="G217" s="48" t="s">
        <v>939</v>
      </c>
      <c r="H217" s="44">
        <v>0.0</v>
      </c>
      <c r="I217" s="44" t="s">
        <v>940</v>
      </c>
      <c r="J217" s="49">
        <v>44271.0</v>
      </c>
      <c r="K217" s="49">
        <v>44451.0</v>
      </c>
      <c r="L217" s="44" t="s">
        <v>100</v>
      </c>
      <c r="M217" s="50">
        <v>2000.0</v>
      </c>
      <c r="N217" s="50">
        <v>333.3333333333333</v>
      </c>
      <c r="O217" s="44">
        <v>1797.0</v>
      </c>
      <c r="P217" s="44">
        <v>1.21E8</v>
      </c>
      <c r="Q217" s="44">
        <f t="shared" si="2"/>
        <v>121</v>
      </c>
      <c r="R217" s="50">
        <v>2000.0</v>
      </c>
      <c r="S217" s="51">
        <v>0.0</v>
      </c>
      <c r="T217" s="50">
        <v>0.0</v>
      </c>
      <c r="U217" s="44" t="s">
        <v>941</v>
      </c>
      <c r="V217" s="44" t="str">
        <f>VLOOKUP(U217,[1]Sheet1!$B$1:$F$65536,5,FALSE)</f>
        <v>#ERROR!</v>
      </c>
      <c r="W217" s="50">
        <v>2000.0</v>
      </c>
      <c r="X217" s="51">
        <v>0.0</v>
      </c>
      <c r="Y217" s="51">
        <v>0.0</v>
      </c>
      <c r="Z217" s="52"/>
      <c r="AA217" s="52"/>
      <c r="AB217" s="53">
        <v>2000.0</v>
      </c>
      <c r="AC217" s="53" t="s">
        <v>213</v>
      </c>
      <c r="AD217" s="54">
        <v>2000.0</v>
      </c>
      <c r="AE217" s="54">
        <v>2000.0</v>
      </c>
      <c r="AF217" s="54">
        <v>0.0</v>
      </c>
      <c r="AG217" s="55"/>
      <c r="AH217" s="55"/>
      <c r="AI217" s="55"/>
      <c r="AJ217" s="59">
        <v>2000.0</v>
      </c>
      <c r="AK217" s="55"/>
      <c r="AL217" s="55"/>
      <c r="AM217" s="55"/>
      <c r="AN217" s="55"/>
      <c r="AO217" s="55"/>
      <c r="AP217" s="55"/>
      <c r="AQ217" s="55"/>
      <c r="AR217" s="55"/>
    </row>
    <row r="218" ht="15.75" customHeight="1">
      <c r="A218" s="44" t="s">
        <v>932</v>
      </c>
      <c r="B218" s="44" t="s">
        <v>462</v>
      </c>
      <c r="C218" s="44" t="s">
        <v>470</v>
      </c>
      <c r="D218" s="45" t="s">
        <v>942</v>
      </c>
      <c r="E218" s="46" t="s">
        <v>487</v>
      </c>
      <c r="F218" s="47">
        <v>4.372020000144E12</v>
      </c>
      <c r="G218" s="48" t="s">
        <v>943</v>
      </c>
      <c r="H218" s="44">
        <v>0.0</v>
      </c>
      <c r="I218" s="44" t="s">
        <v>944</v>
      </c>
      <c r="J218" s="49">
        <v>44286.0</v>
      </c>
      <c r="K218" s="49">
        <v>44466.0</v>
      </c>
      <c r="L218" s="44" t="s">
        <v>100</v>
      </c>
      <c r="M218" s="50">
        <v>11550.0</v>
      </c>
      <c r="N218" s="50">
        <v>1925.0</v>
      </c>
      <c r="O218" s="44">
        <v>1795.0</v>
      </c>
      <c r="P218" s="44">
        <v>1.21E8</v>
      </c>
      <c r="Q218" s="44">
        <f t="shared" si="2"/>
        <v>121</v>
      </c>
      <c r="R218" s="50">
        <v>11550.0</v>
      </c>
      <c r="S218" s="51">
        <v>0.0</v>
      </c>
      <c r="T218" s="50">
        <v>0.0</v>
      </c>
      <c r="U218" s="44" t="s">
        <v>945</v>
      </c>
      <c r="V218" s="44" t="str">
        <f>VLOOKUP(U218,[1]Sheet1!$B$1:$F$65536,5,FALSE)</f>
        <v>#ERROR!</v>
      </c>
      <c r="W218" s="50">
        <v>11550.0</v>
      </c>
      <c r="X218" s="51">
        <v>0.0</v>
      </c>
      <c r="Y218" s="51">
        <v>11550.0</v>
      </c>
      <c r="Z218" s="52"/>
      <c r="AA218" s="52"/>
      <c r="AB218" s="53">
        <v>11550.0</v>
      </c>
      <c r="AC218" s="53" t="s">
        <v>213</v>
      </c>
      <c r="AD218" s="54">
        <v>11550.0</v>
      </c>
      <c r="AE218" s="54">
        <v>0.0</v>
      </c>
      <c r="AF218" s="54">
        <v>0.0</v>
      </c>
      <c r="AG218" s="55"/>
      <c r="AH218" s="55"/>
      <c r="AI218" s="55"/>
      <c r="AJ218" s="50">
        <v>11550.0</v>
      </c>
      <c r="AK218" s="55"/>
      <c r="AL218" s="55"/>
      <c r="AM218" s="55"/>
      <c r="AN218" s="55"/>
      <c r="AO218" s="55"/>
      <c r="AP218" s="55"/>
      <c r="AQ218" s="55"/>
      <c r="AR218" s="55"/>
    </row>
    <row r="219" ht="15.75" customHeight="1">
      <c r="A219" s="44" t="s">
        <v>932</v>
      </c>
      <c r="B219" s="44" t="s">
        <v>462</v>
      </c>
      <c r="C219" s="44" t="s">
        <v>470</v>
      </c>
      <c r="D219" s="45" t="s">
        <v>946</v>
      </c>
      <c r="E219" s="46" t="s">
        <v>532</v>
      </c>
      <c r="F219" s="47">
        <v>9.053134000226E12</v>
      </c>
      <c r="G219" s="48" t="s">
        <v>947</v>
      </c>
      <c r="H219" s="44">
        <v>0.0</v>
      </c>
      <c r="I219" s="44" t="s">
        <v>948</v>
      </c>
      <c r="J219" s="49">
        <v>44291.0</v>
      </c>
      <c r="K219" s="49">
        <v>44471.0</v>
      </c>
      <c r="L219" s="44" t="s">
        <v>100</v>
      </c>
      <c r="M219" s="50">
        <v>8640.0</v>
      </c>
      <c r="N219" s="50">
        <v>1440.0</v>
      </c>
      <c r="O219" s="44">
        <v>1795.0</v>
      </c>
      <c r="P219" s="44">
        <v>1.22E8</v>
      </c>
      <c r="Q219" s="44">
        <f t="shared" si="2"/>
        <v>122</v>
      </c>
      <c r="R219" s="50">
        <v>8640.0</v>
      </c>
      <c r="S219" s="51">
        <v>0.0</v>
      </c>
      <c r="T219" s="50">
        <v>0.0</v>
      </c>
      <c r="U219" s="44" t="s">
        <v>949</v>
      </c>
      <c r="V219" s="44" t="str">
        <f>VLOOKUP(U219,[1]Sheet1!$B$1:$F$65536,5,FALSE)</f>
        <v>#ERROR!</v>
      </c>
      <c r="W219" s="50">
        <v>8640.0</v>
      </c>
      <c r="X219" s="51">
        <v>0.0</v>
      </c>
      <c r="Y219" s="51">
        <v>8640.0</v>
      </c>
      <c r="Z219" s="52"/>
      <c r="AA219" s="52"/>
      <c r="AB219" s="53">
        <v>8640.0</v>
      </c>
      <c r="AC219" s="53" t="s">
        <v>213</v>
      </c>
      <c r="AD219" s="54">
        <v>8640.0</v>
      </c>
      <c r="AE219" s="54">
        <v>0.0</v>
      </c>
      <c r="AF219" s="54">
        <v>0.0</v>
      </c>
      <c r="AG219" s="55"/>
      <c r="AH219" s="55"/>
      <c r="AI219" s="55"/>
      <c r="AJ219" s="50">
        <v>8640.0</v>
      </c>
      <c r="AK219" s="55"/>
      <c r="AL219" s="55"/>
      <c r="AM219" s="55"/>
      <c r="AN219" s="55"/>
      <c r="AO219" s="55"/>
      <c r="AP219" s="55"/>
      <c r="AQ219" s="55"/>
      <c r="AR219" s="55"/>
    </row>
    <row r="220" ht="15.75" customHeight="1">
      <c r="A220" s="44" t="s">
        <v>932</v>
      </c>
      <c r="B220" s="44" t="s">
        <v>462</v>
      </c>
      <c r="C220" s="44" t="s">
        <v>470</v>
      </c>
      <c r="D220" s="45" t="s">
        <v>950</v>
      </c>
      <c r="E220" s="46" t="s">
        <v>951</v>
      </c>
      <c r="F220" s="47">
        <v>1.1229270000195E13</v>
      </c>
      <c r="G220" s="48" t="s">
        <v>952</v>
      </c>
      <c r="H220" s="44">
        <v>0.0</v>
      </c>
      <c r="I220" s="44" t="s">
        <v>953</v>
      </c>
      <c r="J220" s="49">
        <v>44295.0</v>
      </c>
      <c r="K220" s="49">
        <v>44475.0</v>
      </c>
      <c r="L220" s="44" t="s">
        <v>100</v>
      </c>
      <c r="M220" s="50">
        <v>214528.0</v>
      </c>
      <c r="N220" s="50">
        <v>35754.666666666664</v>
      </c>
      <c r="O220" s="44">
        <v>1795.0</v>
      </c>
      <c r="P220" s="44">
        <v>1.08604E8</v>
      </c>
      <c r="Q220" s="44">
        <f t="shared" si="2"/>
        <v>108</v>
      </c>
      <c r="R220" s="50">
        <v>214528.0</v>
      </c>
      <c r="S220" s="51">
        <v>0.0</v>
      </c>
      <c r="T220" s="50">
        <v>0.0</v>
      </c>
      <c r="U220" s="44" t="s">
        <v>954</v>
      </c>
      <c r="V220" s="44" t="str">
        <f>VLOOKUP(U220,[1]Sheet1!$B$1:$F$65536,5,FALSE)</f>
        <v>#ERROR!</v>
      </c>
      <c r="W220" s="50">
        <v>214528.0</v>
      </c>
      <c r="X220" s="51">
        <v>0.0</v>
      </c>
      <c r="Y220" s="51"/>
      <c r="Z220" s="52"/>
      <c r="AA220" s="52"/>
      <c r="AB220" s="53">
        <v>214528.0</v>
      </c>
      <c r="AC220" s="53" t="s">
        <v>213</v>
      </c>
      <c r="AD220" s="54">
        <v>214528.0</v>
      </c>
      <c r="AE220" s="54">
        <v>0.0</v>
      </c>
      <c r="AF220" s="54">
        <v>0.0</v>
      </c>
      <c r="AG220" s="55"/>
      <c r="AH220" s="55"/>
      <c r="AI220" s="55"/>
      <c r="AJ220" s="50">
        <v>214528.0</v>
      </c>
      <c r="AK220" s="55"/>
      <c r="AL220" s="55"/>
      <c r="AM220" s="55"/>
      <c r="AN220" s="55"/>
      <c r="AO220" s="55"/>
      <c r="AP220" s="55"/>
      <c r="AQ220" s="55"/>
      <c r="AR220" s="55"/>
    </row>
    <row r="221" ht="15.75" customHeight="1">
      <c r="A221" s="44" t="s">
        <v>932</v>
      </c>
      <c r="B221" s="44" t="s">
        <v>462</v>
      </c>
      <c r="C221" s="44" t="s">
        <v>470</v>
      </c>
      <c r="D221" s="45" t="s">
        <v>955</v>
      </c>
      <c r="E221" s="46" t="s">
        <v>532</v>
      </c>
      <c r="F221" s="47">
        <v>9.053134000226E12</v>
      </c>
      <c r="G221" s="48" t="s">
        <v>956</v>
      </c>
      <c r="H221" s="44">
        <v>0.0</v>
      </c>
      <c r="I221" s="44" t="s">
        <v>957</v>
      </c>
      <c r="J221" s="49">
        <v>44286.0</v>
      </c>
      <c r="K221" s="49">
        <v>44466.0</v>
      </c>
      <c r="L221" s="44" t="s">
        <v>100</v>
      </c>
      <c r="M221" s="50">
        <v>6800.0</v>
      </c>
      <c r="N221" s="50">
        <v>1133.3333333333333</v>
      </c>
      <c r="O221" s="44">
        <v>1795.0</v>
      </c>
      <c r="P221" s="44">
        <v>1.22E8</v>
      </c>
      <c r="Q221" s="44">
        <f t="shared" si="2"/>
        <v>122</v>
      </c>
      <c r="R221" s="50">
        <v>6800.0</v>
      </c>
      <c r="S221" s="51">
        <v>0.0</v>
      </c>
      <c r="T221" s="50">
        <v>0.0</v>
      </c>
      <c r="U221" s="44" t="s">
        <v>958</v>
      </c>
      <c r="V221" s="44" t="str">
        <f>VLOOKUP(U221,[1]Sheet1!$B$1:$F$65536,5,FALSE)</f>
        <v>#ERROR!</v>
      </c>
      <c r="W221" s="50">
        <v>6800.0</v>
      </c>
      <c r="X221" s="51">
        <v>0.0</v>
      </c>
      <c r="Y221" s="51">
        <v>6800.0</v>
      </c>
      <c r="Z221" s="52"/>
      <c r="AA221" s="52"/>
      <c r="AB221" s="53">
        <v>6800.0</v>
      </c>
      <c r="AC221" s="53" t="s">
        <v>213</v>
      </c>
      <c r="AD221" s="54">
        <v>6800.0</v>
      </c>
      <c r="AE221" s="54">
        <v>0.0</v>
      </c>
      <c r="AF221" s="54">
        <v>0.0</v>
      </c>
      <c r="AG221" s="55"/>
      <c r="AH221" s="55"/>
      <c r="AI221" s="55"/>
      <c r="AJ221" s="50">
        <v>6800.0</v>
      </c>
      <c r="AK221" s="55"/>
      <c r="AL221" s="55"/>
      <c r="AM221" s="55"/>
      <c r="AN221" s="55"/>
      <c r="AO221" s="55"/>
      <c r="AP221" s="55"/>
      <c r="AQ221" s="55"/>
      <c r="AR221" s="55"/>
    </row>
    <row r="222" ht="15.75" customHeight="1">
      <c r="A222" s="44" t="s">
        <v>932</v>
      </c>
      <c r="B222" s="44" t="s">
        <v>462</v>
      </c>
      <c r="C222" s="44" t="s">
        <v>470</v>
      </c>
      <c r="D222" s="45" t="s">
        <v>959</v>
      </c>
      <c r="E222" s="46" t="s">
        <v>558</v>
      </c>
      <c r="F222" s="47">
        <v>5.1780468000268E13</v>
      </c>
      <c r="G222" s="48" t="s">
        <v>960</v>
      </c>
      <c r="H222" s="44">
        <v>0.0</v>
      </c>
      <c r="I222" s="44" t="s">
        <v>961</v>
      </c>
      <c r="J222" s="49">
        <v>44291.0</v>
      </c>
      <c r="K222" s="49">
        <v>44656.0</v>
      </c>
      <c r="L222" s="44" t="s">
        <v>100</v>
      </c>
      <c r="M222" s="50">
        <v>14304.6</v>
      </c>
      <c r="N222" s="50">
        <v>1192.05</v>
      </c>
      <c r="O222" s="44">
        <v>1795.0</v>
      </c>
      <c r="P222" s="44">
        <v>1.08101E8</v>
      </c>
      <c r="Q222" s="44">
        <f t="shared" si="2"/>
        <v>108</v>
      </c>
      <c r="R222" s="50">
        <v>14304.6</v>
      </c>
      <c r="S222" s="51">
        <v>0.0</v>
      </c>
      <c r="T222" s="50">
        <v>0.0</v>
      </c>
      <c r="U222" s="44" t="s">
        <v>962</v>
      </c>
      <c r="V222" s="44" t="str">
        <f>VLOOKUP(U222,[1]Sheet1!$B$1:$F$65536,5,FALSE)</f>
        <v>#ERROR!</v>
      </c>
      <c r="W222" s="50">
        <v>14304.6</v>
      </c>
      <c r="X222" s="51">
        <v>0.0</v>
      </c>
      <c r="Y222" s="51"/>
      <c r="Z222" s="52"/>
      <c r="AA222" s="52"/>
      <c r="AB222" s="53">
        <v>14304.6</v>
      </c>
      <c r="AC222" s="53" t="s">
        <v>213</v>
      </c>
      <c r="AD222" s="54">
        <v>14304.6</v>
      </c>
      <c r="AE222" s="54">
        <v>0.0</v>
      </c>
      <c r="AF222" s="54">
        <v>0.0</v>
      </c>
      <c r="AG222" s="55"/>
      <c r="AH222" s="55"/>
      <c r="AI222" s="55"/>
      <c r="AJ222" s="50">
        <v>14304.6</v>
      </c>
      <c r="AK222" s="55"/>
      <c r="AL222" s="55"/>
      <c r="AM222" s="55"/>
      <c r="AN222" s="55"/>
      <c r="AO222" s="55"/>
      <c r="AP222" s="55"/>
      <c r="AQ222" s="55"/>
      <c r="AR222" s="55"/>
    </row>
    <row r="223" ht="15.75" customHeight="1">
      <c r="A223" s="44" t="s">
        <v>932</v>
      </c>
      <c r="B223" s="44" t="s">
        <v>462</v>
      </c>
      <c r="C223" s="44" t="s">
        <v>470</v>
      </c>
      <c r="D223" s="45" t="s">
        <v>963</v>
      </c>
      <c r="E223" s="46" t="s">
        <v>964</v>
      </c>
      <c r="F223" s="47">
        <v>9.053134000226E12</v>
      </c>
      <c r="G223" s="48" t="s">
        <v>965</v>
      </c>
      <c r="H223" s="44">
        <v>0.0</v>
      </c>
      <c r="I223" s="44" t="s">
        <v>966</v>
      </c>
      <c r="J223" s="49">
        <v>44250.0</v>
      </c>
      <c r="K223" s="49">
        <v>44430.0</v>
      </c>
      <c r="L223" s="44" t="s">
        <v>100</v>
      </c>
      <c r="M223" s="50">
        <v>528000.0</v>
      </c>
      <c r="N223" s="50">
        <v>88000.0</v>
      </c>
      <c r="O223" s="44">
        <v>1795.0</v>
      </c>
      <c r="P223" s="44">
        <v>1.08101E8</v>
      </c>
      <c r="Q223" s="44">
        <f t="shared" si="2"/>
        <v>108</v>
      </c>
      <c r="R223" s="50">
        <v>528000.0</v>
      </c>
      <c r="S223" s="51">
        <v>0.0</v>
      </c>
      <c r="T223" s="50">
        <v>0.0</v>
      </c>
      <c r="U223" s="44" t="s">
        <v>967</v>
      </c>
      <c r="V223" s="44" t="str">
        <f>VLOOKUP(U223,[1]Sheet1!$B$1:$F$65536,5,FALSE)</f>
        <v>#ERROR!</v>
      </c>
      <c r="W223" s="50">
        <v>528000.0</v>
      </c>
      <c r="X223" s="51">
        <v>0.0</v>
      </c>
      <c r="Y223" s="51">
        <v>0.0</v>
      </c>
      <c r="Z223" s="52"/>
      <c r="AA223" s="52" t="s">
        <v>96</v>
      </c>
      <c r="AB223" s="53">
        <v>528000.0</v>
      </c>
      <c r="AC223" s="53" t="s">
        <v>213</v>
      </c>
      <c r="AD223" s="54">
        <v>528000.0</v>
      </c>
      <c r="AE223" s="54">
        <v>0.0</v>
      </c>
      <c r="AF223" s="54">
        <v>528000.0</v>
      </c>
      <c r="AG223" s="55"/>
      <c r="AH223" s="55"/>
      <c r="AI223" s="58">
        <v>528000.0</v>
      </c>
      <c r="AJ223" s="55"/>
      <c r="AK223" s="55"/>
      <c r="AL223" s="55"/>
      <c r="AM223" s="55"/>
      <c r="AN223" s="55"/>
      <c r="AO223" s="55"/>
      <c r="AP223" s="55"/>
      <c r="AQ223" s="55"/>
      <c r="AR223" s="55"/>
    </row>
    <row r="224" ht="15.75" customHeight="1">
      <c r="A224" s="44" t="s">
        <v>932</v>
      </c>
      <c r="B224" s="44" t="s">
        <v>462</v>
      </c>
      <c r="C224" s="44" t="s">
        <v>470</v>
      </c>
      <c r="D224" s="45" t="s">
        <v>968</v>
      </c>
      <c r="E224" s="46" t="s">
        <v>969</v>
      </c>
      <c r="F224" s="47" t="s">
        <v>970</v>
      </c>
      <c r="G224" s="48" t="s">
        <v>971</v>
      </c>
      <c r="H224" s="44">
        <v>0.0</v>
      </c>
      <c r="I224" s="44" t="s">
        <v>972</v>
      </c>
      <c r="J224" s="49">
        <v>44251.0</v>
      </c>
      <c r="K224" s="49">
        <v>44431.0</v>
      </c>
      <c r="L224" s="44" t="s">
        <v>100</v>
      </c>
      <c r="M224" s="50">
        <v>20251.48</v>
      </c>
      <c r="N224" s="50">
        <v>1687.6233333333332</v>
      </c>
      <c r="O224" s="44">
        <v>1797.0</v>
      </c>
      <c r="P224" s="44">
        <v>1.21E8</v>
      </c>
      <c r="Q224" s="44">
        <f t="shared" si="2"/>
        <v>121</v>
      </c>
      <c r="R224" s="50">
        <v>20251.48</v>
      </c>
      <c r="S224" s="51">
        <v>0.0</v>
      </c>
      <c r="T224" s="50">
        <v>0.0</v>
      </c>
      <c r="U224" s="44" t="s">
        <v>973</v>
      </c>
      <c r="V224" s="44" t="str">
        <f>VLOOKUP(U224,[1]Sheet1!$B$1:$F$65536,5,FALSE)</f>
        <v>#ERROR!</v>
      </c>
      <c r="W224" s="50">
        <v>20251.48</v>
      </c>
      <c r="X224" s="51">
        <v>0.0</v>
      </c>
      <c r="Y224" s="51">
        <v>20251.48</v>
      </c>
      <c r="Z224" s="52"/>
      <c r="AA224" s="52" t="s">
        <v>96</v>
      </c>
      <c r="AB224" s="53">
        <v>20251.48</v>
      </c>
      <c r="AC224" s="53" t="s">
        <v>213</v>
      </c>
      <c r="AD224" s="54">
        <v>20251.48</v>
      </c>
      <c r="AE224" s="54">
        <v>0.0</v>
      </c>
      <c r="AF224" s="54">
        <v>0.0</v>
      </c>
      <c r="AG224" s="55"/>
      <c r="AH224" s="55"/>
      <c r="AI224" s="55"/>
      <c r="AJ224" s="50">
        <v>20251.48</v>
      </c>
      <c r="AK224" s="55"/>
      <c r="AL224" s="55"/>
      <c r="AM224" s="55"/>
      <c r="AN224" s="55"/>
      <c r="AO224" s="55"/>
      <c r="AP224" s="55"/>
      <c r="AQ224" s="55"/>
      <c r="AR224" s="55"/>
    </row>
    <row r="225" ht="15.75" customHeight="1">
      <c r="A225" s="44" t="s">
        <v>932</v>
      </c>
      <c r="B225" s="44" t="s">
        <v>462</v>
      </c>
      <c r="C225" s="44" t="s">
        <v>470</v>
      </c>
      <c r="D225" s="45" t="s">
        <v>974</v>
      </c>
      <c r="E225" s="46" t="s">
        <v>975</v>
      </c>
      <c r="F225" s="47">
        <v>4.307650002502E12</v>
      </c>
      <c r="G225" s="48" t="s">
        <v>976</v>
      </c>
      <c r="H225" s="44">
        <v>0.0</v>
      </c>
      <c r="I225" s="44" t="s">
        <v>977</v>
      </c>
      <c r="J225" s="49">
        <v>44225.0</v>
      </c>
      <c r="K225" s="49">
        <v>44376.0</v>
      </c>
      <c r="L225" s="44" t="s">
        <v>100</v>
      </c>
      <c r="M225" s="50">
        <v>224733.24</v>
      </c>
      <c r="N225" s="50">
        <v>18727.77</v>
      </c>
      <c r="O225" s="44">
        <v>1797.0</v>
      </c>
      <c r="P225" s="44">
        <v>1.21E8</v>
      </c>
      <c r="Q225" s="44">
        <f t="shared" si="2"/>
        <v>121</v>
      </c>
      <c r="R225" s="50">
        <v>224733.24</v>
      </c>
      <c r="S225" s="51">
        <v>0.0</v>
      </c>
      <c r="T225" s="50">
        <v>0.0</v>
      </c>
      <c r="U225" s="44" t="s">
        <v>978</v>
      </c>
      <c r="V225" s="44" t="str">
        <f>VLOOKUP(U225,[1]Sheet1!$B$1:$F$65536,5,FALSE)</f>
        <v>#ERROR!</v>
      </c>
      <c r="W225" s="50">
        <v>224733.24</v>
      </c>
      <c r="X225" s="51">
        <v>0.0</v>
      </c>
      <c r="Y225" s="51">
        <v>0.0</v>
      </c>
      <c r="Z225" s="52"/>
      <c r="AA225" s="52" t="s">
        <v>96</v>
      </c>
      <c r="AB225" s="53">
        <v>224733.24</v>
      </c>
      <c r="AC225" s="53" t="s">
        <v>213</v>
      </c>
      <c r="AD225" s="54">
        <v>224733.24</v>
      </c>
      <c r="AE225" s="54">
        <v>224733.24</v>
      </c>
      <c r="AF225" s="54">
        <v>0.0</v>
      </c>
      <c r="AG225" s="55"/>
      <c r="AH225" s="55"/>
      <c r="AI225" s="55"/>
      <c r="AJ225" s="59">
        <v>224733.24</v>
      </c>
      <c r="AK225" s="55"/>
      <c r="AL225" s="55"/>
      <c r="AM225" s="55"/>
      <c r="AN225" s="55"/>
      <c r="AO225" s="55"/>
      <c r="AP225" s="55"/>
      <c r="AQ225" s="55"/>
      <c r="AR225" s="55"/>
    </row>
    <row r="226" ht="15.75" customHeight="1">
      <c r="A226" s="44" t="s">
        <v>932</v>
      </c>
      <c r="B226" s="44" t="s">
        <v>462</v>
      </c>
      <c r="C226" s="44" t="s">
        <v>470</v>
      </c>
      <c r="D226" s="45" t="s">
        <v>979</v>
      </c>
      <c r="E226" s="46" t="s">
        <v>548</v>
      </c>
      <c r="F226" s="47" t="s">
        <v>549</v>
      </c>
      <c r="G226" s="48" t="s">
        <v>980</v>
      </c>
      <c r="H226" s="44">
        <v>0.0</v>
      </c>
      <c r="I226" s="44" t="s">
        <v>981</v>
      </c>
      <c r="J226" s="49">
        <v>44263.0</v>
      </c>
      <c r="K226" s="49">
        <v>44443.0</v>
      </c>
      <c r="L226" s="44" t="s">
        <v>100</v>
      </c>
      <c r="M226" s="50">
        <v>49787.3</v>
      </c>
      <c r="N226" s="50">
        <v>4148.941666666667</v>
      </c>
      <c r="O226" s="44">
        <v>1797.0</v>
      </c>
      <c r="P226" s="44">
        <v>1.21E8</v>
      </c>
      <c r="Q226" s="44">
        <f t="shared" si="2"/>
        <v>121</v>
      </c>
      <c r="R226" s="50">
        <v>49787.3</v>
      </c>
      <c r="S226" s="51">
        <v>0.0</v>
      </c>
      <c r="T226" s="50">
        <v>0.0</v>
      </c>
      <c r="U226" s="44" t="s">
        <v>982</v>
      </c>
      <c r="V226" s="44" t="str">
        <f>VLOOKUP(U226,[1]Sheet1!$B$1:$F$65536,5,FALSE)</f>
        <v>#ERROR!</v>
      </c>
      <c r="W226" s="50">
        <v>49787.3</v>
      </c>
      <c r="X226" s="51">
        <v>0.0</v>
      </c>
      <c r="Y226" s="51">
        <v>0.0</v>
      </c>
      <c r="Z226" s="96"/>
      <c r="AA226" s="96" t="s">
        <v>96</v>
      </c>
      <c r="AB226" s="53">
        <v>49787.3</v>
      </c>
      <c r="AC226" s="53" t="s">
        <v>213</v>
      </c>
      <c r="AD226" s="54">
        <v>49787.3</v>
      </c>
      <c r="AE226" s="54">
        <v>49787.3</v>
      </c>
      <c r="AF226" s="54">
        <v>0.0</v>
      </c>
      <c r="AG226" s="55"/>
      <c r="AH226" s="55"/>
      <c r="AI226" s="55"/>
      <c r="AJ226" s="59">
        <v>49787.3</v>
      </c>
      <c r="AK226" s="55"/>
      <c r="AL226" s="55"/>
      <c r="AM226" s="55"/>
      <c r="AN226" s="55"/>
      <c r="AO226" s="55"/>
      <c r="AP226" s="55"/>
      <c r="AQ226" s="55"/>
      <c r="AR226" s="55"/>
    </row>
    <row r="227" ht="15.75" customHeight="1">
      <c r="A227" s="44" t="s">
        <v>932</v>
      </c>
      <c r="B227" s="44" t="s">
        <v>983</v>
      </c>
      <c r="C227" s="44" t="s">
        <v>470</v>
      </c>
      <c r="D227" s="45" t="s">
        <v>984</v>
      </c>
      <c r="E227" s="46" t="s">
        <v>985</v>
      </c>
      <c r="F227" s="47" t="s">
        <v>986</v>
      </c>
      <c r="G227" s="48" t="s">
        <v>987</v>
      </c>
      <c r="H227" s="44">
        <v>0.0</v>
      </c>
      <c r="I227" s="44" t="s">
        <v>988</v>
      </c>
      <c r="J227" s="49">
        <v>44249.0</v>
      </c>
      <c r="K227" s="49">
        <v>44614.0</v>
      </c>
      <c r="L227" s="44" t="s">
        <v>100</v>
      </c>
      <c r="M227" s="50">
        <v>1.353504E7</v>
      </c>
      <c r="N227" s="50">
        <v>225584.0</v>
      </c>
      <c r="O227" s="44">
        <v>1796.0</v>
      </c>
      <c r="P227" s="44">
        <v>1.22E8</v>
      </c>
      <c r="Q227" s="44">
        <f t="shared" si="2"/>
        <v>122</v>
      </c>
      <c r="R227" s="50">
        <v>1.353504E7</v>
      </c>
      <c r="S227" s="51">
        <v>0.0</v>
      </c>
      <c r="T227" s="50">
        <v>0.0</v>
      </c>
      <c r="U227" s="44" t="s">
        <v>989</v>
      </c>
      <c r="V227" s="44" t="str">
        <f>VLOOKUP(U227,[1]Sheet1!$B$1:$F$65536,5,FALSE)</f>
        <v>#ERROR!</v>
      </c>
      <c r="W227" s="50">
        <v>1.353504E7</v>
      </c>
      <c r="X227" s="51">
        <v>1.240784E7</v>
      </c>
      <c r="Y227" s="51">
        <v>1.240784E7</v>
      </c>
      <c r="Z227" s="52"/>
      <c r="AA227" s="52" t="s">
        <v>96</v>
      </c>
      <c r="AB227" s="53">
        <v>1.353504E7</v>
      </c>
      <c r="AC227" s="53" t="s">
        <v>213</v>
      </c>
      <c r="AD227" s="54">
        <v>1127200.0</v>
      </c>
      <c r="AE227" s="54">
        <v>0.0</v>
      </c>
      <c r="AF227" s="54">
        <v>1127200.0</v>
      </c>
      <c r="AG227" s="55"/>
      <c r="AH227" s="55"/>
      <c r="AI227" s="55"/>
      <c r="AJ227" s="56">
        <v>1127200.0</v>
      </c>
      <c r="AK227" s="55"/>
      <c r="AL227" s="55"/>
      <c r="AM227" s="55"/>
      <c r="AN227" s="55"/>
      <c r="AO227" s="55"/>
      <c r="AP227" s="55"/>
      <c r="AQ227" s="55"/>
      <c r="AR227" s="55"/>
    </row>
    <row r="228" ht="15.75" customHeight="1">
      <c r="A228" s="44" t="s">
        <v>932</v>
      </c>
      <c r="B228" s="44" t="s">
        <v>983</v>
      </c>
      <c r="C228" s="44" t="s">
        <v>470</v>
      </c>
      <c r="D228" s="45" t="s">
        <v>990</v>
      </c>
      <c r="E228" s="46" t="s">
        <v>991</v>
      </c>
      <c r="F228" s="47" t="s">
        <v>992</v>
      </c>
      <c r="G228" s="48" t="s">
        <v>993</v>
      </c>
      <c r="H228" s="44">
        <v>0.0</v>
      </c>
      <c r="I228" s="44" t="s">
        <v>994</v>
      </c>
      <c r="J228" s="49">
        <v>44239.0</v>
      </c>
      <c r="K228" s="49">
        <v>44604.0</v>
      </c>
      <c r="L228" s="44" t="s">
        <v>100</v>
      </c>
      <c r="M228" s="50">
        <v>140700.0</v>
      </c>
      <c r="N228" s="50">
        <v>2345.0</v>
      </c>
      <c r="O228" s="44">
        <v>1796.0</v>
      </c>
      <c r="P228" s="44">
        <v>1.22E8</v>
      </c>
      <c r="Q228" s="44">
        <f t="shared" si="2"/>
        <v>122</v>
      </c>
      <c r="R228" s="50">
        <v>140700.0</v>
      </c>
      <c r="S228" s="51">
        <v>0.0</v>
      </c>
      <c r="T228" s="50">
        <v>0.0</v>
      </c>
      <c r="U228" s="44" t="s">
        <v>995</v>
      </c>
      <c r="V228" s="44" t="str">
        <f>VLOOKUP(U228,[1]Sheet1!$B$1:$F$65536,5,FALSE)</f>
        <v>#ERROR!</v>
      </c>
      <c r="W228" s="50">
        <v>140700.0</v>
      </c>
      <c r="X228" s="51">
        <v>0.0</v>
      </c>
      <c r="Y228" s="51">
        <v>0.0</v>
      </c>
      <c r="Z228" s="52"/>
      <c r="AA228" s="52" t="s">
        <v>96</v>
      </c>
      <c r="AB228" s="53">
        <v>140700.0</v>
      </c>
      <c r="AC228" s="53" t="s">
        <v>213</v>
      </c>
      <c r="AD228" s="54">
        <v>140700.0</v>
      </c>
      <c r="AE228" s="54">
        <v>0.0</v>
      </c>
      <c r="AF228" s="54">
        <v>140700.0</v>
      </c>
      <c r="AG228" s="56">
        <v>140700.0</v>
      </c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</row>
    <row r="229" ht="15.75" customHeight="1">
      <c r="A229" s="44" t="s">
        <v>932</v>
      </c>
      <c r="B229" s="44" t="s">
        <v>462</v>
      </c>
      <c r="C229" s="44" t="s">
        <v>470</v>
      </c>
      <c r="D229" s="45" t="s">
        <v>996</v>
      </c>
      <c r="E229" s="46" t="s">
        <v>997</v>
      </c>
      <c r="F229" s="47" t="s">
        <v>998</v>
      </c>
      <c r="G229" s="48" t="s">
        <v>999</v>
      </c>
      <c r="H229" s="44">
        <v>0.0</v>
      </c>
      <c r="I229" s="44" t="s">
        <v>966</v>
      </c>
      <c r="J229" s="49">
        <v>44238.0</v>
      </c>
      <c r="K229" s="49">
        <v>44419.0</v>
      </c>
      <c r="L229" s="44" t="s">
        <v>100</v>
      </c>
      <c r="M229" s="50">
        <v>929280.0</v>
      </c>
      <c r="N229" s="50">
        <v>77440.0</v>
      </c>
      <c r="O229" s="44">
        <v>1795.0</v>
      </c>
      <c r="P229" s="97">
        <v>1.08101E8</v>
      </c>
      <c r="Q229" s="97">
        <f t="shared" si="2"/>
        <v>108</v>
      </c>
      <c r="R229" s="50">
        <v>929280.0</v>
      </c>
      <c r="S229" s="51">
        <v>0.0</v>
      </c>
      <c r="T229" s="50">
        <v>0.0</v>
      </c>
      <c r="U229" s="44" t="s">
        <v>1000</v>
      </c>
      <c r="V229" s="44" t="str">
        <f>VLOOKUP(U229,[1]Sheet1!$B$1:$F$65536,5,FALSE)</f>
        <v>#ERROR!</v>
      </c>
      <c r="W229" s="50">
        <v>929280.0</v>
      </c>
      <c r="X229" s="51">
        <v>0.0</v>
      </c>
      <c r="Y229" s="51">
        <v>0.0</v>
      </c>
      <c r="Z229" s="52"/>
      <c r="AA229" s="52" t="s">
        <v>96</v>
      </c>
      <c r="AB229" s="53">
        <v>929280.0</v>
      </c>
      <c r="AC229" s="53" t="s">
        <v>213</v>
      </c>
      <c r="AD229" s="54">
        <v>929280.0</v>
      </c>
      <c r="AE229" s="54">
        <v>0.0</v>
      </c>
      <c r="AF229" s="54">
        <v>929280.0</v>
      </c>
      <c r="AG229" s="56">
        <v>929280.0</v>
      </c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</row>
    <row r="230" ht="15.75" customHeight="1">
      <c r="A230" s="44" t="s">
        <v>932</v>
      </c>
      <c r="B230" s="44" t="s">
        <v>462</v>
      </c>
      <c r="C230" s="44" t="s">
        <v>470</v>
      </c>
      <c r="D230" s="45" t="s">
        <v>1001</v>
      </c>
      <c r="E230" s="46" t="s">
        <v>1002</v>
      </c>
      <c r="F230" s="47">
        <v>6.670152000188E12</v>
      </c>
      <c r="G230" s="48" t="s">
        <v>999</v>
      </c>
      <c r="H230" s="44">
        <v>0.0</v>
      </c>
      <c r="I230" s="44" t="s">
        <v>1003</v>
      </c>
      <c r="J230" s="49">
        <v>44263.0</v>
      </c>
      <c r="K230" s="49">
        <v>44447.0</v>
      </c>
      <c r="L230" s="44" t="s">
        <v>100</v>
      </c>
      <c r="M230" s="50">
        <v>76003.2</v>
      </c>
      <c r="N230" s="50">
        <v>6333.599999999999</v>
      </c>
      <c r="O230" s="44">
        <v>1795.0</v>
      </c>
      <c r="P230" s="97">
        <v>1.08101E8</v>
      </c>
      <c r="Q230" s="97">
        <f t="shared" si="2"/>
        <v>108</v>
      </c>
      <c r="R230" s="50">
        <v>76003.2</v>
      </c>
      <c r="S230" s="51">
        <v>0.0</v>
      </c>
      <c r="T230" s="50">
        <v>0.0</v>
      </c>
      <c r="U230" s="44" t="s">
        <v>1004</v>
      </c>
      <c r="V230" s="44" t="str">
        <f>VLOOKUP(U230,[1]Sheet1!$B$1:$F$65536,5,FALSE)</f>
        <v>#ERROR!</v>
      </c>
      <c r="W230" s="50">
        <v>76003.2</v>
      </c>
      <c r="X230" s="51">
        <v>0.0</v>
      </c>
      <c r="Y230" s="51">
        <v>76003.2</v>
      </c>
      <c r="Z230" s="52"/>
      <c r="AA230" s="52" t="s">
        <v>96</v>
      </c>
      <c r="AB230" s="53">
        <v>76003.2</v>
      </c>
      <c r="AC230" s="53" t="s">
        <v>213</v>
      </c>
      <c r="AD230" s="54">
        <v>76003.2</v>
      </c>
      <c r="AE230" s="54">
        <v>0.0</v>
      </c>
      <c r="AF230" s="54">
        <v>0.0</v>
      </c>
      <c r="AG230" s="55"/>
      <c r="AH230" s="55"/>
      <c r="AI230" s="50">
        <v>76003.2</v>
      </c>
      <c r="AJ230" s="55"/>
      <c r="AK230" s="55"/>
      <c r="AL230" s="55"/>
      <c r="AM230" s="55"/>
      <c r="AN230" s="55"/>
      <c r="AO230" s="55"/>
      <c r="AP230" s="55"/>
      <c r="AQ230" s="55"/>
      <c r="AR230" s="55"/>
    </row>
    <row r="231" ht="15.75" customHeight="1">
      <c r="A231" s="44" t="s">
        <v>932</v>
      </c>
      <c r="B231" s="44" t="s">
        <v>462</v>
      </c>
      <c r="C231" s="44" t="s">
        <v>470</v>
      </c>
      <c r="D231" s="45" t="s">
        <v>1005</v>
      </c>
      <c r="E231" s="46" t="s">
        <v>532</v>
      </c>
      <c r="F231" s="47">
        <v>9.053134000226E12</v>
      </c>
      <c r="G231" s="48" t="s">
        <v>1006</v>
      </c>
      <c r="H231" s="44" t="s">
        <v>312</v>
      </c>
      <c r="I231" s="44" t="s">
        <v>1007</v>
      </c>
      <c r="J231" s="49">
        <v>44265.0</v>
      </c>
      <c r="K231" s="49">
        <v>44445.0</v>
      </c>
      <c r="L231" s="44" t="s">
        <v>100</v>
      </c>
      <c r="M231" s="50">
        <v>204340.0</v>
      </c>
      <c r="N231" s="50">
        <v>34056.666666666664</v>
      </c>
      <c r="O231" s="44">
        <v>1795.0</v>
      </c>
      <c r="P231" s="44">
        <v>1.22E8</v>
      </c>
      <c r="Q231" s="97">
        <f t="shared" si="2"/>
        <v>122</v>
      </c>
      <c r="R231" s="50">
        <v>204340.0</v>
      </c>
      <c r="S231" s="51">
        <v>0.0</v>
      </c>
      <c r="T231" s="50">
        <v>0.0</v>
      </c>
      <c r="U231" s="44" t="s">
        <v>1008</v>
      </c>
      <c r="V231" s="44" t="str">
        <f>VLOOKUP(U231,[1]Sheet1!$B$1:$F$65536,5,FALSE)</f>
        <v>#ERROR!</v>
      </c>
      <c r="W231" s="50">
        <v>204340.0</v>
      </c>
      <c r="X231" s="51">
        <v>0.0</v>
      </c>
      <c r="Y231" s="51">
        <v>0.0</v>
      </c>
      <c r="Z231" s="52"/>
      <c r="AA231" s="52"/>
      <c r="AB231" s="53">
        <v>204340.0</v>
      </c>
      <c r="AC231" s="53" t="s">
        <v>213</v>
      </c>
      <c r="AD231" s="54">
        <v>204340.0</v>
      </c>
      <c r="AE231" s="54">
        <v>204340.0</v>
      </c>
      <c r="AF231" s="54">
        <v>0.0</v>
      </c>
      <c r="AG231" s="55"/>
      <c r="AH231" s="55"/>
      <c r="AI231" s="55"/>
      <c r="AJ231" s="59">
        <v>204340.0</v>
      </c>
      <c r="AK231" s="55"/>
      <c r="AL231" s="55"/>
      <c r="AM231" s="55"/>
      <c r="AN231" s="55"/>
      <c r="AO231" s="55"/>
      <c r="AP231" s="55"/>
      <c r="AQ231" s="55"/>
      <c r="AR231" s="55"/>
    </row>
    <row r="232" ht="15.75" customHeight="1">
      <c r="A232" s="98" t="s">
        <v>932</v>
      </c>
      <c r="B232" s="98" t="s">
        <v>462</v>
      </c>
      <c r="C232" s="44" t="s">
        <v>470</v>
      </c>
      <c r="D232" s="79" t="s">
        <v>1009</v>
      </c>
      <c r="E232" s="80" t="s">
        <v>472</v>
      </c>
      <c r="F232" s="81">
        <v>6.670152000188E12</v>
      </c>
      <c r="G232" s="82" t="s">
        <v>1006</v>
      </c>
      <c r="H232" s="98">
        <v>0.0</v>
      </c>
      <c r="I232" s="98" t="s">
        <v>1010</v>
      </c>
      <c r="J232" s="99">
        <v>44266.0</v>
      </c>
      <c r="K232" s="99">
        <v>44446.0</v>
      </c>
      <c r="L232" s="98" t="s">
        <v>100</v>
      </c>
      <c r="M232" s="83">
        <v>410595.16</v>
      </c>
      <c r="N232" s="83">
        <v>68432.52666666666</v>
      </c>
      <c r="O232" s="98">
        <v>1795.0</v>
      </c>
      <c r="P232" s="98">
        <v>1.22E8</v>
      </c>
      <c r="Q232" s="100">
        <f t="shared" si="2"/>
        <v>122</v>
      </c>
      <c r="R232" s="83">
        <v>410595.16</v>
      </c>
      <c r="S232" s="101">
        <v>0.0</v>
      </c>
      <c r="T232" s="83">
        <v>0.0</v>
      </c>
      <c r="U232" s="98" t="s">
        <v>1011</v>
      </c>
      <c r="V232" s="44" t="str">
        <f>VLOOKUP(U232,[1]Sheet1!$B$1:$F$65536,5,FALSE)</f>
        <v>#ERROR!</v>
      </c>
      <c r="W232" s="83">
        <v>410595.16</v>
      </c>
      <c r="X232" s="101">
        <v>0.0</v>
      </c>
      <c r="Y232" s="51">
        <v>0.0</v>
      </c>
      <c r="Z232" s="52"/>
      <c r="AA232" s="52" t="s">
        <v>96</v>
      </c>
      <c r="AB232" s="53">
        <v>410595.16</v>
      </c>
      <c r="AC232" s="53" t="s">
        <v>213</v>
      </c>
      <c r="AD232" s="85">
        <v>410595.16</v>
      </c>
      <c r="AE232" s="54">
        <v>0.0</v>
      </c>
      <c r="AF232" s="54">
        <v>410595.16</v>
      </c>
      <c r="AG232" s="102"/>
      <c r="AH232" s="102"/>
      <c r="AI232" s="102"/>
      <c r="AJ232" s="58">
        <v>410595.16</v>
      </c>
      <c r="AK232" s="102"/>
      <c r="AL232" s="102"/>
      <c r="AM232" s="102"/>
      <c r="AN232" s="102"/>
      <c r="AO232" s="102"/>
      <c r="AP232" s="102"/>
      <c r="AQ232" s="102"/>
      <c r="AR232" s="102"/>
    </row>
    <row r="233" ht="15.75" customHeight="1">
      <c r="A233" s="98" t="s">
        <v>932</v>
      </c>
      <c r="B233" s="98" t="s">
        <v>462</v>
      </c>
      <c r="C233" s="44" t="s">
        <v>470</v>
      </c>
      <c r="D233" s="79" t="s">
        <v>1012</v>
      </c>
      <c r="E233" s="80" t="s">
        <v>472</v>
      </c>
      <c r="F233" s="81">
        <v>6.670152000188E12</v>
      </c>
      <c r="G233" s="82" t="s">
        <v>1013</v>
      </c>
      <c r="H233" s="98">
        <v>0.0</v>
      </c>
      <c r="I233" s="98" t="s">
        <v>1014</v>
      </c>
      <c r="J233" s="99">
        <v>44266.0</v>
      </c>
      <c r="K233" s="99">
        <v>44446.0</v>
      </c>
      <c r="L233" s="98" t="s">
        <v>100</v>
      </c>
      <c r="M233" s="83">
        <v>819563.5</v>
      </c>
      <c r="N233" s="83">
        <v>136593.91666666666</v>
      </c>
      <c r="O233" s="98">
        <v>1795.0</v>
      </c>
      <c r="P233" s="98">
        <v>1.22E8</v>
      </c>
      <c r="Q233" s="100">
        <f t="shared" si="2"/>
        <v>122</v>
      </c>
      <c r="R233" s="83">
        <v>819563.5</v>
      </c>
      <c r="S233" s="101">
        <v>0.0</v>
      </c>
      <c r="T233" s="83">
        <v>0.0</v>
      </c>
      <c r="U233" s="98" t="s">
        <v>1015</v>
      </c>
      <c r="V233" s="44" t="str">
        <f>VLOOKUP(U233,[1]Sheet1!$B$1:$F$65536,5,FALSE)</f>
        <v>#ERROR!</v>
      </c>
      <c r="W233" s="83">
        <v>819563.5</v>
      </c>
      <c r="X233" s="101">
        <v>385592.5</v>
      </c>
      <c r="Y233" s="51">
        <v>385592.5</v>
      </c>
      <c r="Z233" s="52"/>
      <c r="AA233" s="52" t="s">
        <v>96</v>
      </c>
      <c r="AB233" s="103">
        <v>819563.5</v>
      </c>
      <c r="AC233" s="53" t="s">
        <v>213</v>
      </c>
      <c r="AD233" s="85">
        <v>433971.0</v>
      </c>
      <c r="AE233" s="54">
        <v>0.0</v>
      </c>
      <c r="AF233" s="54">
        <v>433971.0</v>
      </c>
      <c r="AG233" s="102"/>
      <c r="AH233" s="102"/>
      <c r="AI233" s="102"/>
      <c r="AJ233" s="56">
        <v>433971.0</v>
      </c>
      <c r="AK233" s="102"/>
      <c r="AL233" s="102"/>
      <c r="AM233" s="102"/>
      <c r="AN233" s="102"/>
      <c r="AO233" s="102"/>
      <c r="AP233" s="102"/>
      <c r="AQ233" s="102"/>
      <c r="AR233" s="102"/>
    </row>
    <row r="234" ht="15.75" customHeight="1">
      <c r="A234" s="98" t="s">
        <v>932</v>
      </c>
      <c r="B234" s="98" t="s">
        <v>462</v>
      </c>
      <c r="C234" s="44" t="s">
        <v>470</v>
      </c>
      <c r="D234" s="79" t="s">
        <v>1016</v>
      </c>
      <c r="E234" s="80" t="s">
        <v>1017</v>
      </c>
      <c r="F234" s="81">
        <v>6.4171697000146E13</v>
      </c>
      <c r="G234" s="82" t="s">
        <v>1018</v>
      </c>
      <c r="H234" s="98">
        <v>0.0</v>
      </c>
      <c r="I234" s="98" t="s">
        <v>1019</v>
      </c>
      <c r="J234" s="99">
        <v>44264.0</v>
      </c>
      <c r="K234" s="99">
        <v>44445.0</v>
      </c>
      <c r="L234" s="98" t="s">
        <v>100</v>
      </c>
      <c r="M234" s="83">
        <v>512000.0</v>
      </c>
      <c r="N234" s="83">
        <v>85333.33333333333</v>
      </c>
      <c r="O234" s="98">
        <v>1795.0</v>
      </c>
      <c r="P234" s="98">
        <v>1.22E8</v>
      </c>
      <c r="Q234" s="100">
        <f t="shared" si="2"/>
        <v>122</v>
      </c>
      <c r="R234" s="83">
        <v>512000.0</v>
      </c>
      <c r="S234" s="101">
        <v>0.0</v>
      </c>
      <c r="T234" s="83">
        <v>0.0</v>
      </c>
      <c r="U234" s="98" t="s">
        <v>1020</v>
      </c>
      <c r="V234" s="44" t="str">
        <f>VLOOKUP(U234,[1]Sheet1!$B$1:$F$65536,5,FALSE)</f>
        <v>#ERROR!</v>
      </c>
      <c r="W234" s="83">
        <v>512000.0</v>
      </c>
      <c r="X234" s="101">
        <v>0.0</v>
      </c>
      <c r="Y234" s="51">
        <v>0.0</v>
      </c>
      <c r="Z234" s="52"/>
      <c r="AA234" s="52" t="s">
        <v>96</v>
      </c>
      <c r="AB234" s="53">
        <v>512000.0</v>
      </c>
      <c r="AC234" s="53" t="s">
        <v>213</v>
      </c>
      <c r="AD234" s="85">
        <v>512000.0</v>
      </c>
      <c r="AE234" s="54">
        <v>0.0</v>
      </c>
      <c r="AF234" s="54">
        <v>512000.0</v>
      </c>
      <c r="AG234" s="102"/>
      <c r="AH234" s="102"/>
      <c r="AI234" s="102"/>
      <c r="AJ234" s="56">
        <v>512000.0</v>
      </c>
      <c r="AK234" s="102"/>
      <c r="AL234" s="102"/>
      <c r="AM234" s="102"/>
      <c r="AN234" s="102"/>
      <c r="AO234" s="102"/>
      <c r="AP234" s="102"/>
      <c r="AQ234" s="102"/>
      <c r="AR234" s="102"/>
    </row>
    <row r="235" ht="15.75" customHeight="1">
      <c r="A235" s="44" t="s">
        <v>618</v>
      </c>
      <c r="B235" s="44" t="s">
        <v>618</v>
      </c>
      <c r="C235" s="44" t="s">
        <v>88</v>
      </c>
      <c r="D235" s="79" t="s">
        <v>1021</v>
      </c>
      <c r="E235" s="80" t="s">
        <v>1022</v>
      </c>
      <c r="F235" s="81">
        <v>2.3614845000172E13</v>
      </c>
      <c r="G235" s="82" t="s">
        <v>1023</v>
      </c>
      <c r="H235" s="98">
        <v>0.0</v>
      </c>
      <c r="I235" s="98" t="s">
        <v>1024</v>
      </c>
      <c r="J235" s="99">
        <v>44280.0</v>
      </c>
      <c r="K235" s="99">
        <v>44464.0</v>
      </c>
      <c r="L235" s="98" t="s">
        <v>100</v>
      </c>
      <c r="M235" s="83">
        <v>180000.0</v>
      </c>
      <c r="N235" s="83">
        <v>30000.0</v>
      </c>
      <c r="O235" s="98">
        <v>18133.0</v>
      </c>
      <c r="P235" s="98">
        <v>1.39E8</v>
      </c>
      <c r="Q235" s="100">
        <f t="shared" si="2"/>
        <v>139</v>
      </c>
      <c r="R235" s="83">
        <v>180000.0</v>
      </c>
      <c r="S235" s="101">
        <v>-100000.0</v>
      </c>
      <c r="T235" s="83">
        <v>0.0</v>
      </c>
      <c r="U235" s="98" t="s">
        <v>1025</v>
      </c>
      <c r="V235" s="44" t="str">
        <f>VLOOKUP(U235,[1]Sheet1!$B$1:$F$65536,5,FALSE)</f>
        <v>#ERROR!</v>
      </c>
      <c r="W235" s="83">
        <v>80000.0</v>
      </c>
      <c r="X235" s="101">
        <v>-100000.0</v>
      </c>
      <c r="Y235" s="51">
        <v>74000.0</v>
      </c>
      <c r="Z235" s="52"/>
      <c r="AA235" s="52"/>
      <c r="AB235" s="53">
        <v>180000.0</v>
      </c>
      <c r="AC235" s="53" t="s">
        <v>96</v>
      </c>
      <c r="AD235" s="85">
        <v>180000.0</v>
      </c>
      <c r="AE235" s="54">
        <v>0.0</v>
      </c>
      <c r="AF235" s="54">
        <v>6000.0</v>
      </c>
      <c r="AG235" s="102"/>
      <c r="AH235" s="102"/>
      <c r="AI235" s="56">
        <v>6000.0</v>
      </c>
      <c r="AJ235" s="50">
        <v>30000.0</v>
      </c>
      <c r="AK235" s="50">
        <v>30000.0</v>
      </c>
      <c r="AL235" s="50">
        <v>30000.0</v>
      </c>
      <c r="AM235" s="50">
        <v>30000.0</v>
      </c>
      <c r="AN235" s="50">
        <v>30000.0</v>
      </c>
      <c r="AO235" s="50">
        <v>24000.0</v>
      </c>
      <c r="AP235" s="102"/>
      <c r="AQ235" s="102"/>
      <c r="AR235" s="102"/>
    </row>
    <row r="236" ht="15.75" customHeight="1">
      <c r="A236" s="44" t="s">
        <v>618</v>
      </c>
      <c r="B236" s="44" t="s">
        <v>618</v>
      </c>
      <c r="C236" s="44" t="s">
        <v>411</v>
      </c>
      <c r="D236" s="45" t="s">
        <v>1026</v>
      </c>
      <c r="E236" s="46" t="s">
        <v>1027</v>
      </c>
      <c r="F236" s="47">
        <v>1.036697900017E13</v>
      </c>
      <c r="G236" s="88" t="s">
        <v>1028</v>
      </c>
      <c r="H236" s="44">
        <v>0.0</v>
      </c>
      <c r="I236" s="44" t="s">
        <v>1029</v>
      </c>
      <c r="J236" s="49">
        <v>44106.0</v>
      </c>
      <c r="K236" s="49">
        <v>45932.0</v>
      </c>
      <c r="L236" s="44" t="s">
        <v>100</v>
      </c>
      <c r="M236" s="50">
        <v>3000000.0</v>
      </c>
      <c r="N236" s="50">
        <v>50000.0</v>
      </c>
      <c r="O236" s="44">
        <v>16634.0</v>
      </c>
      <c r="P236" s="44">
        <v>1.21E8</v>
      </c>
      <c r="Q236" s="44">
        <f t="shared" si="2"/>
        <v>121</v>
      </c>
      <c r="R236" s="50">
        <v>600000.0</v>
      </c>
      <c r="S236" s="51">
        <v>0.0</v>
      </c>
      <c r="T236" s="50">
        <v>0.0</v>
      </c>
      <c r="U236" s="44" t="s">
        <v>1030</v>
      </c>
      <c r="V236" s="44" t="str">
        <f>VLOOKUP(U236,[1]Sheet1!$B$1:$F$65536,5,FALSE)</f>
        <v>#ERROR!</v>
      </c>
      <c r="W236" s="50">
        <v>600000.0</v>
      </c>
      <c r="X236" s="51">
        <v>0.0</v>
      </c>
      <c r="Y236" s="51">
        <v>450000.0</v>
      </c>
      <c r="Z236" s="52">
        <v>150000.0</v>
      </c>
      <c r="AA236" s="52" t="s">
        <v>96</v>
      </c>
      <c r="AB236" s="53">
        <v>600000.0</v>
      </c>
      <c r="AC236" s="53" t="s">
        <v>96</v>
      </c>
      <c r="AD236" s="54">
        <v>600000.0</v>
      </c>
      <c r="AE236" s="54">
        <v>50000.0</v>
      </c>
      <c r="AF236" s="54">
        <v>100000.0</v>
      </c>
      <c r="AG236" s="56">
        <v>50000.0</v>
      </c>
      <c r="AH236" s="58">
        <v>50000.0</v>
      </c>
      <c r="AI236" s="59">
        <v>50000.0</v>
      </c>
      <c r="AJ236" s="50">
        <v>50000.0</v>
      </c>
      <c r="AK236" s="50">
        <v>50000.0</v>
      </c>
      <c r="AL236" s="50">
        <v>50000.0</v>
      </c>
      <c r="AM236" s="50">
        <v>50000.0</v>
      </c>
      <c r="AN236" s="50">
        <v>50000.0</v>
      </c>
      <c r="AO236" s="50">
        <v>50000.0</v>
      </c>
      <c r="AP236" s="50">
        <v>50000.0</v>
      </c>
      <c r="AQ236" s="50">
        <v>50000.0</v>
      </c>
      <c r="AR236" s="50">
        <v>50000.0</v>
      </c>
    </row>
    <row r="237" ht="15.75" customHeight="1">
      <c r="A237" s="44" t="s">
        <v>618</v>
      </c>
      <c r="B237" s="44" t="s">
        <v>618</v>
      </c>
      <c r="C237" s="44" t="s">
        <v>411</v>
      </c>
      <c r="D237" s="45" t="s">
        <v>1031</v>
      </c>
      <c r="E237" s="46" t="s">
        <v>1032</v>
      </c>
      <c r="F237" s="47">
        <v>6.275762000187E12</v>
      </c>
      <c r="G237" s="48" t="s">
        <v>1033</v>
      </c>
      <c r="H237" s="44">
        <v>0.0</v>
      </c>
      <c r="I237" s="44" t="s">
        <v>1034</v>
      </c>
      <c r="J237" s="49">
        <v>43591.0</v>
      </c>
      <c r="K237" s="49">
        <v>44322.0</v>
      </c>
      <c r="L237" s="44" t="s">
        <v>94</v>
      </c>
      <c r="M237" s="50">
        <v>492000.0</v>
      </c>
      <c r="N237" s="50">
        <v>20500.0</v>
      </c>
      <c r="O237" s="44">
        <v>17867.0</v>
      </c>
      <c r="P237" s="44">
        <v>1.21E8</v>
      </c>
      <c r="Q237" s="44">
        <f t="shared" si="2"/>
        <v>121</v>
      </c>
      <c r="R237" s="50">
        <v>82000.0</v>
      </c>
      <c r="S237" s="51">
        <v>0.0</v>
      </c>
      <c r="T237" s="50">
        <v>0.0</v>
      </c>
      <c r="U237" s="44" t="s">
        <v>1035</v>
      </c>
      <c r="V237" s="44" t="str">
        <f>VLOOKUP(U237,[1]Sheet1!$B$1:$F$65536,5,FALSE)</f>
        <v>#ERROR!</v>
      </c>
      <c r="W237" s="50">
        <v>82000.0</v>
      </c>
      <c r="X237" s="51">
        <v>0.0</v>
      </c>
      <c r="Y237" s="51">
        <v>20500.0</v>
      </c>
      <c r="Z237" s="52">
        <v>246000.0</v>
      </c>
      <c r="AA237" s="52" t="s">
        <v>96</v>
      </c>
      <c r="AB237" s="53">
        <v>246000.0</v>
      </c>
      <c r="AC237" s="53" t="s">
        <v>118</v>
      </c>
      <c r="AD237" s="54">
        <v>82000.0</v>
      </c>
      <c r="AE237" s="54">
        <v>20500.0</v>
      </c>
      <c r="AF237" s="54">
        <v>41000.0</v>
      </c>
      <c r="AG237" s="60">
        <v>20500.0</v>
      </c>
      <c r="AH237" s="58">
        <v>20500.0</v>
      </c>
      <c r="AI237" s="59">
        <v>20500.0</v>
      </c>
      <c r="AJ237" s="50">
        <v>20500.0</v>
      </c>
      <c r="AK237" s="55"/>
      <c r="AL237" s="55"/>
      <c r="AM237" s="55"/>
      <c r="AN237" s="55"/>
      <c r="AO237" s="55"/>
      <c r="AP237" s="55"/>
      <c r="AQ237" s="55"/>
      <c r="AR237" s="55"/>
    </row>
    <row r="238" ht="15.75" customHeight="1">
      <c r="A238" s="44" t="s">
        <v>618</v>
      </c>
      <c r="B238" s="44" t="s">
        <v>618</v>
      </c>
      <c r="C238" s="44" t="s">
        <v>411</v>
      </c>
      <c r="D238" s="45" t="s">
        <v>1036</v>
      </c>
      <c r="E238" s="46" t="s">
        <v>1037</v>
      </c>
      <c r="F238" s="47">
        <v>6.273155000188E12</v>
      </c>
      <c r="G238" s="48" t="s">
        <v>1038</v>
      </c>
      <c r="H238" s="44" t="s">
        <v>171</v>
      </c>
      <c r="I238" s="44" t="s">
        <v>1039</v>
      </c>
      <c r="J238" s="49">
        <v>43221.0</v>
      </c>
      <c r="K238" s="49">
        <v>44317.0</v>
      </c>
      <c r="L238" s="44" t="s">
        <v>94</v>
      </c>
      <c r="M238" s="50">
        <v>316191.60000000003</v>
      </c>
      <c r="N238" s="50">
        <v>8783.1</v>
      </c>
      <c r="O238" s="44">
        <v>17886.0</v>
      </c>
      <c r="P238" s="44">
        <v>1.21E8</v>
      </c>
      <c r="Q238" s="44">
        <f t="shared" si="2"/>
        <v>121</v>
      </c>
      <c r="R238" s="50">
        <v>35132.4</v>
      </c>
      <c r="S238" s="51">
        <v>0.0</v>
      </c>
      <c r="T238" s="50">
        <v>0.0</v>
      </c>
      <c r="U238" s="44" t="s">
        <v>1040</v>
      </c>
      <c r="V238" s="44" t="str">
        <f>VLOOKUP(U238,[1]Sheet1!$B$1:$F$65536,5,FALSE)</f>
        <v>#ERROR!</v>
      </c>
      <c r="W238" s="50">
        <v>35132.4</v>
      </c>
      <c r="X238" s="51">
        <v>0.0</v>
      </c>
      <c r="Y238" s="51">
        <v>8783.100000000002</v>
      </c>
      <c r="Z238" s="52">
        <v>105397.20000000003</v>
      </c>
      <c r="AA238" s="52" t="s">
        <v>96</v>
      </c>
      <c r="AB238" s="53">
        <v>35132.4</v>
      </c>
      <c r="AC238" s="53" t="s">
        <v>97</v>
      </c>
      <c r="AD238" s="54">
        <v>35132.4</v>
      </c>
      <c r="AE238" s="54">
        <v>8783.1</v>
      </c>
      <c r="AF238" s="54">
        <v>17566.2</v>
      </c>
      <c r="AG238" s="60">
        <v>8783.1</v>
      </c>
      <c r="AH238" s="58">
        <v>8783.1</v>
      </c>
      <c r="AI238" s="59">
        <v>8783.1</v>
      </c>
      <c r="AJ238" s="50">
        <v>8783.1</v>
      </c>
      <c r="AK238" s="55"/>
      <c r="AL238" s="55"/>
      <c r="AM238" s="55"/>
      <c r="AN238" s="55"/>
      <c r="AO238" s="55"/>
      <c r="AP238" s="55"/>
      <c r="AQ238" s="55"/>
      <c r="AR238" s="55"/>
    </row>
    <row r="239" ht="15.75" customHeight="1">
      <c r="A239" s="44" t="s">
        <v>618</v>
      </c>
      <c r="B239" s="44" t="s">
        <v>618</v>
      </c>
      <c r="C239" s="44" t="s">
        <v>411</v>
      </c>
      <c r="D239" s="45" t="s">
        <v>1036</v>
      </c>
      <c r="E239" s="46" t="s">
        <v>1037</v>
      </c>
      <c r="F239" s="47">
        <v>6.273155000188E12</v>
      </c>
      <c r="G239" s="48" t="s">
        <v>1038</v>
      </c>
      <c r="H239" s="44" t="s">
        <v>92</v>
      </c>
      <c r="I239" s="44" t="s">
        <v>1041</v>
      </c>
      <c r="J239" s="49">
        <v>44317.0</v>
      </c>
      <c r="K239" s="49">
        <v>45413.0</v>
      </c>
      <c r="L239" s="44" t="s">
        <v>100</v>
      </c>
      <c r="M239" s="50">
        <v>397492.92</v>
      </c>
      <c r="N239" s="50">
        <v>11041.47</v>
      </c>
      <c r="O239" s="44">
        <v>17886.0</v>
      </c>
      <c r="P239" s="44">
        <v>1.21E8</v>
      </c>
      <c r="Q239" s="44">
        <f t="shared" si="2"/>
        <v>121</v>
      </c>
      <c r="R239" s="50">
        <v>88400.0</v>
      </c>
      <c r="S239" s="51">
        <v>-68.24000000000524</v>
      </c>
      <c r="T239" s="50">
        <v>0.0</v>
      </c>
      <c r="U239" s="44" t="s">
        <v>1042</v>
      </c>
      <c r="V239" s="44" t="str">
        <f>VLOOKUP(U239,[1]Sheet1!$B$1:$F$65536,5,FALSE)</f>
        <v>#ERROR!</v>
      </c>
      <c r="W239" s="50">
        <v>88331.76</v>
      </c>
      <c r="X239" s="51">
        <v>0.0</v>
      </c>
      <c r="Y239" s="51">
        <v>88331.76</v>
      </c>
      <c r="Z239" s="52">
        <v>105397.20000000003</v>
      </c>
      <c r="AA239" s="52" t="s">
        <v>96</v>
      </c>
      <c r="AB239" s="53">
        <v>88331.76</v>
      </c>
      <c r="AC239" s="53" t="s">
        <v>97</v>
      </c>
      <c r="AD239" s="54">
        <v>88331.76</v>
      </c>
      <c r="AE239" s="54">
        <v>0.0</v>
      </c>
      <c r="AF239" s="54">
        <v>0.0</v>
      </c>
      <c r="AG239" s="55"/>
      <c r="AH239" s="55"/>
      <c r="AI239" s="55"/>
      <c r="AJ239" s="55"/>
      <c r="AK239" s="50">
        <v>11041.47</v>
      </c>
      <c r="AL239" s="50">
        <v>11041.47</v>
      </c>
      <c r="AM239" s="50">
        <v>11041.47</v>
      </c>
      <c r="AN239" s="50">
        <v>11041.47</v>
      </c>
      <c r="AO239" s="50">
        <v>11041.47</v>
      </c>
      <c r="AP239" s="50">
        <v>11041.47</v>
      </c>
      <c r="AQ239" s="50">
        <v>11041.47</v>
      </c>
      <c r="AR239" s="50">
        <v>11041.47</v>
      </c>
    </row>
    <row r="240" ht="15.75" customHeight="1">
      <c r="A240" s="44" t="s">
        <v>618</v>
      </c>
      <c r="B240" s="44" t="s">
        <v>618</v>
      </c>
      <c r="C240" s="44" t="s">
        <v>411</v>
      </c>
      <c r="D240" s="45" t="s">
        <v>1043</v>
      </c>
      <c r="E240" s="46" t="s">
        <v>1037</v>
      </c>
      <c r="F240" s="47">
        <v>6.273155000188E12</v>
      </c>
      <c r="G240" s="48" t="s">
        <v>1038</v>
      </c>
      <c r="H240" s="44" t="s">
        <v>1044</v>
      </c>
      <c r="I240" s="44" t="s">
        <v>1045</v>
      </c>
      <c r="J240" s="49">
        <v>43762.0</v>
      </c>
      <c r="K240" s="49">
        <v>44858.0</v>
      </c>
      <c r="L240" s="44" t="s">
        <v>100</v>
      </c>
      <c r="M240" s="50">
        <v>1290539.88</v>
      </c>
      <c r="N240" s="50">
        <v>35848.33</v>
      </c>
      <c r="O240" s="44">
        <v>17887.0</v>
      </c>
      <c r="P240" s="44">
        <v>1.21E8</v>
      </c>
      <c r="Q240" s="44">
        <f t="shared" si="2"/>
        <v>121</v>
      </c>
      <c r="R240" s="50">
        <v>430179.96</v>
      </c>
      <c r="S240" s="51">
        <v>0.0</v>
      </c>
      <c r="T240" s="50">
        <v>0.0</v>
      </c>
      <c r="U240" s="44" t="s">
        <v>1046</v>
      </c>
      <c r="V240" s="44" t="str">
        <f>VLOOKUP(U240,[1]Sheet1!$B$1:$F$65536,5,FALSE)</f>
        <v>#ERROR!</v>
      </c>
      <c r="W240" s="50">
        <v>430179.96</v>
      </c>
      <c r="X240" s="51">
        <v>0.0</v>
      </c>
      <c r="Y240" s="51">
        <v>322634.97</v>
      </c>
      <c r="Z240" s="52">
        <v>430179.96000000014</v>
      </c>
      <c r="AA240" s="52" t="s">
        <v>96</v>
      </c>
      <c r="AB240" s="53">
        <v>430179.96000000014</v>
      </c>
      <c r="AC240" s="53" t="s">
        <v>96</v>
      </c>
      <c r="AD240" s="54">
        <v>430179.96000000014</v>
      </c>
      <c r="AE240" s="54">
        <v>35848.33</v>
      </c>
      <c r="AF240" s="54">
        <v>71696.66</v>
      </c>
      <c r="AG240" s="60">
        <v>35848.33</v>
      </c>
      <c r="AH240" s="58">
        <v>35848.33</v>
      </c>
      <c r="AI240" s="59">
        <v>35848.33</v>
      </c>
      <c r="AJ240" s="50">
        <v>35848.33</v>
      </c>
      <c r="AK240" s="50">
        <v>35848.33</v>
      </c>
      <c r="AL240" s="50">
        <v>35848.33</v>
      </c>
      <c r="AM240" s="50">
        <v>35848.33</v>
      </c>
      <c r="AN240" s="50">
        <v>35848.33</v>
      </c>
      <c r="AO240" s="50">
        <v>35848.33</v>
      </c>
      <c r="AP240" s="50">
        <v>35848.33</v>
      </c>
      <c r="AQ240" s="50">
        <v>35848.33</v>
      </c>
      <c r="AR240" s="50">
        <v>35848.33</v>
      </c>
    </row>
    <row r="241" ht="15.75" customHeight="1">
      <c r="A241" s="44" t="s">
        <v>618</v>
      </c>
      <c r="B241" s="44" t="s">
        <v>618</v>
      </c>
      <c r="C241" s="44" t="s">
        <v>411</v>
      </c>
      <c r="D241" s="45" t="s">
        <v>1047</v>
      </c>
      <c r="E241" s="46" t="s">
        <v>1037</v>
      </c>
      <c r="F241" s="47">
        <v>6.273155000188E12</v>
      </c>
      <c r="G241" s="48" t="s">
        <v>1038</v>
      </c>
      <c r="H241" s="44" t="s">
        <v>171</v>
      </c>
      <c r="I241" s="44" t="s">
        <v>1048</v>
      </c>
      <c r="J241" s="49">
        <v>43770.0</v>
      </c>
      <c r="K241" s="49">
        <v>44866.0</v>
      </c>
      <c r="L241" s="44" t="s">
        <v>100</v>
      </c>
      <c r="M241" s="50">
        <v>900000.0</v>
      </c>
      <c r="N241" s="50">
        <v>25000.0</v>
      </c>
      <c r="O241" s="44">
        <v>17888.0</v>
      </c>
      <c r="P241" s="44">
        <v>1.21E8</v>
      </c>
      <c r="Q241" s="44">
        <f t="shared" si="2"/>
        <v>121</v>
      </c>
      <c r="R241" s="50">
        <v>300000.0</v>
      </c>
      <c r="S241" s="51">
        <v>0.0</v>
      </c>
      <c r="T241" s="50">
        <v>0.0</v>
      </c>
      <c r="U241" s="44" t="s">
        <v>1049</v>
      </c>
      <c r="V241" s="44" t="str">
        <f>VLOOKUP(U241,[1]Sheet1!$B$1:$F$65536,5,FALSE)</f>
        <v>#ERROR!</v>
      </c>
      <c r="W241" s="50">
        <v>300000.0</v>
      </c>
      <c r="X241" s="51">
        <v>0.0</v>
      </c>
      <c r="Y241" s="51">
        <v>225000.0</v>
      </c>
      <c r="Z241" s="52">
        <v>300000.0</v>
      </c>
      <c r="AA241" s="52" t="s">
        <v>96</v>
      </c>
      <c r="AB241" s="53">
        <v>300000.0</v>
      </c>
      <c r="AC241" s="53" t="s">
        <v>96</v>
      </c>
      <c r="AD241" s="54">
        <v>300000.0</v>
      </c>
      <c r="AE241" s="54">
        <v>25000.0</v>
      </c>
      <c r="AF241" s="54">
        <v>50000.0</v>
      </c>
      <c r="AG241" s="56">
        <v>25000.0</v>
      </c>
      <c r="AH241" s="58">
        <v>25000.0</v>
      </c>
      <c r="AI241" s="59">
        <v>25000.0</v>
      </c>
      <c r="AJ241" s="50">
        <v>25000.0</v>
      </c>
      <c r="AK241" s="50">
        <v>25000.0</v>
      </c>
      <c r="AL241" s="50">
        <v>25000.0</v>
      </c>
      <c r="AM241" s="50">
        <v>25000.0</v>
      </c>
      <c r="AN241" s="50">
        <v>25000.0</v>
      </c>
      <c r="AO241" s="50">
        <v>25000.0</v>
      </c>
      <c r="AP241" s="50">
        <v>25000.0</v>
      </c>
      <c r="AQ241" s="50">
        <v>25000.0</v>
      </c>
      <c r="AR241" s="50">
        <v>25000.0</v>
      </c>
    </row>
    <row r="242" ht="15.75" customHeight="1">
      <c r="A242" s="44" t="s">
        <v>618</v>
      </c>
      <c r="B242" s="44" t="s">
        <v>618</v>
      </c>
      <c r="C242" s="44" t="s">
        <v>411</v>
      </c>
      <c r="D242" s="45" t="s">
        <v>1050</v>
      </c>
      <c r="E242" s="46" t="s">
        <v>1051</v>
      </c>
      <c r="F242" s="47">
        <v>1.24249000109E11</v>
      </c>
      <c r="G242" s="48" t="s">
        <v>1052</v>
      </c>
      <c r="H242" s="44" t="s">
        <v>171</v>
      </c>
      <c r="I242" s="44" t="s">
        <v>1053</v>
      </c>
      <c r="J242" s="49">
        <v>43679.0</v>
      </c>
      <c r="K242" s="49">
        <v>44775.0</v>
      </c>
      <c r="L242" s="44" t="s">
        <v>100</v>
      </c>
      <c r="M242" s="50">
        <v>3240000.0</v>
      </c>
      <c r="N242" s="50">
        <v>90000.0</v>
      </c>
      <c r="O242" s="44">
        <v>17868.0</v>
      </c>
      <c r="P242" s="44">
        <v>1.21E8</v>
      </c>
      <c r="Q242" s="44">
        <f t="shared" si="2"/>
        <v>121</v>
      </c>
      <c r="R242" s="50">
        <v>572112.48</v>
      </c>
      <c r="S242" s="51">
        <v>0.0</v>
      </c>
      <c r="T242" s="50">
        <v>0.0</v>
      </c>
      <c r="U242" s="44" t="s">
        <v>1054</v>
      </c>
      <c r="V242" s="44" t="str">
        <f>VLOOKUP(U242,[1]Sheet1!$B$1:$F$65536,5,FALSE)</f>
        <v>#ERROR!</v>
      </c>
      <c r="W242" s="50">
        <v>572112.48</v>
      </c>
      <c r="X242" s="51">
        <v>0.0</v>
      </c>
      <c r="Y242" s="51">
        <v>429084.3599999999</v>
      </c>
      <c r="Z242" s="52">
        <v>572112.48</v>
      </c>
      <c r="AA242" s="52" t="s">
        <v>96</v>
      </c>
      <c r="AB242" s="53">
        <v>572112.48</v>
      </c>
      <c r="AC242" s="53" t="s">
        <v>96</v>
      </c>
      <c r="AD242" s="54">
        <v>572112.48</v>
      </c>
      <c r="AE242" s="54">
        <v>47676.04</v>
      </c>
      <c r="AF242" s="54">
        <v>95352.08</v>
      </c>
      <c r="AG242" s="56">
        <v>47676.04</v>
      </c>
      <c r="AH242" s="56">
        <v>47676.04</v>
      </c>
      <c r="AI242" s="59">
        <v>47676.04</v>
      </c>
      <c r="AJ242" s="50">
        <v>47676.04</v>
      </c>
      <c r="AK242" s="50">
        <v>47676.04</v>
      </c>
      <c r="AL242" s="50">
        <v>47676.04</v>
      </c>
      <c r="AM242" s="50">
        <v>47676.04</v>
      </c>
      <c r="AN242" s="50">
        <v>47676.04</v>
      </c>
      <c r="AO242" s="50">
        <v>47676.04</v>
      </c>
      <c r="AP242" s="50">
        <v>47676.04</v>
      </c>
      <c r="AQ242" s="50">
        <v>47676.04</v>
      </c>
      <c r="AR242" s="50">
        <v>47676.04</v>
      </c>
    </row>
    <row r="243" ht="15.75" customHeight="1">
      <c r="A243" s="44" t="s">
        <v>618</v>
      </c>
      <c r="B243" s="44" t="s">
        <v>618</v>
      </c>
      <c r="C243" s="44" t="s">
        <v>411</v>
      </c>
      <c r="D243" s="45" t="s">
        <v>1055</v>
      </c>
      <c r="E243" s="46" t="s">
        <v>1056</v>
      </c>
      <c r="F243" s="64" t="s">
        <v>1057</v>
      </c>
      <c r="G243" s="48" t="s">
        <v>1058</v>
      </c>
      <c r="H243" s="64">
        <v>0.0</v>
      </c>
      <c r="I243" s="44" t="s">
        <v>1059</v>
      </c>
      <c r="J243" s="49">
        <v>44158.0</v>
      </c>
      <c r="K243" s="65">
        <v>44347.0</v>
      </c>
      <c r="L243" s="44" t="s">
        <v>100</v>
      </c>
      <c r="M243" s="66">
        <v>480000.0</v>
      </c>
      <c r="N243" s="67">
        <v>80000.0</v>
      </c>
      <c r="O243" s="44">
        <v>17869.0</v>
      </c>
      <c r="P243" s="68">
        <v>1.21E8</v>
      </c>
      <c r="Q243" s="68">
        <f t="shared" si="2"/>
        <v>121</v>
      </c>
      <c r="R243" s="67">
        <v>400000.0</v>
      </c>
      <c r="S243" s="51">
        <v>0.0</v>
      </c>
      <c r="T243" s="50">
        <v>0.0</v>
      </c>
      <c r="U243" s="69" t="s">
        <v>1060</v>
      </c>
      <c r="V243" s="44" t="str">
        <f>VLOOKUP(U243,[1]Sheet1!$B$1:$F$65536,5,FALSE)</f>
        <v>#ERROR!</v>
      </c>
      <c r="W243" s="70">
        <v>400000.0</v>
      </c>
      <c r="X243" s="51">
        <v>0.0</v>
      </c>
      <c r="Y243" s="51">
        <v>160000.0</v>
      </c>
      <c r="Z243" s="52">
        <v>101333.0</v>
      </c>
      <c r="AA243" s="52" t="s">
        <v>96</v>
      </c>
      <c r="AB243" s="53">
        <v>960000.0</v>
      </c>
      <c r="AC243" s="53" t="s">
        <v>118</v>
      </c>
      <c r="AD243" s="54">
        <v>400000.0</v>
      </c>
      <c r="AE243" s="54">
        <v>0.0</v>
      </c>
      <c r="AF243" s="54">
        <v>240000.0</v>
      </c>
      <c r="AG243" s="56">
        <v>80000.0</v>
      </c>
      <c r="AH243" s="58">
        <v>80000.0</v>
      </c>
      <c r="AI243" s="56">
        <v>80000.0</v>
      </c>
      <c r="AJ243" s="50">
        <v>80000.0</v>
      </c>
      <c r="AK243" s="50">
        <v>80000.0</v>
      </c>
      <c r="AL243" s="55"/>
      <c r="AM243" s="55"/>
      <c r="AN243" s="55"/>
      <c r="AO243" s="55"/>
      <c r="AP243" s="55"/>
      <c r="AQ243" s="55"/>
      <c r="AR243" s="55"/>
    </row>
    <row r="244" ht="15.75" customHeight="1">
      <c r="A244" s="44" t="s">
        <v>618</v>
      </c>
      <c r="B244" s="44" t="s">
        <v>618</v>
      </c>
      <c r="C244" s="44" t="s">
        <v>411</v>
      </c>
      <c r="D244" s="45" t="s">
        <v>1061</v>
      </c>
      <c r="E244" s="46" t="s">
        <v>1062</v>
      </c>
      <c r="F244" s="47">
        <v>6.264451000112E12</v>
      </c>
      <c r="G244" s="48" t="s">
        <v>1063</v>
      </c>
      <c r="H244" s="44" t="s">
        <v>312</v>
      </c>
      <c r="I244" s="44" t="s">
        <v>1064</v>
      </c>
      <c r="J244" s="49">
        <v>43989.0</v>
      </c>
      <c r="K244" s="49">
        <v>44719.0</v>
      </c>
      <c r="L244" s="44" t="s">
        <v>100</v>
      </c>
      <c r="M244" s="50">
        <v>340230.48</v>
      </c>
      <c r="N244" s="50">
        <v>14176.27</v>
      </c>
      <c r="O244" s="44">
        <v>17870.0</v>
      </c>
      <c r="P244" s="44">
        <v>1.21E8</v>
      </c>
      <c r="Q244" s="44">
        <f t="shared" si="2"/>
        <v>121</v>
      </c>
      <c r="R244" s="50">
        <v>170115.24</v>
      </c>
      <c r="S244" s="51">
        <v>0.0</v>
      </c>
      <c r="T244" s="50">
        <v>0.0</v>
      </c>
      <c r="U244" s="44" t="s">
        <v>1065</v>
      </c>
      <c r="V244" s="44" t="str">
        <f>VLOOKUP(U244,[1]Sheet1!$B$1:$F$65536,5,FALSE)</f>
        <v>#ERROR!</v>
      </c>
      <c r="W244" s="50">
        <v>170115.24</v>
      </c>
      <c r="X244" s="51">
        <v>0.0</v>
      </c>
      <c r="Y244" s="51">
        <v>113410.15999999997</v>
      </c>
      <c r="Z244" s="52">
        <v>96398.64000000001</v>
      </c>
      <c r="AA244" s="52" t="s">
        <v>96</v>
      </c>
      <c r="AB244" s="53">
        <v>170115.24</v>
      </c>
      <c r="AC244" s="53" t="s">
        <v>96</v>
      </c>
      <c r="AD244" s="54">
        <v>170115.24</v>
      </c>
      <c r="AE244" s="54">
        <v>28352.54</v>
      </c>
      <c r="AF244" s="54">
        <v>28352.54</v>
      </c>
      <c r="AG244" s="56">
        <v>14176.27</v>
      </c>
      <c r="AH244" s="58">
        <v>14176.27</v>
      </c>
      <c r="AI244" s="59">
        <v>14176.27</v>
      </c>
      <c r="AJ244" s="59">
        <v>14176.27</v>
      </c>
      <c r="AK244" s="50">
        <v>14176.27</v>
      </c>
      <c r="AL244" s="50">
        <v>14176.27</v>
      </c>
      <c r="AM244" s="50">
        <v>14176.27</v>
      </c>
      <c r="AN244" s="50">
        <v>14176.27</v>
      </c>
      <c r="AO244" s="50">
        <v>14176.27</v>
      </c>
      <c r="AP244" s="50">
        <v>14176.27</v>
      </c>
      <c r="AQ244" s="50">
        <v>14176.27</v>
      </c>
      <c r="AR244" s="50">
        <v>14176.27</v>
      </c>
    </row>
    <row r="245" ht="15.75" customHeight="1">
      <c r="A245" s="44" t="s">
        <v>618</v>
      </c>
      <c r="B245" s="44" t="s">
        <v>618</v>
      </c>
      <c r="C245" s="44" t="s">
        <v>411</v>
      </c>
      <c r="D245" s="45" t="s">
        <v>1066</v>
      </c>
      <c r="E245" s="46" t="s">
        <v>1062</v>
      </c>
      <c r="F245" s="47">
        <v>6.264451000112E12</v>
      </c>
      <c r="G245" s="48" t="s">
        <v>1067</v>
      </c>
      <c r="H245" s="44" t="s">
        <v>98</v>
      </c>
      <c r="I245" s="44" t="s">
        <v>1068</v>
      </c>
      <c r="J245" s="49">
        <v>43732.0</v>
      </c>
      <c r="K245" s="49">
        <v>44463.0</v>
      </c>
      <c r="L245" s="44" t="s">
        <v>100</v>
      </c>
      <c r="M245" s="50">
        <v>374178.72</v>
      </c>
      <c r="N245" s="50">
        <v>15590.779999999999</v>
      </c>
      <c r="O245" s="44">
        <v>17865.0</v>
      </c>
      <c r="P245" s="44">
        <v>1.21E8</v>
      </c>
      <c r="Q245" s="44">
        <f t="shared" si="2"/>
        <v>121</v>
      </c>
      <c r="R245" s="50">
        <v>140317.02</v>
      </c>
      <c r="S245" s="51">
        <v>0.0</v>
      </c>
      <c r="T245" s="50">
        <v>0.0</v>
      </c>
      <c r="U245" s="44" t="s">
        <v>1069</v>
      </c>
      <c r="V245" s="44" t="str">
        <f>VLOOKUP(U245,[1]Sheet1!$B$1:$F$65536,5,FALSE)</f>
        <v>#ERROR!</v>
      </c>
      <c r="W245" s="50">
        <v>140317.02</v>
      </c>
      <c r="X245" s="51">
        <v>0.0</v>
      </c>
      <c r="Y245" s="51">
        <v>77953.9</v>
      </c>
      <c r="Z245" s="52">
        <v>187089.36</v>
      </c>
      <c r="AA245" s="52" t="s">
        <v>96</v>
      </c>
      <c r="AB245" s="53">
        <v>187089.36</v>
      </c>
      <c r="AC245" s="53" t="s">
        <v>118</v>
      </c>
      <c r="AD245" s="54">
        <v>140317.02</v>
      </c>
      <c r="AE245" s="54">
        <v>31181.559999999998</v>
      </c>
      <c r="AF245" s="54">
        <v>31181.559999999998</v>
      </c>
      <c r="AG245" s="56">
        <v>15590.779999999999</v>
      </c>
      <c r="AH245" s="58">
        <v>15590.779999999999</v>
      </c>
      <c r="AI245" s="59">
        <v>15590.78</v>
      </c>
      <c r="AJ245" s="59">
        <v>15590.779999999999</v>
      </c>
      <c r="AK245" s="50">
        <v>15590.779999999999</v>
      </c>
      <c r="AL245" s="50">
        <v>15590.779999999999</v>
      </c>
      <c r="AM245" s="50">
        <v>15590.779999999999</v>
      </c>
      <c r="AN245" s="50">
        <v>15590.779999999999</v>
      </c>
      <c r="AO245" s="50">
        <v>15590.779999999999</v>
      </c>
      <c r="AP245" s="55"/>
      <c r="AQ245" s="55"/>
      <c r="AR245" s="55"/>
    </row>
    <row r="246" ht="15.75" customHeight="1">
      <c r="A246" s="44" t="s">
        <v>618</v>
      </c>
      <c r="B246" s="44" t="s">
        <v>618</v>
      </c>
      <c r="C246" s="44" t="s">
        <v>411</v>
      </c>
      <c r="D246" s="45" t="s">
        <v>1070</v>
      </c>
      <c r="E246" s="46" t="s">
        <v>1071</v>
      </c>
      <c r="F246" s="104">
        <v>1.2836168315E10</v>
      </c>
      <c r="G246" s="48" t="s">
        <v>1072</v>
      </c>
      <c r="H246" s="44" t="s">
        <v>171</v>
      </c>
      <c r="I246" s="44" t="s">
        <v>1073</v>
      </c>
      <c r="J246" s="49">
        <v>43720.0</v>
      </c>
      <c r="K246" s="49">
        <v>44451.0</v>
      </c>
      <c r="L246" s="44" t="s">
        <v>100</v>
      </c>
      <c r="M246" s="50">
        <v>120000.0</v>
      </c>
      <c r="N246" s="50">
        <v>5000.0</v>
      </c>
      <c r="O246" s="44">
        <v>17871.0</v>
      </c>
      <c r="P246" s="44">
        <v>1.21E8</v>
      </c>
      <c r="Q246" s="44">
        <f t="shared" si="2"/>
        <v>121</v>
      </c>
      <c r="R246" s="50">
        <v>42000.0</v>
      </c>
      <c r="S246" s="51">
        <v>0.0</v>
      </c>
      <c r="T246" s="50">
        <v>0.0</v>
      </c>
      <c r="U246" s="44" t="s">
        <v>1074</v>
      </c>
      <c r="V246" s="44" t="str">
        <f>VLOOKUP(U246,[1]Sheet1!$B$1:$F$65536,5,FALSE)</f>
        <v>#ERROR!</v>
      </c>
      <c r="W246" s="50">
        <v>42000.0</v>
      </c>
      <c r="X246" s="51">
        <v>0.0</v>
      </c>
      <c r="Y246" s="51">
        <v>22000.0</v>
      </c>
      <c r="Z246" s="52">
        <v>60000.0</v>
      </c>
      <c r="AA246" s="52" t="s">
        <v>96</v>
      </c>
      <c r="AB246" s="53">
        <v>60000.0</v>
      </c>
      <c r="AC246" s="53" t="s">
        <v>118</v>
      </c>
      <c r="AD246" s="54">
        <v>42000.0</v>
      </c>
      <c r="AE246" s="54">
        <v>10000.0</v>
      </c>
      <c r="AF246" s="54">
        <v>10000.0</v>
      </c>
      <c r="AG246" s="56">
        <v>5000.0</v>
      </c>
      <c r="AH246" s="58">
        <v>5000.0</v>
      </c>
      <c r="AI246" s="59">
        <v>5000.0</v>
      </c>
      <c r="AJ246" s="59">
        <v>5000.0</v>
      </c>
      <c r="AK246" s="50">
        <v>5000.0</v>
      </c>
      <c r="AL246" s="50">
        <v>5000.0</v>
      </c>
      <c r="AM246" s="50">
        <v>5000.0</v>
      </c>
      <c r="AN246" s="50">
        <v>5000.0</v>
      </c>
      <c r="AO246" s="50">
        <v>2000.0</v>
      </c>
      <c r="AP246" s="55"/>
      <c r="AQ246" s="55"/>
      <c r="AR246" s="55"/>
    </row>
    <row r="247" ht="15.75" customHeight="1">
      <c r="A247" s="44" t="s">
        <v>618</v>
      </c>
      <c r="B247" s="44" t="s">
        <v>618</v>
      </c>
      <c r="C247" s="44" t="s">
        <v>411</v>
      </c>
      <c r="D247" s="45" t="s">
        <v>1075</v>
      </c>
      <c r="E247" s="46" t="s">
        <v>1076</v>
      </c>
      <c r="F247" s="104">
        <v>1.7611563301E10</v>
      </c>
      <c r="G247" s="48" t="s">
        <v>1077</v>
      </c>
      <c r="H247" s="44" t="s">
        <v>171</v>
      </c>
      <c r="I247" s="44" t="s">
        <v>1078</v>
      </c>
      <c r="J247" s="49">
        <v>43710.0</v>
      </c>
      <c r="K247" s="49">
        <v>44441.0</v>
      </c>
      <c r="L247" s="44" t="s">
        <v>100</v>
      </c>
      <c r="M247" s="50">
        <v>111600.0</v>
      </c>
      <c r="N247" s="50">
        <v>4650.0</v>
      </c>
      <c r="O247" s="44">
        <v>17872.0</v>
      </c>
      <c r="P247" s="44">
        <v>1.21E8</v>
      </c>
      <c r="Q247" s="44">
        <f t="shared" si="2"/>
        <v>121</v>
      </c>
      <c r="R247" s="50">
        <v>37200.0</v>
      </c>
      <c r="S247" s="51">
        <v>0.0</v>
      </c>
      <c r="T247" s="50">
        <v>0.0</v>
      </c>
      <c r="U247" s="44" t="s">
        <v>1079</v>
      </c>
      <c r="V247" s="44" t="str">
        <f>VLOOKUP(U247,[1]Sheet1!$B$1:$F$65536,5,FALSE)</f>
        <v>#ERROR!</v>
      </c>
      <c r="W247" s="50">
        <v>37200.0</v>
      </c>
      <c r="X247" s="51">
        <v>0.0</v>
      </c>
      <c r="Y247" s="51">
        <v>18600.0</v>
      </c>
      <c r="Z247" s="52">
        <v>55800.0</v>
      </c>
      <c r="AA247" s="52" t="s">
        <v>96</v>
      </c>
      <c r="AB247" s="53">
        <v>55800.0</v>
      </c>
      <c r="AC247" s="53" t="s">
        <v>118</v>
      </c>
      <c r="AD247" s="54">
        <v>37200.0</v>
      </c>
      <c r="AE247" s="54">
        <v>9300.0</v>
      </c>
      <c r="AF247" s="54">
        <v>9300.0</v>
      </c>
      <c r="AG247" s="60">
        <v>4650.0</v>
      </c>
      <c r="AH247" s="58">
        <v>4650.0</v>
      </c>
      <c r="AI247" s="59">
        <v>4650.0</v>
      </c>
      <c r="AJ247" s="59">
        <v>4650.0</v>
      </c>
      <c r="AK247" s="50">
        <v>4650.0</v>
      </c>
      <c r="AL247" s="50">
        <v>4650.0</v>
      </c>
      <c r="AM247" s="50">
        <v>4650.0</v>
      </c>
      <c r="AN247" s="50">
        <v>4650.0</v>
      </c>
      <c r="AO247" s="55"/>
      <c r="AP247" s="55"/>
      <c r="AQ247" s="55"/>
      <c r="AR247" s="55"/>
    </row>
    <row r="248" ht="15.75" customHeight="1">
      <c r="A248" s="44" t="s">
        <v>618</v>
      </c>
      <c r="B248" s="44" t="s">
        <v>618</v>
      </c>
      <c r="C248" s="44" t="s">
        <v>411</v>
      </c>
      <c r="D248" s="45" t="s">
        <v>1080</v>
      </c>
      <c r="E248" s="46" t="s">
        <v>1081</v>
      </c>
      <c r="F248" s="47">
        <v>9.2726819001201E13</v>
      </c>
      <c r="G248" s="48" t="s">
        <v>1082</v>
      </c>
      <c r="H248" s="44">
        <v>0.0</v>
      </c>
      <c r="I248" s="44" t="s">
        <v>1083</v>
      </c>
      <c r="J248" s="49">
        <v>43476.0</v>
      </c>
      <c r="K248" s="49">
        <v>45302.0</v>
      </c>
      <c r="L248" s="44" t="s">
        <v>100</v>
      </c>
      <c r="M248" s="50">
        <v>1500000.0</v>
      </c>
      <c r="N248" s="50">
        <v>25000.0</v>
      </c>
      <c r="O248" s="44">
        <v>17873.0</v>
      </c>
      <c r="P248" s="44">
        <v>1.21E8</v>
      </c>
      <c r="Q248" s="44">
        <f t="shared" si="2"/>
        <v>121</v>
      </c>
      <c r="R248" s="50">
        <v>300000.0</v>
      </c>
      <c r="S248" s="51">
        <v>0.0</v>
      </c>
      <c r="T248" s="50">
        <v>0.0</v>
      </c>
      <c r="U248" s="44" t="s">
        <v>1084</v>
      </c>
      <c r="V248" s="44" t="str">
        <f>VLOOKUP(U248,[1]Sheet1!$B$1:$F$65536,5,FALSE)</f>
        <v>#ERROR!</v>
      </c>
      <c r="W248" s="50">
        <v>300000.0</v>
      </c>
      <c r="X248" s="51">
        <v>0.0</v>
      </c>
      <c r="Y248" s="51">
        <v>225000.0</v>
      </c>
      <c r="Z248" s="52">
        <v>300000.0</v>
      </c>
      <c r="AA248" s="52" t="s">
        <v>96</v>
      </c>
      <c r="AB248" s="53">
        <v>300000.0</v>
      </c>
      <c r="AC248" s="53" t="s">
        <v>96</v>
      </c>
      <c r="AD248" s="54">
        <v>300000.0</v>
      </c>
      <c r="AE248" s="54">
        <v>25000.0</v>
      </c>
      <c r="AF248" s="54">
        <v>50000.0</v>
      </c>
      <c r="AG248" s="56">
        <v>25000.0</v>
      </c>
      <c r="AH248" s="58">
        <v>25000.0</v>
      </c>
      <c r="AI248" s="59">
        <v>25000.0</v>
      </c>
      <c r="AJ248" s="50">
        <v>25000.0</v>
      </c>
      <c r="AK248" s="50">
        <v>25000.0</v>
      </c>
      <c r="AL248" s="50">
        <v>25000.0</v>
      </c>
      <c r="AM248" s="50">
        <v>25000.0</v>
      </c>
      <c r="AN248" s="50">
        <v>25000.0</v>
      </c>
      <c r="AO248" s="50">
        <v>25000.0</v>
      </c>
      <c r="AP248" s="50">
        <v>25000.0</v>
      </c>
      <c r="AQ248" s="50">
        <v>25000.0</v>
      </c>
      <c r="AR248" s="50">
        <v>25000.0</v>
      </c>
    </row>
    <row r="249" ht="15.75" customHeight="1">
      <c r="A249" s="44" t="s">
        <v>618</v>
      </c>
      <c r="B249" s="44" t="s">
        <v>618</v>
      </c>
      <c r="C249" s="44" t="s">
        <v>411</v>
      </c>
      <c r="D249" s="45" t="s">
        <v>1085</v>
      </c>
      <c r="E249" s="46" t="s">
        <v>1086</v>
      </c>
      <c r="F249" s="104">
        <v>1.0946594368E10</v>
      </c>
      <c r="G249" s="48" t="s">
        <v>1087</v>
      </c>
      <c r="H249" s="44" t="s">
        <v>171</v>
      </c>
      <c r="I249" s="44" t="s">
        <v>1088</v>
      </c>
      <c r="J249" s="49">
        <v>43737.0</v>
      </c>
      <c r="K249" s="49">
        <v>44468.0</v>
      </c>
      <c r="L249" s="44" t="s">
        <v>100</v>
      </c>
      <c r="M249" s="50">
        <v>120240.0</v>
      </c>
      <c r="N249" s="50">
        <v>5010.0</v>
      </c>
      <c r="O249" s="44">
        <v>17874.0</v>
      </c>
      <c r="P249" s="44">
        <v>1.21E8</v>
      </c>
      <c r="Q249" s="44">
        <f t="shared" si="2"/>
        <v>121</v>
      </c>
      <c r="R249" s="50">
        <v>45090.0</v>
      </c>
      <c r="S249" s="51">
        <v>0.0</v>
      </c>
      <c r="T249" s="50">
        <v>0.0</v>
      </c>
      <c r="U249" s="44" t="s">
        <v>1089</v>
      </c>
      <c r="V249" s="44" t="str">
        <f>VLOOKUP(U249,[1]Sheet1!$B$1:$F$65536,5,FALSE)</f>
        <v>#ERROR!</v>
      </c>
      <c r="W249" s="50">
        <v>45090.0</v>
      </c>
      <c r="X249" s="51">
        <v>0.0</v>
      </c>
      <c r="Y249" s="51">
        <v>25050.0</v>
      </c>
      <c r="Z249" s="52">
        <v>60120.0</v>
      </c>
      <c r="AA249" s="52" t="s">
        <v>96</v>
      </c>
      <c r="AB249" s="53">
        <v>60120.0</v>
      </c>
      <c r="AC249" s="53" t="s">
        <v>118</v>
      </c>
      <c r="AD249" s="54">
        <v>45090.0</v>
      </c>
      <c r="AE249" s="54">
        <v>10020.0</v>
      </c>
      <c r="AF249" s="54">
        <v>10020.0</v>
      </c>
      <c r="AG249" s="56">
        <v>5010.0</v>
      </c>
      <c r="AH249" s="58">
        <v>5010.0</v>
      </c>
      <c r="AI249" s="59">
        <v>5010.0</v>
      </c>
      <c r="AJ249" s="59">
        <v>5010.0</v>
      </c>
      <c r="AK249" s="50">
        <v>5010.0</v>
      </c>
      <c r="AL249" s="50">
        <v>5010.0</v>
      </c>
      <c r="AM249" s="50">
        <v>5010.0</v>
      </c>
      <c r="AN249" s="50">
        <v>5010.0</v>
      </c>
      <c r="AO249" s="50">
        <v>5010.0</v>
      </c>
      <c r="AP249" s="55"/>
      <c r="AQ249" s="55"/>
      <c r="AR249" s="55"/>
    </row>
    <row r="250" ht="15.75" customHeight="1">
      <c r="A250" s="44" t="s">
        <v>618</v>
      </c>
      <c r="B250" s="44" t="s">
        <v>618</v>
      </c>
      <c r="C250" s="44" t="s">
        <v>411</v>
      </c>
      <c r="D250" s="45" t="s">
        <v>1090</v>
      </c>
      <c r="E250" s="46" t="s">
        <v>1091</v>
      </c>
      <c r="F250" s="104">
        <v>2.0226306372E10</v>
      </c>
      <c r="G250" s="48" t="s">
        <v>1092</v>
      </c>
      <c r="H250" s="44">
        <v>0.0</v>
      </c>
      <c r="I250" s="44" t="s">
        <v>1093</v>
      </c>
      <c r="J250" s="49">
        <v>43460.0</v>
      </c>
      <c r="K250" s="49">
        <v>44556.0</v>
      </c>
      <c r="L250" s="44" t="s">
        <v>100</v>
      </c>
      <c r="M250" s="50">
        <v>177480.0</v>
      </c>
      <c r="N250" s="50">
        <v>4930.0</v>
      </c>
      <c r="O250" s="44">
        <v>17875.0</v>
      </c>
      <c r="P250" s="44">
        <v>1.21E8</v>
      </c>
      <c r="Q250" s="44">
        <f t="shared" si="2"/>
        <v>121</v>
      </c>
      <c r="R250" s="50">
        <v>59160.0</v>
      </c>
      <c r="S250" s="51">
        <v>0.0</v>
      </c>
      <c r="T250" s="50">
        <v>0.0</v>
      </c>
      <c r="U250" s="44" t="s">
        <v>1094</v>
      </c>
      <c r="V250" s="44" t="str">
        <f>VLOOKUP(U250,[1]Sheet1!$B$1:$F$65536,5,FALSE)</f>
        <v>#ERROR!</v>
      </c>
      <c r="W250" s="50">
        <v>59160.0</v>
      </c>
      <c r="X250" s="51">
        <v>0.0</v>
      </c>
      <c r="Y250" s="51">
        <v>39440.0</v>
      </c>
      <c r="Z250" s="52">
        <v>59160.0</v>
      </c>
      <c r="AA250" s="52" t="s">
        <v>96</v>
      </c>
      <c r="AB250" s="53">
        <v>59160.0</v>
      </c>
      <c r="AC250" s="53" t="s">
        <v>96</v>
      </c>
      <c r="AD250" s="54">
        <v>59160.0</v>
      </c>
      <c r="AE250" s="54">
        <v>9860.0</v>
      </c>
      <c r="AF250" s="54">
        <v>9860.0</v>
      </c>
      <c r="AG250" s="56">
        <v>4930.0</v>
      </c>
      <c r="AH250" s="58">
        <v>4930.0</v>
      </c>
      <c r="AI250" s="59">
        <v>4930.0</v>
      </c>
      <c r="AJ250" s="59">
        <v>4930.0</v>
      </c>
      <c r="AK250" s="50">
        <v>4930.0</v>
      </c>
      <c r="AL250" s="50">
        <v>4930.0</v>
      </c>
      <c r="AM250" s="50">
        <v>4930.0</v>
      </c>
      <c r="AN250" s="50">
        <v>4930.0</v>
      </c>
      <c r="AO250" s="50">
        <v>4930.0</v>
      </c>
      <c r="AP250" s="50">
        <v>4930.0</v>
      </c>
      <c r="AQ250" s="50">
        <v>4930.0</v>
      </c>
      <c r="AR250" s="50">
        <v>4930.0</v>
      </c>
    </row>
    <row r="251" ht="15.75" customHeight="1">
      <c r="A251" s="44" t="s">
        <v>618</v>
      </c>
      <c r="B251" s="44" t="s">
        <v>618</v>
      </c>
      <c r="C251" s="44" t="s">
        <v>411</v>
      </c>
      <c r="D251" s="45" t="s">
        <v>1095</v>
      </c>
      <c r="E251" s="46" t="s">
        <v>1096</v>
      </c>
      <c r="F251" s="104">
        <v>1.530988632E10</v>
      </c>
      <c r="G251" s="48" t="s">
        <v>1097</v>
      </c>
      <c r="H251" s="44">
        <v>0.0</v>
      </c>
      <c r="I251" s="44" t="s">
        <v>1098</v>
      </c>
      <c r="J251" s="49">
        <v>43613.0</v>
      </c>
      <c r="K251" s="49">
        <v>44709.0</v>
      </c>
      <c r="L251" s="44" t="s">
        <v>100</v>
      </c>
      <c r="M251" s="50">
        <v>745200.0</v>
      </c>
      <c r="N251" s="50">
        <v>20700.0</v>
      </c>
      <c r="O251" s="44">
        <v>17876.0</v>
      </c>
      <c r="P251" s="44">
        <v>1.21E8</v>
      </c>
      <c r="Q251" s="44">
        <f t="shared" si="2"/>
        <v>121</v>
      </c>
      <c r="R251" s="50">
        <v>248400.0</v>
      </c>
      <c r="S251" s="51">
        <v>0.0</v>
      </c>
      <c r="T251" s="50">
        <v>0.0</v>
      </c>
      <c r="U251" s="44" t="s">
        <v>1099</v>
      </c>
      <c r="V251" s="44" t="str">
        <f>VLOOKUP(U251,[1]Sheet1!$B$1:$F$65536,5,FALSE)</f>
        <v>#ERROR!</v>
      </c>
      <c r="W251" s="87">
        <v>248400.0</v>
      </c>
      <c r="X251" s="51">
        <v>0.0</v>
      </c>
      <c r="Y251" s="51">
        <v>165600.0</v>
      </c>
      <c r="Z251" s="52">
        <v>248400.0</v>
      </c>
      <c r="AA251" s="52" t="s">
        <v>96</v>
      </c>
      <c r="AB251" s="53">
        <v>248400.0</v>
      </c>
      <c r="AC251" s="53" t="s">
        <v>96</v>
      </c>
      <c r="AD251" s="54">
        <v>248400.0</v>
      </c>
      <c r="AE251" s="54">
        <v>20700.0</v>
      </c>
      <c r="AF251" s="54">
        <v>62100.0</v>
      </c>
      <c r="AG251" s="60">
        <v>20700.0</v>
      </c>
      <c r="AH251" s="60">
        <v>20700.0</v>
      </c>
      <c r="AI251" s="58">
        <v>20700.0</v>
      </c>
      <c r="AJ251" s="59">
        <v>20700.0</v>
      </c>
      <c r="AK251" s="50">
        <v>20700.0</v>
      </c>
      <c r="AL251" s="50">
        <v>20700.0</v>
      </c>
      <c r="AM251" s="50">
        <v>20700.0</v>
      </c>
      <c r="AN251" s="50">
        <v>20700.0</v>
      </c>
      <c r="AO251" s="50">
        <v>20700.0</v>
      </c>
      <c r="AP251" s="50">
        <v>20700.0</v>
      </c>
      <c r="AQ251" s="50">
        <v>20700.0</v>
      </c>
      <c r="AR251" s="50">
        <v>20700.0</v>
      </c>
    </row>
    <row r="252" ht="15.75" customHeight="1">
      <c r="A252" s="44" t="s">
        <v>618</v>
      </c>
      <c r="B252" s="44" t="s">
        <v>618</v>
      </c>
      <c r="C252" s="44" t="s">
        <v>411</v>
      </c>
      <c r="D252" s="45" t="s">
        <v>1100</v>
      </c>
      <c r="E252" s="46" t="s">
        <v>1101</v>
      </c>
      <c r="F252" s="97">
        <v>2.3801867315E10</v>
      </c>
      <c r="G252" s="48" t="s">
        <v>1102</v>
      </c>
      <c r="H252" s="44" t="s">
        <v>98</v>
      </c>
      <c r="I252" s="44" t="s">
        <v>1103</v>
      </c>
      <c r="J252" s="49">
        <v>44200.0</v>
      </c>
      <c r="K252" s="49">
        <v>44565.0</v>
      </c>
      <c r="L252" s="44" t="s">
        <v>100</v>
      </c>
      <c r="M252" s="50">
        <v>396000.0</v>
      </c>
      <c r="N252" s="50">
        <v>33000.0</v>
      </c>
      <c r="O252" s="44">
        <v>17770.0</v>
      </c>
      <c r="P252" s="44">
        <v>1.21E8</v>
      </c>
      <c r="Q252" s="44">
        <f t="shared" si="2"/>
        <v>121</v>
      </c>
      <c r="R252" s="50">
        <v>396000.0</v>
      </c>
      <c r="S252" s="51">
        <v>0.0</v>
      </c>
      <c r="T252" s="50">
        <v>0.0</v>
      </c>
      <c r="U252" s="44" t="s">
        <v>1104</v>
      </c>
      <c r="V252" s="44" t="str">
        <f>VLOOKUP(U252,[1]Sheet1!$B$1:$F$65536,5,FALSE)</f>
        <v>#ERROR!</v>
      </c>
      <c r="W252" s="50">
        <v>396000.0</v>
      </c>
      <c r="X252" s="51">
        <v>0.0</v>
      </c>
      <c r="Y252" s="51"/>
      <c r="Z252" s="52"/>
      <c r="AA252" s="52" t="s">
        <v>96</v>
      </c>
      <c r="AB252" s="53">
        <v>396000.0</v>
      </c>
      <c r="AC252" s="53" t="s">
        <v>96</v>
      </c>
      <c r="AD252" s="54">
        <v>396000.0</v>
      </c>
      <c r="AE252" s="54">
        <v>66000.0</v>
      </c>
      <c r="AF252" s="54">
        <v>66000.0</v>
      </c>
      <c r="AG252" s="56">
        <v>33000.0</v>
      </c>
      <c r="AH252" s="58">
        <v>33000.0</v>
      </c>
      <c r="AI252" s="59">
        <v>33000.0</v>
      </c>
      <c r="AJ252" s="59">
        <v>33000.0</v>
      </c>
      <c r="AK252" s="50">
        <v>33000.0</v>
      </c>
      <c r="AL252" s="50">
        <v>33000.0</v>
      </c>
      <c r="AM252" s="50">
        <v>33000.0</v>
      </c>
      <c r="AN252" s="50">
        <v>33000.0</v>
      </c>
      <c r="AO252" s="50">
        <v>33000.0</v>
      </c>
      <c r="AP252" s="50">
        <v>33000.0</v>
      </c>
      <c r="AQ252" s="50">
        <v>33000.0</v>
      </c>
      <c r="AR252" s="50">
        <v>33000.0</v>
      </c>
    </row>
    <row r="253" ht="15.75" customHeight="1">
      <c r="A253" s="44" t="s">
        <v>618</v>
      </c>
      <c r="B253" s="44" t="s">
        <v>618</v>
      </c>
      <c r="C253" s="44" t="s">
        <v>411</v>
      </c>
      <c r="D253" s="45" t="s">
        <v>1105</v>
      </c>
      <c r="E253" s="46" t="s">
        <v>1106</v>
      </c>
      <c r="F253" s="47">
        <v>5.62628339E8</v>
      </c>
      <c r="G253" s="48" t="s">
        <v>1107</v>
      </c>
      <c r="H253" s="44">
        <v>0.0</v>
      </c>
      <c r="I253" s="44" t="s">
        <v>1108</v>
      </c>
      <c r="J253" s="49">
        <v>44199.0</v>
      </c>
      <c r="K253" s="49">
        <v>45294.0</v>
      </c>
      <c r="L253" s="44" t="s">
        <v>100</v>
      </c>
      <c r="M253" s="50">
        <v>216234.72</v>
      </c>
      <c r="N253" s="50">
        <v>6006.52</v>
      </c>
      <c r="O253" s="44">
        <v>17772.0</v>
      </c>
      <c r="P253" s="44">
        <v>1.21E8</v>
      </c>
      <c r="Q253" s="44">
        <f t="shared" si="2"/>
        <v>121</v>
      </c>
      <c r="R253" s="50">
        <v>72078.24</v>
      </c>
      <c r="S253" s="51">
        <v>0.0</v>
      </c>
      <c r="T253" s="50">
        <v>0.0</v>
      </c>
      <c r="U253" s="44" t="s">
        <v>1109</v>
      </c>
      <c r="V253" s="44" t="str">
        <f>VLOOKUP(U253,[1]Sheet1!$B$1:$F$65536,5,FALSE)</f>
        <v>#ERROR!</v>
      </c>
      <c r="W253" s="50">
        <v>72078.24</v>
      </c>
      <c r="X253" s="51">
        <v>0.0</v>
      </c>
      <c r="Y253" s="51"/>
      <c r="Z253" s="52"/>
      <c r="AA253" s="52" t="s">
        <v>96</v>
      </c>
      <c r="AB253" s="53">
        <v>72078.24000000002</v>
      </c>
      <c r="AC253" s="53" t="s">
        <v>96</v>
      </c>
      <c r="AD253" s="54">
        <v>72078.24000000002</v>
      </c>
      <c r="AE253" s="54">
        <v>6006.52</v>
      </c>
      <c r="AF253" s="54">
        <v>12013.04</v>
      </c>
      <c r="AG253" s="56">
        <v>6006.52</v>
      </c>
      <c r="AH253" s="58">
        <v>6006.52</v>
      </c>
      <c r="AI253" s="59">
        <v>6006.52</v>
      </c>
      <c r="AJ253" s="50">
        <v>6006.52</v>
      </c>
      <c r="AK253" s="50">
        <v>6006.52</v>
      </c>
      <c r="AL253" s="50">
        <v>6006.52</v>
      </c>
      <c r="AM253" s="50">
        <v>6006.52</v>
      </c>
      <c r="AN253" s="50">
        <v>6006.52</v>
      </c>
      <c r="AO253" s="50">
        <v>6006.52</v>
      </c>
      <c r="AP253" s="50">
        <v>6006.52</v>
      </c>
      <c r="AQ253" s="50">
        <v>6006.52</v>
      </c>
      <c r="AR253" s="50">
        <v>6006.52</v>
      </c>
    </row>
    <row r="254" ht="15.75" customHeight="1">
      <c r="A254" s="44" t="s">
        <v>618</v>
      </c>
      <c r="B254" s="44" t="s">
        <v>618</v>
      </c>
      <c r="C254" s="44" t="s">
        <v>411</v>
      </c>
      <c r="D254" s="45" t="s">
        <v>1110</v>
      </c>
      <c r="E254" s="46" t="s">
        <v>1111</v>
      </c>
      <c r="F254" s="47">
        <v>2.786047400016E13</v>
      </c>
      <c r="G254" s="48" t="s">
        <v>1112</v>
      </c>
      <c r="H254" s="44">
        <v>0.0</v>
      </c>
      <c r="I254" s="44" t="s">
        <v>1113</v>
      </c>
      <c r="J254" s="49">
        <v>42947.0</v>
      </c>
      <c r="K254" s="49">
        <v>44773.0</v>
      </c>
      <c r="L254" s="44" t="s">
        <v>100</v>
      </c>
      <c r="M254" s="50">
        <v>3600000.0</v>
      </c>
      <c r="N254" s="50">
        <v>60000.0</v>
      </c>
      <c r="O254" s="44">
        <v>17866.0</v>
      </c>
      <c r="P254" s="44">
        <v>1.21E8</v>
      </c>
      <c r="Q254" s="44">
        <f t="shared" si="2"/>
        <v>121</v>
      </c>
      <c r="R254" s="50">
        <v>720000.0</v>
      </c>
      <c r="S254" s="51">
        <v>0.0</v>
      </c>
      <c r="T254" s="50">
        <v>0.0</v>
      </c>
      <c r="U254" s="44" t="s">
        <v>1114</v>
      </c>
      <c r="V254" s="44" t="str">
        <f>VLOOKUP(U254,[1]Sheet1!$B$1:$F$65536,5,FALSE)</f>
        <v>#ERROR!</v>
      </c>
      <c r="W254" s="50">
        <v>720000.0</v>
      </c>
      <c r="X254" s="51">
        <v>0.0</v>
      </c>
      <c r="Y254" s="51">
        <v>480000.0</v>
      </c>
      <c r="Z254" s="52">
        <v>720000.0</v>
      </c>
      <c r="AA254" s="52" t="s">
        <v>96</v>
      </c>
      <c r="AB254" s="53">
        <v>720000.0</v>
      </c>
      <c r="AC254" s="53" t="s">
        <v>96</v>
      </c>
      <c r="AD254" s="54">
        <v>720000.0</v>
      </c>
      <c r="AE254" s="54">
        <v>120000.0</v>
      </c>
      <c r="AF254" s="54">
        <v>120000.0</v>
      </c>
      <c r="AG254" s="60">
        <v>60000.0</v>
      </c>
      <c r="AH254" s="58">
        <v>60000.0</v>
      </c>
      <c r="AI254" s="59">
        <v>60000.0</v>
      </c>
      <c r="AJ254" s="59">
        <v>60000.0</v>
      </c>
      <c r="AK254" s="50">
        <v>60000.0</v>
      </c>
      <c r="AL254" s="50">
        <v>60000.0</v>
      </c>
      <c r="AM254" s="50">
        <v>60000.0</v>
      </c>
      <c r="AN254" s="50">
        <v>60000.0</v>
      </c>
      <c r="AO254" s="50">
        <v>60000.0</v>
      </c>
      <c r="AP254" s="50">
        <v>60000.0</v>
      </c>
      <c r="AQ254" s="50">
        <v>60000.0</v>
      </c>
      <c r="AR254" s="50">
        <v>60000.0</v>
      </c>
    </row>
    <row r="255" ht="15.75" customHeight="1">
      <c r="A255" s="44" t="s">
        <v>618</v>
      </c>
      <c r="B255" s="44" t="s">
        <v>618</v>
      </c>
      <c r="C255" s="44" t="s">
        <v>411</v>
      </c>
      <c r="D255" s="45" t="s">
        <v>1115</v>
      </c>
      <c r="E255" s="46" t="s">
        <v>1116</v>
      </c>
      <c r="F255" s="47">
        <v>1.3250978000153E13</v>
      </c>
      <c r="G255" s="48" t="s">
        <v>1117</v>
      </c>
      <c r="H255" s="44" t="s">
        <v>98</v>
      </c>
      <c r="I255" s="44" t="s">
        <v>1118</v>
      </c>
      <c r="J255" s="49">
        <v>43950.0</v>
      </c>
      <c r="K255" s="49">
        <v>44680.0</v>
      </c>
      <c r="L255" s="44" t="s">
        <v>100</v>
      </c>
      <c r="M255" s="50">
        <v>2496000.0</v>
      </c>
      <c r="N255" s="50">
        <v>104000.0</v>
      </c>
      <c r="O255" s="44">
        <v>1733.0</v>
      </c>
      <c r="P255" s="44">
        <v>3.08E8</v>
      </c>
      <c r="Q255" s="44">
        <f t="shared" si="2"/>
        <v>308</v>
      </c>
      <c r="R255" s="50">
        <v>1248000.0</v>
      </c>
      <c r="S255" s="51">
        <v>0.0</v>
      </c>
      <c r="T255" s="50">
        <v>0.0</v>
      </c>
      <c r="U255" s="44" t="s">
        <v>1119</v>
      </c>
      <c r="V255" s="44" t="str">
        <f>VLOOKUP(U255,[1]Sheet1!$B$1:$F$65536,5,FALSE)</f>
        <v>#ERROR!</v>
      </c>
      <c r="W255" s="50">
        <v>1248000.0</v>
      </c>
      <c r="X255" s="51">
        <v>0.0</v>
      </c>
      <c r="Y255" s="51">
        <v>936000.0</v>
      </c>
      <c r="Z255" s="52">
        <v>604000.0</v>
      </c>
      <c r="AA255" s="52" t="s">
        <v>96</v>
      </c>
      <c r="AB255" s="53">
        <v>1248000.0</v>
      </c>
      <c r="AC255" s="53" t="s">
        <v>96</v>
      </c>
      <c r="AD255" s="54">
        <v>1248000.0</v>
      </c>
      <c r="AE255" s="54">
        <v>0.0</v>
      </c>
      <c r="AF255" s="54">
        <v>312000.0</v>
      </c>
      <c r="AG255" s="56">
        <v>104000.0</v>
      </c>
      <c r="AH255" s="56">
        <v>104000.0</v>
      </c>
      <c r="AI255" s="56">
        <v>104000.0</v>
      </c>
      <c r="AJ255" s="50">
        <v>104000.0</v>
      </c>
      <c r="AK255" s="50">
        <v>104000.0</v>
      </c>
      <c r="AL255" s="50">
        <v>104000.0</v>
      </c>
      <c r="AM255" s="50">
        <v>104000.0</v>
      </c>
      <c r="AN255" s="50">
        <v>104000.0</v>
      </c>
      <c r="AO255" s="50">
        <v>104000.0</v>
      </c>
      <c r="AP255" s="50">
        <v>104000.0</v>
      </c>
      <c r="AQ255" s="50">
        <v>104000.0</v>
      </c>
      <c r="AR255" s="50">
        <v>104000.0</v>
      </c>
    </row>
    <row r="256" ht="15.75" customHeight="1">
      <c r="A256" s="44" t="s">
        <v>618</v>
      </c>
      <c r="B256" s="44" t="s">
        <v>618</v>
      </c>
      <c r="C256" s="44" t="s">
        <v>411</v>
      </c>
      <c r="D256" s="45" t="s">
        <v>1120</v>
      </c>
      <c r="E256" s="46" t="s">
        <v>1121</v>
      </c>
      <c r="F256" s="104">
        <v>6.0023712309E10</v>
      </c>
      <c r="G256" s="48" t="s">
        <v>1122</v>
      </c>
      <c r="H256" s="44">
        <v>0.0</v>
      </c>
      <c r="I256" s="44" t="s">
        <v>1123</v>
      </c>
      <c r="J256" s="49">
        <v>43831.0</v>
      </c>
      <c r="K256" s="49">
        <v>44927.0</v>
      </c>
      <c r="L256" s="44" t="s">
        <v>100</v>
      </c>
      <c r="M256" s="50">
        <v>172765.8</v>
      </c>
      <c r="N256" s="50">
        <v>4799.05</v>
      </c>
      <c r="O256" s="44">
        <v>17889.0</v>
      </c>
      <c r="P256" s="44">
        <v>1.21E8</v>
      </c>
      <c r="Q256" s="44">
        <f t="shared" si="2"/>
        <v>121</v>
      </c>
      <c r="R256" s="50">
        <v>57588.6</v>
      </c>
      <c r="S256" s="51">
        <v>0.0</v>
      </c>
      <c r="T256" s="50">
        <v>0.0</v>
      </c>
      <c r="U256" s="44" t="s">
        <v>1124</v>
      </c>
      <c r="V256" s="44" t="str">
        <f>VLOOKUP(U256,[1]Sheet1!$B$1:$F$65536,5,FALSE)</f>
        <v>#ERROR!</v>
      </c>
      <c r="W256" s="50">
        <v>57588.6</v>
      </c>
      <c r="X256" s="51">
        <v>0.0</v>
      </c>
      <c r="Y256" s="51">
        <v>43191.45</v>
      </c>
      <c r="Z256" s="52">
        <v>57588.60000000001</v>
      </c>
      <c r="AA256" s="52" t="s">
        <v>96</v>
      </c>
      <c r="AB256" s="53">
        <v>57588.60000000001</v>
      </c>
      <c r="AC256" s="53" t="s">
        <v>96</v>
      </c>
      <c r="AD256" s="54">
        <v>57588.60000000001</v>
      </c>
      <c r="AE256" s="54">
        <v>4799.05</v>
      </c>
      <c r="AF256" s="54">
        <v>9598.1</v>
      </c>
      <c r="AG256" s="56">
        <v>4799.05</v>
      </c>
      <c r="AH256" s="58">
        <v>4799.05</v>
      </c>
      <c r="AI256" s="59">
        <v>4799.05</v>
      </c>
      <c r="AJ256" s="50">
        <v>4799.05</v>
      </c>
      <c r="AK256" s="50">
        <v>4799.05</v>
      </c>
      <c r="AL256" s="50">
        <v>4799.05</v>
      </c>
      <c r="AM256" s="50">
        <v>4799.05</v>
      </c>
      <c r="AN256" s="50">
        <v>4799.05</v>
      </c>
      <c r="AO256" s="50">
        <v>4799.05</v>
      </c>
      <c r="AP256" s="50">
        <v>4799.05</v>
      </c>
      <c r="AQ256" s="50">
        <v>4799.05</v>
      </c>
      <c r="AR256" s="50">
        <v>4799.05</v>
      </c>
    </row>
    <row r="257" ht="15.75" customHeight="1">
      <c r="A257" s="44" t="s">
        <v>618</v>
      </c>
      <c r="B257" s="44" t="s">
        <v>618</v>
      </c>
      <c r="C257" s="44" t="s">
        <v>411</v>
      </c>
      <c r="D257" s="45" t="s">
        <v>1125</v>
      </c>
      <c r="E257" s="46" t="s">
        <v>1126</v>
      </c>
      <c r="F257" s="47">
        <v>2.2545306000166E13</v>
      </c>
      <c r="G257" s="48" t="s">
        <v>1127</v>
      </c>
      <c r="H257" s="44" t="s">
        <v>312</v>
      </c>
      <c r="I257" s="44" t="s">
        <v>1128</v>
      </c>
      <c r="J257" s="49">
        <v>43819.0</v>
      </c>
      <c r="K257" s="49">
        <v>44550.0</v>
      </c>
      <c r="L257" s="44" t="s">
        <v>100</v>
      </c>
      <c r="M257" s="50">
        <v>240000.0</v>
      </c>
      <c r="N257" s="50">
        <v>10000.0</v>
      </c>
      <c r="O257" s="44">
        <v>17862.0</v>
      </c>
      <c r="P257" s="44">
        <v>3.08E8</v>
      </c>
      <c r="Q257" s="44">
        <f t="shared" si="2"/>
        <v>308</v>
      </c>
      <c r="R257" s="50">
        <v>116333.33</v>
      </c>
      <c r="S257" s="51">
        <v>0.0</v>
      </c>
      <c r="T257" s="50">
        <v>0.0</v>
      </c>
      <c r="U257" s="44" t="s">
        <v>1129</v>
      </c>
      <c r="V257" s="44" t="str">
        <f>VLOOKUP(U257,[1]Sheet1!$B$1:$F$65536,5,FALSE)</f>
        <v>#ERROR!</v>
      </c>
      <c r="W257" s="50">
        <v>116333.33</v>
      </c>
      <c r="X257" s="51">
        <v>0.0</v>
      </c>
      <c r="Y257" s="51">
        <v>86333.33</v>
      </c>
      <c r="Z257" s="52">
        <v>60000.0</v>
      </c>
      <c r="AA257" s="52" t="s">
        <v>96</v>
      </c>
      <c r="AB257" s="53">
        <v>120000.0</v>
      </c>
      <c r="AC257" s="53" t="s">
        <v>118</v>
      </c>
      <c r="AD257" s="54">
        <v>116333.33</v>
      </c>
      <c r="AE257" s="54">
        <v>0.0</v>
      </c>
      <c r="AF257" s="54">
        <v>30000.0</v>
      </c>
      <c r="AG257" s="56">
        <v>10000.0</v>
      </c>
      <c r="AH257" s="56">
        <v>10000.0</v>
      </c>
      <c r="AI257" s="56">
        <v>10000.0</v>
      </c>
      <c r="AJ257" s="50">
        <v>10000.0</v>
      </c>
      <c r="AK257" s="50">
        <v>10000.0</v>
      </c>
      <c r="AL257" s="50">
        <v>10000.0</v>
      </c>
      <c r="AM257" s="50">
        <v>10000.0</v>
      </c>
      <c r="AN257" s="50">
        <v>10000.0</v>
      </c>
      <c r="AO257" s="50">
        <v>10000.0</v>
      </c>
      <c r="AP257" s="50">
        <v>10000.0</v>
      </c>
      <c r="AQ257" s="50">
        <v>10000.0</v>
      </c>
      <c r="AR257" s="50">
        <v>6333.33</v>
      </c>
    </row>
    <row r="258" ht="15.75" customHeight="1">
      <c r="A258" s="44" t="s">
        <v>86</v>
      </c>
      <c r="B258" s="44" t="s">
        <v>445</v>
      </c>
      <c r="C258" s="44" t="s">
        <v>411</v>
      </c>
      <c r="D258" s="45" t="s">
        <v>1130</v>
      </c>
      <c r="E258" s="46" t="s">
        <v>1131</v>
      </c>
      <c r="F258" s="47" t="s">
        <v>1132</v>
      </c>
      <c r="G258" s="48" t="s">
        <v>1133</v>
      </c>
      <c r="H258" s="44">
        <v>0.0</v>
      </c>
      <c r="I258" s="44" t="s">
        <v>1134</v>
      </c>
      <c r="J258" s="49">
        <v>43901.0</v>
      </c>
      <c r="K258" s="49">
        <v>44266.0</v>
      </c>
      <c r="L258" s="44" t="s">
        <v>94</v>
      </c>
      <c r="M258" s="50">
        <v>2232000.0</v>
      </c>
      <c r="N258" s="50">
        <v>186000.0</v>
      </c>
      <c r="O258" s="44">
        <v>17771.0</v>
      </c>
      <c r="P258" s="44">
        <v>1.21E8</v>
      </c>
      <c r="Q258" s="44">
        <f t="shared" si="2"/>
        <v>121</v>
      </c>
      <c r="R258" s="50">
        <v>558000.0</v>
      </c>
      <c r="S258" s="51">
        <v>0.0</v>
      </c>
      <c r="T258" s="50">
        <v>0.0</v>
      </c>
      <c r="U258" s="57" t="s">
        <v>1135</v>
      </c>
      <c r="V258" s="44" t="str">
        <f>VLOOKUP(U258,[1]Sheet1!$B$1:$F$65536,5,FALSE)</f>
        <v>#ERROR!</v>
      </c>
      <c r="W258" s="50">
        <v>558000.0</v>
      </c>
      <c r="X258" s="51">
        <v>117800.0</v>
      </c>
      <c r="Y258" s="51">
        <v>117800.0</v>
      </c>
      <c r="Z258" s="52">
        <v>1556200.0</v>
      </c>
      <c r="AA258" s="52" t="s">
        <v>96</v>
      </c>
      <c r="AB258" s="53">
        <v>440200.0</v>
      </c>
      <c r="AC258" s="53" t="s">
        <v>97</v>
      </c>
      <c r="AD258" s="54">
        <v>440200.0</v>
      </c>
      <c r="AE258" s="54">
        <v>68200.0</v>
      </c>
      <c r="AF258" s="54">
        <v>372000.0</v>
      </c>
      <c r="AG258" s="60">
        <v>186000.0</v>
      </c>
      <c r="AH258" s="56">
        <v>186000.0</v>
      </c>
      <c r="AI258" s="59">
        <v>68200.0</v>
      </c>
      <c r="AJ258" s="55"/>
      <c r="AK258" s="55"/>
      <c r="AL258" s="55"/>
      <c r="AM258" s="55"/>
      <c r="AN258" s="55"/>
      <c r="AO258" s="55"/>
      <c r="AP258" s="55"/>
      <c r="AQ258" s="55"/>
      <c r="AR258" s="55"/>
    </row>
    <row r="259" ht="15.75" customHeight="1">
      <c r="A259" s="44" t="s">
        <v>86</v>
      </c>
      <c r="B259" s="44" t="s">
        <v>445</v>
      </c>
      <c r="C259" s="44" t="s">
        <v>411</v>
      </c>
      <c r="D259" s="45" t="s">
        <v>1130</v>
      </c>
      <c r="E259" s="46" t="s">
        <v>1131</v>
      </c>
      <c r="F259" s="47" t="s">
        <v>1132</v>
      </c>
      <c r="G259" s="48" t="s">
        <v>1133</v>
      </c>
      <c r="H259" s="44" t="s">
        <v>312</v>
      </c>
      <c r="I259" s="44" t="s">
        <v>1136</v>
      </c>
      <c r="J259" s="49">
        <v>44266.0</v>
      </c>
      <c r="K259" s="49">
        <v>44631.0</v>
      </c>
      <c r="L259" s="44" t="s">
        <v>100</v>
      </c>
      <c r="M259" s="50">
        <v>2232000.0</v>
      </c>
      <c r="N259" s="50">
        <v>186000.0</v>
      </c>
      <c r="O259" s="44">
        <v>17771.0</v>
      </c>
      <c r="P259" s="44">
        <v>1.21E8</v>
      </c>
      <c r="Q259" s="44">
        <f t="shared" si="2"/>
        <v>121</v>
      </c>
      <c r="R259" s="50">
        <v>1798000.0</v>
      </c>
      <c r="S259" s="51">
        <v>-1116000.0</v>
      </c>
      <c r="T259" s="50">
        <v>0.0</v>
      </c>
      <c r="U259" s="57" t="s">
        <v>1137</v>
      </c>
      <c r="V259" s="44" t="str">
        <f>VLOOKUP(U259,[1]Sheet1!$B$1:$F$65536,5,FALSE)</f>
        <v>#ERROR!</v>
      </c>
      <c r="W259" s="50">
        <v>682000.0</v>
      </c>
      <c r="X259" s="51">
        <v>-1109800.0</v>
      </c>
      <c r="Y259" s="51">
        <v>564200.0</v>
      </c>
      <c r="Z259" s="52"/>
      <c r="AA259" s="52" t="s">
        <v>96</v>
      </c>
      <c r="AB259" s="53">
        <v>1791800.0</v>
      </c>
      <c r="AC259" s="53" t="s">
        <v>97</v>
      </c>
      <c r="AD259" s="54">
        <v>1791800.0</v>
      </c>
      <c r="AE259" s="54">
        <v>117800.0</v>
      </c>
      <c r="AF259" s="54">
        <v>0.0</v>
      </c>
      <c r="AG259" s="55"/>
      <c r="AH259" s="55"/>
      <c r="AI259" s="59">
        <v>117800.0</v>
      </c>
      <c r="AJ259" s="50">
        <v>186000.0</v>
      </c>
      <c r="AK259" s="50">
        <v>186000.0</v>
      </c>
      <c r="AL259" s="50">
        <v>186000.0</v>
      </c>
      <c r="AM259" s="50">
        <v>186000.0</v>
      </c>
      <c r="AN259" s="50">
        <v>186000.0</v>
      </c>
      <c r="AO259" s="50">
        <v>186000.0</v>
      </c>
      <c r="AP259" s="50">
        <v>186000.0</v>
      </c>
      <c r="AQ259" s="50">
        <v>186000.0</v>
      </c>
      <c r="AR259" s="50">
        <v>186000.0</v>
      </c>
    </row>
    <row r="260" ht="15.75" customHeight="1">
      <c r="A260" s="44" t="s">
        <v>86</v>
      </c>
      <c r="B260" s="44" t="s">
        <v>445</v>
      </c>
      <c r="C260" s="44" t="s">
        <v>411</v>
      </c>
      <c r="D260" s="45" t="s">
        <v>1138</v>
      </c>
      <c r="E260" s="46" t="s">
        <v>1139</v>
      </c>
      <c r="F260" s="47" t="s">
        <v>1132</v>
      </c>
      <c r="G260" s="48" t="s">
        <v>1140</v>
      </c>
      <c r="H260" s="44" t="s">
        <v>312</v>
      </c>
      <c r="I260" s="44" t="s">
        <v>1141</v>
      </c>
      <c r="J260" s="65">
        <v>44128.0</v>
      </c>
      <c r="K260" s="65">
        <v>44310.0</v>
      </c>
      <c r="L260" s="44" t="s">
        <v>94</v>
      </c>
      <c r="M260" s="50">
        <v>1116000.0</v>
      </c>
      <c r="N260" s="105">
        <v>186000.0</v>
      </c>
      <c r="O260" s="44">
        <v>17783.0</v>
      </c>
      <c r="P260" s="64">
        <v>1.39E8</v>
      </c>
      <c r="Q260" s="64">
        <f t="shared" si="2"/>
        <v>139</v>
      </c>
      <c r="R260" s="67">
        <v>700600.0</v>
      </c>
      <c r="S260" s="51">
        <v>0.0</v>
      </c>
      <c r="T260" s="50">
        <v>0.0</v>
      </c>
      <c r="U260" s="68" t="s">
        <v>1142</v>
      </c>
      <c r="V260" s="44" t="str">
        <f>VLOOKUP(U260,[1]Sheet1!$B$1:$F$65536,5,FALSE)</f>
        <v>#ERROR!</v>
      </c>
      <c r="W260" s="67">
        <v>700600.0</v>
      </c>
      <c r="X260" s="51">
        <v>0.0</v>
      </c>
      <c r="Y260" s="51">
        <v>142600.0</v>
      </c>
      <c r="Z260" s="52">
        <v>415400.0</v>
      </c>
      <c r="AA260" s="52" t="s">
        <v>96</v>
      </c>
      <c r="AB260" s="53">
        <v>700600.0</v>
      </c>
      <c r="AC260" s="53" t="s">
        <v>96</v>
      </c>
      <c r="AD260" s="54">
        <v>700600.0</v>
      </c>
      <c r="AE260" s="54">
        <v>186000.0</v>
      </c>
      <c r="AF260" s="54">
        <v>372000.0</v>
      </c>
      <c r="AG260" s="60">
        <v>186000.0</v>
      </c>
      <c r="AH260" s="56">
        <v>186000.0</v>
      </c>
      <c r="AI260" s="59">
        <v>186000.0</v>
      </c>
      <c r="AJ260" s="50">
        <v>142600.0</v>
      </c>
      <c r="AK260" s="55"/>
      <c r="AL260" s="55"/>
      <c r="AM260" s="55"/>
      <c r="AN260" s="55"/>
      <c r="AO260" s="55"/>
      <c r="AP260" s="55"/>
      <c r="AQ260" s="55"/>
      <c r="AR260" s="55"/>
    </row>
    <row r="261" ht="15.75" customHeight="1">
      <c r="A261" s="44" t="s">
        <v>86</v>
      </c>
      <c r="B261" s="44" t="s">
        <v>445</v>
      </c>
      <c r="C261" s="44" t="s">
        <v>411</v>
      </c>
      <c r="D261" s="45" t="s">
        <v>1143</v>
      </c>
      <c r="E261" s="46" t="s">
        <v>1144</v>
      </c>
      <c r="F261" s="47" t="s">
        <v>1145</v>
      </c>
      <c r="G261" s="48" t="s">
        <v>1146</v>
      </c>
      <c r="H261" s="44">
        <v>0.0</v>
      </c>
      <c r="I261" s="44" t="s">
        <v>1147</v>
      </c>
      <c r="J261" s="49">
        <v>43899.0</v>
      </c>
      <c r="K261" s="49">
        <v>44264.0</v>
      </c>
      <c r="L261" s="44" t="s">
        <v>94</v>
      </c>
      <c r="M261" s="50">
        <v>8111995.2</v>
      </c>
      <c r="N261" s="50">
        <v>675999.6</v>
      </c>
      <c r="O261" s="44">
        <v>17878.0</v>
      </c>
      <c r="P261" s="44">
        <v>1.21E8</v>
      </c>
      <c r="Q261" s="44">
        <f t="shared" si="2"/>
        <v>121</v>
      </c>
      <c r="R261" s="50">
        <v>1554799.08</v>
      </c>
      <c r="S261" s="51">
        <v>0.0</v>
      </c>
      <c r="T261" s="50">
        <v>0.0</v>
      </c>
      <c r="U261" s="57" t="s">
        <v>1148</v>
      </c>
      <c r="V261" s="44" t="str">
        <f>VLOOKUP(U261,[1]Sheet1!$B$1:$F$65536,5,FALSE)</f>
        <v>#ERROR!</v>
      </c>
      <c r="W261" s="50">
        <v>1554799.08</v>
      </c>
      <c r="X261" s="51">
        <v>0.0</v>
      </c>
      <c r="Y261" s="51">
        <v>0.0</v>
      </c>
      <c r="Z261" s="52">
        <v>5642014.72</v>
      </c>
      <c r="AA261" s="52" t="s">
        <v>96</v>
      </c>
      <c r="AB261" s="53">
        <v>1554799.08</v>
      </c>
      <c r="AC261" s="53" t="s">
        <v>97</v>
      </c>
      <c r="AD261" s="54">
        <v>1554799.08</v>
      </c>
      <c r="AE261" s="54">
        <v>202799.88</v>
      </c>
      <c r="AF261" s="54">
        <v>1351999.2</v>
      </c>
      <c r="AG261" s="56">
        <v>675999.6</v>
      </c>
      <c r="AH261" s="56">
        <v>675999.6</v>
      </c>
      <c r="AI261" s="59">
        <v>202799.88</v>
      </c>
      <c r="AJ261" s="55"/>
      <c r="AK261" s="55"/>
      <c r="AL261" s="55"/>
      <c r="AM261" s="55"/>
      <c r="AN261" s="55"/>
      <c r="AO261" s="55"/>
      <c r="AP261" s="55"/>
      <c r="AQ261" s="55"/>
      <c r="AR261" s="55"/>
    </row>
    <row r="262" ht="15.75" customHeight="1">
      <c r="A262" s="44" t="s">
        <v>86</v>
      </c>
      <c r="B262" s="44" t="s">
        <v>445</v>
      </c>
      <c r="C262" s="44" t="s">
        <v>411</v>
      </c>
      <c r="D262" s="45" t="s">
        <v>1143</v>
      </c>
      <c r="E262" s="46" t="s">
        <v>1144</v>
      </c>
      <c r="F262" s="47" t="s">
        <v>1145</v>
      </c>
      <c r="G262" s="48" t="s">
        <v>1146</v>
      </c>
      <c r="H262" s="44" t="s">
        <v>312</v>
      </c>
      <c r="I262" s="44" t="s">
        <v>1149</v>
      </c>
      <c r="J262" s="49">
        <v>44264.0</v>
      </c>
      <c r="K262" s="49">
        <v>44629.0</v>
      </c>
      <c r="L262" s="44" t="s">
        <v>100</v>
      </c>
      <c r="M262" s="50">
        <v>8111995.2</v>
      </c>
      <c r="N262" s="50">
        <v>675999.6</v>
      </c>
      <c r="O262" s="44">
        <v>17878.0</v>
      </c>
      <c r="P262" s="44">
        <v>1.21E8</v>
      </c>
      <c r="Q262" s="44">
        <f t="shared" si="2"/>
        <v>121</v>
      </c>
      <c r="R262" s="50">
        <v>5336891.66</v>
      </c>
      <c r="S262" s="51">
        <v>-2632893.2600000002</v>
      </c>
      <c r="T262" s="50">
        <v>0.0</v>
      </c>
      <c r="U262" s="57" t="s">
        <v>1150</v>
      </c>
      <c r="V262" s="44" t="str">
        <f>VLOOKUP(U262,[1]Sheet1!$B$1:$F$65536,5,FALSE)</f>
        <v>#ERROR!</v>
      </c>
      <c r="W262" s="50">
        <v>2703998.4</v>
      </c>
      <c r="X262" s="51">
        <v>-3853197.7199999993</v>
      </c>
      <c r="Y262" s="51">
        <v>2230798.6799999997</v>
      </c>
      <c r="Z262" s="52"/>
      <c r="AA262" s="52" t="s">
        <v>96</v>
      </c>
      <c r="AB262" s="53">
        <v>6557196.119999999</v>
      </c>
      <c r="AC262" s="53" t="s">
        <v>97</v>
      </c>
      <c r="AD262" s="54">
        <v>6557196.119999999</v>
      </c>
      <c r="AE262" s="54">
        <v>473199.72</v>
      </c>
      <c r="AF262" s="54">
        <v>0.0</v>
      </c>
      <c r="AG262" s="55"/>
      <c r="AH262" s="55"/>
      <c r="AI262" s="59">
        <v>473199.72</v>
      </c>
      <c r="AJ262" s="50">
        <v>675999.6</v>
      </c>
      <c r="AK262" s="50">
        <v>675999.6</v>
      </c>
      <c r="AL262" s="50">
        <v>675999.6</v>
      </c>
      <c r="AM262" s="50">
        <v>675999.6</v>
      </c>
      <c r="AN262" s="50">
        <v>675999.6</v>
      </c>
      <c r="AO262" s="50">
        <v>675999.6</v>
      </c>
      <c r="AP262" s="50">
        <v>675999.6</v>
      </c>
      <c r="AQ262" s="50">
        <v>675999.6</v>
      </c>
      <c r="AR262" s="50">
        <v>675999.6</v>
      </c>
    </row>
    <row r="263" ht="15.75" customHeight="1">
      <c r="A263" s="44" t="s">
        <v>624</v>
      </c>
      <c r="B263" s="44" t="s">
        <v>445</v>
      </c>
      <c r="C263" s="44" t="s">
        <v>411</v>
      </c>
      <c r="D263" s="45" t="s">
        <v>1151</v>
      </c>
      <c r="E263" s="46" t="s">
        <v>1152</v>
      </c>
      <c r="F263" s="47">
        <v>2.0193487000183E13</v>
      </c>
      <c r="G263" s="48" t="s">
        <v>1153</v>
      </c>
      <c r="H263" s="44" t="s">
        <v>92</v>
      </c>
      <c r="I263" s="44" t="s">
        <v>1154</v>
      </c>
      <c r="J263" s="49">
        <v>43920.0</v>
      </c>
      <c r="K263" s="49">
        <v>44285.0</v>
      </c>
      <c r="L263" s="44" t="s">
        <v>94</v>
      </c>
      <c r="M263" s="50">
        <v>898799.4</v>
      </c>
      <c r="N263" s="50">
        <v>74899.95</v>
      </c>
      <c r="O263" s="44">
        <v>17773.0</v>
      </c>
      <c r="P263" s="44">
        <v>1.21E8</v>
      </c>
      <c r="Q263" s="44">
        <f t="shared" si="2"/>
        <v>121</v>
      </c>
      <c r="R263" s="50">
        <v>224699.85</v>
      </c>
      <c r="S263" s="51">
        <v>0.0</v>
      </c>
      <c r="T263" s="50">
        <v>0.0</v>
      </c>
      <c r="U263" s="44" t="s">
        <v>1155</v>
      </c>
      <c r="V263" s="44" t="str">
        <f>VLOOKUP(U263,[1]Sheet1!$B$1:$F$65536,5,FALSE)</f>
        <v>#ERROR!</v>
      </c>
      <c r="W263" s="50">
        <v>224699.85</v>
      </c>
      <c r="X263" s="51">
        <v>0.0</v>
      </c>
      <c r="Y263" s="51">
        <v>0.0</v>
      </c>
      <c r="Z263" s="52">
        <v>674099.5499999999</v>
      </c>
      <c r="AA263" s="52" t="s">
        <v>96</v>
      </c>
      <c r="AB263" s="53">
        <v>224699.84999999998</v>
      </c>
      <c r="AC263" s="53" t="s">
        <v>97</v>
      </c>
      <c r="AD263" s="54">
        <v>224699.84999999998</v>
      </c>
      <c r="AE263" s="54">
        <v>74899.95</v>
      </c>
      <c r="AF263" s="54">
        <v>149799.9</v>
      </c>
      <c r="AG263" s="56">
        <v>74899.95</v>
      </c>
      <c r="AH263" s="56">
        <v>74899.95</v>
      </c>
      <c r="AI263" s="59">
        <v>74899.95</v>
      </c>
      <c r="AJ263" s="55"/>
      <c r="AK263" s="55"/>
      <c r="AL263" s="55"/>
      <c r="AM263" s="55"/>
      <c r="AN263" s="55"/>
      <c r="AO263" s="55"/>
      <c r="AP263" s="55"/>
      <c r="AQ263" s="55"/>
      <c r="AR263" s="55"/>
    </row>
    <row r="264" ht="15.75" customHeight="1">
      <c r="A264" s="44" t="s">
        <v>624</v>
      </c>
      <c r="B264" s="44" t="s">
        <v>445</v>
      </c>
      <c r="C264" s="44" t="s">
        <v>411</v>
      </c>
      <c r="D264" s="45" t="s">
        <v>1151</v>
      </c>
      <c r="E264" s="46" t="s">
        <v>1152</v>
      </c>
      <c r="F264" s="47">
        <v>2.0193487000183E13</v>
      </c>
      <c r="G264" s="48" t="s">
        <v>1153</v>
      </c>
      <c r="H264" s="44" t="s">
        <v>98</v>
      </c>
      <c r="I264" s="44" t="s">
        <v>1156</v>
      </c>
      <c r="J264" s="49">
        <v>44285.0</v>
      </c>
      <c r="K264" s="49">
        <v>44650.0</v>
      </c>
      <c r="L264" s="44" t="s">
        <v>100</v>
      </c>
      <c r="M264" s="50">
        <v>936000.0</v>
      </c>
      <c r="N264" s="50">
        <v>78000.0</v>
      </c>
      <c r="O264" s="44">
        <v>17773.0</v>
      </c>
      <c r="P264" s="44">
        <v>1.21E8</v>
      </c>
      <c r="Q264" s="44">
        <f t="shared" si="2"/>
        <v>121</v>
      </c>
      <c r="R264" s="50">
        <v>676596.22</v>
      </c>
      <c r="S264" s="51">
        <v>-376996.42</v>
      </c>
      <c r="T264" s="50">
        <v>0.0</v>
      </c>
      <c r="U264" s="44" t="s">
        <v>1157</v>
      </c>
      <c r="V264" s="44" t="str">
        <f>VLOOKUP(U264,[1]Sheet1!$B$1:$F$65536,5,FALSE)</f>
        <v>#ERROR!</v>
      </c>
      <c r="W264" s="50">
        <v>299599.8</v>
      </c>
      <c r="X264" s="51">
        <v>-402400.2</v>
      </c>
      <c r="Y264" s="51">
        <v>299599.8</v>
      </c>
      <c r="Z264" s="52">
        <v>674099.5499999999</v>
      </c>
      <c r="AA264" s="52" t="s">
        <v>96</v>
      </c>
      <c r="AB264" s="53">
        <v>702000.0</v>
      </c>
      <c r="AC264" s="53" t="s">
        <v>97</v>
      </c>
      <c r="AD264" s="54">
        <v>702000.0</v>
      </c>
      <c r="AE264" s="54">
        <v>0.0</v>
      </c>
      <c r="AF264" s="54">
        <v>0.0</v>
      </c>
      <c r="AG264" s="55"/>
      <c r="AH264" s="55"/>
      <c r="AI264" s="55"/>
      <c r="AJ264" s="50">
        <v>78000.0</v>
      </c>
      <c r="AK264" s="50">
        <v>78000.0</v>
      </c>
      <c r="AL264" s="50">
        <v>78000.0</v>
      </c>
      <c r="AM264" s="50">
        <v>78000.0</v>
      </c>
      <c r="AN264" s="50">
        <v>78000.0</v>
      </c>
      <c r="AO264" s="50">
        <v>78000.0</v>
      </c>
      <c r="AP264" s="50">
        <v>78000.0</v>
      </c>
      <c r="AQ264" s="50">
        <v>78000.0</v>
      </c>
      <c r="AR264" s="50">
        <v>78000.0</v>
      </c>
    </row>
    <row r="265" ht="15.75" customHeight="1">
      <c r="A265" s="44" t="s">
        <v>624</v>
      </c>
      <c r="B265" s="44" t="s">
        <v>445</v>
      </c>
      <c r="C265" s="44" t="s">
        <v>411</v>
      </c>
      <c r="D265" s="45" t="s">
        <v>1158</v>
      </c>
      <c r="E265" s="46" t="s">
        <v>1159</v>
      </c>
      <c r="F265" s="47">
        <v>8.228146000109E12</v>
      </c>
      <c r="G265" s="48" t="s">
        <v>1160</v>
      </c>
      <c r="H265" s="44" t="s">
        <v>98</v>
      </c>
      <c r="I265" s="44" t="s">
        <v>1161</v>
      </c>
      <c r="J265" s="49">
        <v>44153.0</v>
      </c>
      <c r="K265" s="49">
        <v>44285.0</v>
      </c>
      <c r="L265" s="44" t="s">
        <v>94</v>
      </c>
      <c r="M265" s="50">
        <v>812914.124</v>
      </c>
      <c r="N265" s="50">
        <v>184753.21</v>
      </c>
      <c r="O265" s="44">
        <v>17774.0</v>
      </c>
      <c r="P265" s="44">
        <v>1.21E8</v>
      </c>
      <c r="Q265" s="44">
        <f t="shared" si="2"/>
        <v>121</v>
      </c>
      <c r="R265" s="50">
        <v>554259.63</v>
      </c>
      <c r="S265" s="51">
        <v>0.0</v>
      </c>
      <c r="T265" s="50">
        <v>0.0</v>
      </c>
      <c r="U265" s="44" t="s">
        <v>1162</v>
      </c>
      <c r="V265" s="44" t="str">
        <f>VLOOKUP(U265,[1]Sheet1!$B$1:$F$65536,5,FALSE)</f>
        <v>#ERROR!</v>
      </c>
      <c r="W265" s="50">
        <v>554259.63</v>
      </c>
      <c r="X265" s="51">
        <v>0.0</v>
      </c>
      <c r="Y265" s="51">
        <v>0.0</v>
      </c>
      <c r="Z265" s="52"/>
      <c r="AA265" s="52" t="s">
        <v>96</v>
      </c>
      <c r="AB265" s="53">
        <v>554259.63</v>
      </c>
      <c r="AC265" s="53" t="s">
        <v>97</v>
      </c>
      <c r="AD265" s="54">
        <v>554259.63</v>
      </c>
      <c r="AE265" s="54">
        <v>369506.42</v>
      </c>
      <c r="AF265" s="54">
        <v>184753.21</v>
      </c>
      <c r="AG265" s="56">
        <v>184753.21</v>
      </c>
      <c r="AH265" s="59">
        <v>184753.21</v>
      </c>
      <c r="AI265" s="59">
        <v>184753.21</v>
      </c>
      <c r="AJ265" s="55"/>
      <c r="AK265" s="55"/>
      <c r="AL265" s="55"/>
      <c r="AM265" s="55"/>
      <c r="AN265" s="55"/>
      <c r="AO265" s="55"/>
      <c r="AP265" s="55"/>
      <c r="AQ265" s="55"/>
      <c r="AR265" s="55"/>
    </row>
    <row r="266" ht="15.75" customHeight="1">
      <c r="A266" s="44" t="s">
        <v>624</v>
      </c>
      <c r="B266" s="44" t="s">
        <v>445</v>
      </c>
      <c r="C266" s="44" t="s">
        <v>411</v>
      </c>
      <c r="D266" s="45" t="s">
        <v>1158</v>
      </c>
      <c r="E266" s="46" t="s">
        <v>1159</v>
      </c>
      <c r="F266" s="47">
        <v>8.228146000109E12</v>
      </c>
      <c r="G266" s="48" t="s">
        <v>1160</v>
      </c>
      <c r="H266" s="44" t="s">
        <v>678</v>
      </c>
      <c r="I266" s="44" t="s">
        <v>1163</v>
      </c>
      <c r="J266" s="49">
        <v>44285.0</v>
      </c>
      <c r="K266" s="49">
        <v>44650.0</v>
      </c>
      <c r="L266" s="44" t="s">
        <v>100</v>
      </c>
      <c r="M266" s="50">
        <v>2217038.52</v>
      </c>
      <c r="N266" s="50">
        <v>184753.21</v>
      </c>
      <c r="O266" s="44">
        <v>18333.0</v>
      </c>
      <c r="P266" s="44">
        <v>3.08E8</v>
      </c>
      <c r="Q266" s="44">
        <f t="shared" si="2"/>
        <v>308</v>
      </c>
      <c r="R266" s="50">
        <v>784000.0</v>
      </c>
      <c r="S266" s="51">
        <v>0.0</v>
      </c>
      <c r="T266" s="50">
        <v>0.0</v>
      </c>
      <c r="U266" s="44" t="s">
        <v>1164</v>
      </c>
      <c r="V266" s="44" t="str">
        <f>VLOOKUP(U266,[1]Sheet1!$B$1:$F$65536,5,FALSE)</f>
        <v>#ERROR!</v>
      </c>
      <c r="W266" s="50">
        <v>784000.0</v>
      </c>
      <c r="X266" s="51">
        <v>0.0</v>
      </c>
      <c r="Y266" s="51">
        <v>784000.0</v>
      </c>
      <c r="Z266" s="52"/>
      <c r="AA266" s="52"/>
      <c r="AB266" s="53">
        <v>784000.0</v>
      </c>
      <c r="AC266" s="53" t="s">
        <v>97</v>
      </c>
      <c r="AD266" s="54">
        <v>784000.0</v>
      </c>
      <c r="AE266" s="54">
        <v>0.0</v>
      </c>
      <c r="AF266" s="54">
        <v>0.0</v>
      </c>
      <c r="AG266" s="55"/>
      <c r="AH266" s="55"/>
      <c r="AI266" s="55"/>
      <c r="AJ266" s="50">
        <v>184753.21</v>
      </c>
      <c r="AK266" s="50">
        <v>184753.21</v>
      </c>
      <c r="AL266" s="50">
        <v>184753.21</v>
      </c>
      <c r="AM266" s="50">
        <v>184753.21</v>
      </c>
      <c r="AN266" s="50">
        <v>44987.16</v>
      </c>
      <c r="AO266" s="55"/>
      <c r="AP266" s="55"/>
      <c r="AQ266" s="55"/>
      <c r="AR266" s="55"/>
    </row>
    <row r="267" ht="15.75" customHeight="1">
      <c r="A267" s="44" t="s">
        <v>624</v>
      </c>
      <c r="B267" s="44" t="s">
        <v>445</v>
      </c>
      <c r="C267" s="44" t="s">
        <v>411</v>
      </c>
      <c r="D267" s="45" t="s">
        <v>1158</v>
      </c>
      <c r="E267" s="46" t="s">
        <v>1159</v>
      </c>
      <c r="F267" s="47">
        <v>8.228146000109E12</v>
      </c>
      <c r="G267" s="48" t="s">
        <v>1160</v>
      </c>
      <c r="H267" s="44" t="s">
        <v>678</v>
      </c>
      <c r="I267" s="44" t="s">
        <v>1163</v>
      </c>
      <c r="J267" s="49">
        <v>44285.0</v>
      </c>
      <c r="K267" s="49">
        <v>44650.0</v>
      </c>
      <c r="L267" s="44" t="s">
        <v>100</v>
      </c>
      <c r="M267" s="50">
        <v>2217038.52</v>
      </c>
      <c r="N267" s="50">
        <v>184753.21</v>
      </c>
      <c r="O267" s="44">
        <v>17774.0</v>
      </c>
      <c r="P267" s="44">
        <v>1.21E8</v>
      </c>
      <c r="Q267" s="44">
        <f t="shared" si="2"/>
        <v>121</v>
      </c>
      <c r="R267" s="50">
        <v>878778.89</v>
      </c>
      <c r="S267" s="51">
        <v>0.0</v>
      </c>
      <c r="T267" s="50">
        <v>0.0</v>
      </c>
      <c r="U267" s="44" t="s">
        <v>1165</v>
      </c>
      <c r="V267" s="44" t="str">
        <f>VLOOKUP(U267,[1]Sheet1!$B$1:$F$65536,5,FALSE)</f>
        <v>#ERROR!</v>
      </c>
      <c r="W267" s="50">
        <v>878778.89</v>
      </c>
      <c r="X267" s="51">
        <v>0.0</v>
      </c>
      <c r="Y267" s="51">
        <v>878778.89</v>
      </c>
      <c r="Z267" s="52"/>
      <c r="AA267" s="52"/>
      <c r="AB267" s="53">
        <v>878778.8899999999</v>
      </c>
      <c r="AC267" s="53" t="s">
        <v>97</v>
      </c>
      <c r="AD267" s="54">
        <v>878778.8899999999</v>
      </c>
      <c r="AE267" s="54">
        <v>0.0</v>
      </c>
      <c r="AF267" s="54">
        <v>0.0</v>
      </c>
      <c r="AG267" s="55"/>
      <c r="AH267" s="55"/>
      <c r="AI267" s="55"/>
      <c r="AJ267" s="55"/>
      <c r="AK267" s="55"/>
      <c r="AL267" s="55"/>
      <c r="AM267" s="55"/>
      <c r="AN267" s="50">
        <v>139766.05</v>
      </c>
      <c r="AO267" s="50">
        <v>184753.21</v>
      </c>
      <c r="AP267" s="50">
        <v>184753.21</v>
      </c>
      <c r="AQ267" s="50">
        <v>184753.21</v>
      </c>
      <c r="AR267" s="50">
        <v>184753.21</v>
      </c>
    </row>
    <row r="268" ht="15.75" customHeight="1">
      <c r="A268" s="44" t="s">
        <v>624</v>
      </c>
      <c r="B268" s="44" t="s">
        <v>445</v>
      </c>
      <c r="C268" s="44" t="s">
        <v>411</v>
      </c>
      <c r="D268" s="45" t="s">
        <v>1166</v>
      </c>
      <c r="E268" s="46" t="s">
        <v>1167</v>
      </c>
      <c r="F268" s="47">
        <v>8.632688000134E12</v>
      </c>
      <c r="G268" s="48" t="s">
        <v>1168</v>
      </c>
      <c r="H268" s="44">
        <v>0.0</v>
      </c>
      <c r="I268" s="44" t="s">
        <v>1169</v>
      </c>
      <c r="J268" s="49">
        <v>44075.0</v>
      </c>
      <c r="K268" s="106">
        <v>44440.0</v>
      </c>
      <c r="L268" s="44" t="s">
        <v>100</v>
      </c>
      <c r="M268" s="50">
        <v>472140.0</v>
      </c>
      <c r="N268" s="50">
        <v>39345.0</v>
      </c>
      <c r="O268" s="44">
        <v>17890.0</v>
      </c>
      <c r="P268" s="44">
        <v>1.21E8</v>
      </c>
      <c r="Q268" s="44">
        <f t="shared" si="2"/>
        <v>121</v>
      </c>
      <c r="R268" s="50">
        <v>314760.0</v>
      </c>
      <c r="S268" s="51">
        <v>0.0</v>
      </c>
      <c r="T268" s="50">
        <v>0.0</v>
      </c>
      <c r="U268" s="57" t="s">
        <v>1170</v>
      </c>
      <c r="V268" s="44" t="str">
        <f>VLOOKUP(U268,[1]Sheet1!$B$1:$F$65536,5,FALSE)</f>
        <v>#ERROR!</v>
      </c>
      <c r="W268" s="50">
        <v>314760.0</v>
      </c>
      <c r="X268" s="51">
        <v>0.0</v>
      </c>
      <c r="Y268" s="51">
        <v>196725.0</v>
      </c>
      <c r="Z268" s="52">
        <v>56393.85</v>
      </c>
      <c r="AA268" s="52" t="s">
        <v>96</v>
      </c>
      <c r="AB268" s="53">
        <v>472140.0</v>
      </c>
      <c r="AC268" s="53" t="s">
        <v>118</v>
      </c>
      <c r="AD268" s="54">
        <v>314760.0</v>
      </c>
      <c r="AE268" s="54">
        <v>78690.0</v>
      </c>
      <c r="AF268" s="54">
        <v>39345.0</v>
      </c>
      <c r="AG268" s="56">
        <v>39345.0</v>
      </c>
      <c r="AH268" s="59">
        <v>39345.0</v>
      </c>
      <c r="AI268" s="59">
        <v>39345.0</v>
      </c>
      <c r="AJ268" s="50">
        <v>39345.0</v>
      </c>
      <c r="AK268" s="50">
        <v>39345.0</v>
      </c>
      <c r="AL268" s="50">
        <v>39345.0</v>
      </c>
      <c r="AM268" s="50">
        <v>39345.0</v>
      </c>
      <c r="AN268" s="50">
        <v>39345.0</v>
      </c>
      <c r="AO268" s="55"/>
      <c r="AP268" s="55"/>
      <c r="AQ268" s="55"/>
      <c r="AR268" s="55"/>
    </row>
    <row r="269" ht="15.75" customHeight="1">
      <c r="A269" s="44" t="s">
        <v>624</v>
      </c>
      <c r="B269" s="44" t="s">
        <v>445</v>
      </c>
      <c r="C269" s="44" t="s">
        <v>411</v>
      </c>
      <c r="D269" s="45" t="s">
        <v>1171</v>
      </c>
      <c r="E269" s="46" t="s">
        <v>1172</v>
      </c>
      <c r="F269" s="47">
        <v>2.9118884000165E13</v>
      </c>
      <c r="G269" s="48" t="s">
        <v>1173</v>
      </c>
      <c r="H269" s="44">
        <v>0.0</v>
      </c>
      <c r="I269" s="44" t="s">
        <v>1174</v>
      </c>
      <c r="J269" s="49">
        <v>44075.0</v>
      </c>
      <c r="K269" s="106">
        <v>44440.0</v>
      </c>
      <c r="L269" s="44" t="s">
        <v>100</v>
      </c>
      <c r="M269" s="50">
        <v>478436.4</v>
      </c>
      <c r="N269" s="50">
        <v>39869.700000000004</v>
      </c>
      <c r="O269" s="44">
        <v>17891.0</v>
      </c>
      <c r="P269" s="44">
        <v>1.21E8</v>
      </c>
      <c r="Q269" s="44">
        <f t="shared" si="2"/>
        <v>121</v>
      </c>
      <c r="R269" s="50">
        <v>318957.6</v>
      </c>
      <c r="S269" s="51">
        <v>0.0</v>
      </c>
      <c r="T269" s="50">
        <v>0.0</v>
      </c>
      <c r="U269" s="57" t="s">
        <v>1175</v>
      </c>
      <c r="V269" s="44" t="str">
        <f>VLOOKUP(U269,[1]Sheet1!$B$1:$F$65536,5,FALSE)</f>
        <v>#ERROR!</v>
      </c>
      <c r="W269" s="50">
        <v>318957.6</v>
      </c>
      <c r="X269" s="51">
        <v>0.0</v>
      </c>
      <c r="Y269" s="51">
        <v>199348.5</v>
      </c>
      <c r="Z269" s="52">
        <v>50501.7</v>
      </c>
      <c r="AA269" s="52" t="s">
        <v>96</v>
      </c>
      <c r="AB269" s="53">
        <v>478436.39999999997</v>
      </c>
      <c r="AC269" s="53" t="s">
        <v>118</v>
      </c>
      <c r="AD269" s="54">
        <v>318957.60000000003</v>
      </c>
      <c r="AE269" s="54">
        <v>79739.4</v>
      </c>
      <c r="AF269" s="54">
        <v>39869.7</v>
      </c>
      <c r="AG269" s="56">
        <v>39869.7</v>
      </c>
      <c r="AH269" s="59">
        <v>39869.7</v>
      </c>
      <c r="AI269" s="59">
        <v>39869.700000000004</v>
      </c>
      <c r="AJ269" s="50">
        <v>39869.700000000004</v>
      </c>
      <c r="AK269" s="50">
        <v>39869.700000000004</v>
      </c>
      <c r="AL269" s="50">
        <v>39869.700000000004</v>
      </c>
      <c r="AM269" s="50">
        <v>39869.700000000004</v>
      </c>
      <c r="AN269" s="50">
        <v>39869.700000000004</v>
      </c>
      <c r="AO269" s="55"/>
      <c r="AP269" s="55"/>
      <c r="AQ269" s="55"/>
      <c r="AR269" s="55"/>
    </row>
    <row r="270" ht="15.75" customHeight="1">
      <c r="A270" s="44" t="s">
        <v>624</v>
      </c>
      <c r="B270" s="44" t="s">
        <v>445</v>
      </c>
      <c r="C270" s="44" t="s">
        <v>411</v>
      </c>
      <c r="D270" s="45" t="s">
        <v>1176</v>
      </c>
      <c r="E270" s="46" t="s">
        <v>1172</v>
      </c>
      <c r="F270" s="47">
        <v>2.9118884000165E13</v>
      </c>
      <c r="G270" s="48" t="s">
        <v>1177</v>
      </c>
      <c r="H270" s="44">
        <v>0.0</v>
      </c>
      <c r="I270" s="44" t="s">
        <v>1178</v>
      </c>
      <c r="J270" s="49">
        <v>44146.0</v>
      </c>
      <c r="K270" s="106">
        <v>44511.0</v>
      </c>
      <c r="L270" s="44" t="s">
        <v>100</v>
      </c>
      <c r="M270" s="50">
        <v>959037.6</v>
      </c>
      <c r="N270" s="50">
        <v>79919.8</v>
      </c>
      <c r="O270" s="44">
        <v>1732.0</v>
      </c>
      <c r="P270" s="44">
        <v>1.08504E8</v>
      </c>
      <c r="Q270" s="44">
        <f t="shared" si="2"/>
        <v>108</v>
      </c>
      <c r="R270" s="50">
        <v>879117.8</v>
      </c>
      <c r="S270" s="51">
        <v>0.0</v>
      </c>
      <c r="T270" s="50">
        <v>0.0</v>
      </c>
      <c r="U270" s="57" t="s">
        <v>1179</v>
      </c>
      <c r="V270" s="44" t="str">
        <f>VLOOKUP(U270,[1]Sheet1!$B$1:$F$65536,5,FALSE)</f>
        <v>#ERROR!</v>
      </c>
      <c r="W270" s="50">
        <v>879117.8</v>
      </c>
      <c r="X270" s="51">
        <v>7991.999999999884</v>
      </c>
      <c r="Y270" s="51">
        <v>647350.4</v>
      </c>
      <c r="Z270" s="52"/>
      <c r="AA270" s="52" t="s">
        <v>96</v>
      </c>
      <c r="AB270" s="53">
        <v>863133.6000000001</v>
      </c>
      <c r="AC270" s="53" t="s">
        <v>118</v>
      </c>
      <c r="AD270" s="54">
        <v>871125.8000000002</v>
      </c>
      <c r="AE270" s="54">
        <v>0.0</v>
      </c>
      <c r="AF270" s="54">
        <v>231767.40000000002</v>
      </c>
      <c r="AG270" s="56">
        <v>71927.8</v>
      </c>
      <c r="AH270" s="58">
        <v>79919.8</v>
      </c>
      <c r="AI270" s="56">
        <v>79919.8</v>
      </c>
      <c r="AJ270" s="50">
        <v>79919.8</v>
      </c>
      <c r="AK270" s="50">
        <v>79919.8</v>
      </c>
      <c r="AL270" s="50">
        <v>79919.8</v>
      </c>
      <c r="AM270" s="50">
        <v>79919.8</v>
      </c>
      <c r="AN270" s="50">
        <v>79919.8</v>
      </c>
      <c r="AO270" s="50">
        <v>79919.8</v>
      </c>
      <c r="AP270" s="50">
        <v>79919.8</v>
      </c>
      <c r="AQ270" s="50">
        <v>79919.8</v>
      </c>
      <c r="AR270" s="55"/>
    </row>
    <row r="271" ht="15.75" customHeight="1">
      <c r="A271" s="44" t="s">
        <v>624</v>
      </c>
      <c r="B271" s="44" t="s">
        <v>625</v>
      </c>
      <c r="C271" s="44" t="s">
        <v>411</v>
      </c>
      <c r="D271" s="45" t="s">
        <v>1180</v>
      </c>
      <c r="E271" s="46" t="s">
        <v>1181</v>
      </c>
      <c r="F271" s="47">
        <v>2.1480265000104E13</v>
      </c>
      <c r="G271" s="48" t="s">
        <v>1182</v>
      </c>
      <c r="H271" s="44">
        <v>0.0</v>
      </c>
      <c r="I271" s="49" t="s">
        <v>1183</v>
      </c>
      <c r="J271" s="49">
        <v>44264.0</v>
      </c>
      <c r="K271" s="106">
        <v>44629.0</v>
      </c>
      <c r="L271" s="44" t="s">
        <v>100</v>
      </c>
      <c r="M271" s="50">
        <v>180000.0</v>
      </c>
      <c r="N271" s="50">
        <v>15000.0</v>
      </c>
      <c r="O271" s="44">
        <v>17495.0</v>
      </c>
      <c r="P271" s="44">
        <v>1.21E8</v>
      </c>
      <c r="Q271" s="44">
        <f t="shared" si="2"/>
        <v>121</v>
      </c>
      <c r="R271" s="50">
        <v>157500.0</v>
      </c>
      <c r="S271" s="51">
        <v>-97500.0</v>
      </c>
      <c r="T271" s="50">
        <v>0.0</v>
      </c>
      <c r="U271" s="57" t="s">
        <v>1184</v>
      </c>
      <c r="V271" s="44" t="str">
        <f>VLOOKUP(U271,[1]Sheet1!$B$1:$F$65536,5,FALSE)</f>
        <v>#ERROR!</v>
      </c>
      <c r="W271" s="50">
        <v>60000.0</v>
      </c>
      <c r="X271" s="51">
        <v>-33795.31</v>
      </c>
      <c r="Y271" s="51">
        <v>46204.69</v>
      </c>
      <c r="Z271" s="52"/>
      <c r="AA271" s="52" t="s">
        <v>96</v>
      </c>
      <c r="AB271" s="53">
        <v>93795.31</v>
      </c>
      <c r="AC271" s="53" t="s">
        <v>96</v>
      </c>
      <c r="AD271" s="54">
        <v>93795.31</v>
      </c>
      <c r="AE271" s="54">
        <v>6906.11</v>
      </c>
      <c r="AF271" s="54">
        <v>6889.2</v>
      </c>
      <c r="AG271" s="55"/>
      <c r="AH271" s="55"/>
      <c r="AI271" s="56">
        <v>6889.2</v>
      </c>
      <c r="AJ271" s="59">
        <v>6906.11</v>
      </c>
      <c r="AK271" s="50">
        <v>10000.0</v>
      </c>
      <c r="AL271" s="50">
        <v>10000.0</v>
      </c>
      <c r="AM271" s="50">
        <v>10000.0</v>
      </c>
      <c r="AN271" s="50">
        <v>10000.0</v>
      </c>
      <c r="AO271" s="50">
        <v>10000.0</v>
      </c>
      <c r="AP271" s="50">
        <v>10000.0</v>
      </c>
      <c r="AQ271" s="50">
        <v>10000.0</v>
      </c>
      <c r="AR271" s="50">
        <v>10000.0</v>
      </c>
    </row>
    <row r="272" ht="15.75" customHeight="1">
      <c r="A272" s="44" t="s">
        <v>624</v>
      </c>
      <c r="B272" s="44" t="s">
        <v>625</v>
      </c>
      <c r="C272" s="44" t="s">
        <v>411</v>
      </c>
      <c r="D272" s="45" t="s">
        <v>697</v>
      </c>
      <c r="E272" s="46" t="s">
        <v>1185</v>
      </c>
      <c r="F272" s="47">
        <v>6.272793000184E12</v>
      </c>
      <c r="G272" s="48" t="s">
        <v>1186</v>
      </c>
      <c r="H272" s="44" t="s">
        <v>697</v>
      </c>
      <c r="I272" s="44" t="s">
        <v>1187</v>
      </c>
      <c r="J272" s="49">
        <v>44197.0</v>
      </c>
      <c r="K272" s="106">
        <v>44561.0</v>
      </c>
      <c r="L272" s="44" t="s">
        <v>100</v>
      </c>
      <c r="M272" s="50">
        <v>3.6E7</v>
      </c>
      <c r="N272" s="50">
        <v>3000000.0</v>
      </c>
      <c r="O272" s="44">
        <v>1598.0</v>
      </c>
      <c r="P272" s="44">
        <v>1.21E8</v>
      </c>
      <c r="Q272" s="44">
        <f t="shared" si="2"/>
        <v>121</v>
      </c>
      <c r="R272" s="50">
        <v>1.1E7</v>
      </c>
      <c r="S272" s="51">
        <v>0.0</v>
      </c>
      <c r="T272" s="50">
        <v>0.0</v>
      </c>
      <c r="U272" s="57" t="s">
        <v>1188</v>
      </c>
      <c r="V272" s="44" t="str">
        <f>VLOOKUP(U272,[1]Sheet1!$B$1:$F$65536,5,FALSE)</f>
        <v>#ERROR!</v>
      </c>
      <c r="W272" s="50">
        <v>1.1E7</v>
      </c>
      <c r="X272" s="51">
        <v>-2.209966284E7</v>
      </c>
      <c r="Y272" s="51">
        <v>3100337.16</v>
      </c>
      <c r="Z272" s="52">
        <v>3.259631793E7</v>
      </c>
      <c r="AA272" s="52" t="s">
        <v>682</v>
      </c>
      <c r="AB272" s="53">
        <v>3.309966284E7</v>
      </c>
      <c r="AC272" s="53" t="s">
        <v>96</v>
      </c>
      <c r="AD272" s="54">
        <v>3.309966284E7</v>
      </c>
      <c r="AE272" s="54">
        <v>0.0</v>
      </c>
      <c r="AF272" s="54">
        <v>7899662.84</v>
      </c>
      <c r="AG272" s="91">
        <v>2691136.92</v>
      </c>
      <c r="AH272" s="107">
        <v>2550589.98</v>
      </c>
      <c r="AI272" s="58">
        <v>2657935.94</v>
      </c>
      <c r="AJ272" s="50">
        <v>2800000.0</v>
      </c>
      <c r="AK272" s="50">
        <v>2800000.0</v>
      </c>
      <c r="AL272" s="50">
        <v>2800000.0</v>
      </c>
      <c r="AM272" s="50">
        <v>2800000.0</v>
      </c>
      <c r="AN272" s="50">
        <v>2800000.0</v>
      </c>
      <c r="AO272" s="50">
        <v>2800000.0</v>
      </c>
      <c r="AP272" s="50">
        <v>2800000.0</v>
      </c>
      <c r="AQ272" s="50">
        <v>2800000.0</v>
      </c>
      <c r="AR272" s="50">
        <v>2800000.0</v>
      </c>
    </row>
    <row r="273" ht="15.75" customHeight="1">
      <c r="A273" s="44" t="s">
        <v>624</v>
      </c>
      <c r="B273" s="44" t="s">
        <v>625</v>
      </c>
      <c r="C273" s="44" t="s">
        <v>411</v>
      </c>
      <c r="D273" s="45" t="s">
        <v>697</v>
      </c>
      <c r="E273" s="46" t="s">
        <v>1189</v>
      </c>
      <c r="F273" s="47" t="s">
        <v>1190</v>
      </c>
      <c r="G273" s="48" t="s">
        <v>1191</v>
      </c>
      <c r="H273" s="44" t="s">
        <v>697</v>
      </c>
      <c r="I273" s="44" t="s">
        <v>1192</v>
      </c>
      <c r="J273" s="49">
        <v>44197.0</v>
      </c>
      <c r="K273" s="106">
        <v>44561.0</v>
      </c>
      <c r="L273" s="44" t="s">
        <v>100</v>
      </c>
      <c r="M273" s="50">
        <v>5460918.0</v>
      </c>
      <c r="N273" s="50">
        <v>455076.5</v>
      </c>
      <c r="O273" s="44">
        <v>17853.0</v>
      </c>
      <c r="P273" s="44">
        <v>1.21E8</v>
      </c>
      <c r="Q273" s="44">
        <f t="shared" si="2"/>
        <v>121</v>
      </c>
      <c r="R273" s="50">
        <v>4800000.0</v>
      </c>
      <c r="S273" s="51">
        <v>0.0</v>
      </c>
      <c r="T273" s="50">
        <v>0.0</v>
      </c>
      <c r="U273" s="57" t="s">
        <v>1193</v>
      </c>
      <c r="V273" s="44" t="str">
        <f>VLOOKUP(U273,[1]Sheet1!$B$1:$F$65536,5,FALSE)</f>
        <v>#ERROR!</v>
      </c>
      <c r="W273" s="50">
        <v>4800000.0</v>
      </c>
      <c r="X273" s="51">
        <v>-286857.9500000002</v>
      </c>
      <c r="Y273" s="51">
        <v>3493142.05</v>
      </c>
      <c r="Z273" s="52">
        <v>5021708.64</v>
      </c>
      <c r="AA273" s="52" t="s">
        <v>682</v>
      </c>
      <c r="AB273" s="53">
        <v>5086857.95</v>
      </c>
      <c r="AC273" s="53" t="s">
        <v>96</v>
      </c>
      <c r="AD273" s="54">
        <v>5086857.95</v>
      </c>
      <c r="AE273" s="54">
        <v>0.0</v>
      </c>
      <c r="AF273" s="54">
        <v>1306857.95</v>
      </c>
      <c r="AG273" s="91">
        <v>490513.17</v>
      </c>
      <c r="AH273" s="107">
        <v>409700.12</v>
      </c>
      <c r="AI273" s="58">
        <v>406644.66</v>
      </c>
      <c r="AJ273" s="50">
        <v>420000.0</v>
      </c>
      <c r="AK273" s="50">
        <v>420000.0</v>
      </c>
      <c r="AL273" s="50">
        <v>420000.0</v>
      </c>
      <c r="AM273" s="50">
        <v>420000.0</v>
      </c>
      <c r="AN273" s="50">
        <v>420000.0</v>
      </c>
      <c r="AO273" s="50">
        <v>420000.0</v>
      </c>
      <c r="AP273" s="50">
        <v>420000.0</v>
      </c>
      <c r="AQ273" s="50">
        <v>420000.0</v>
      </c>
      <c r="AR273" s="50">
        <v>420000.0</v>
      </c>
    </row>
    <row r="274" ht="15.75" customHeight="1">
      <c r="A274" s="44" t="s">
        <v>624</v>
      </c>
      <c r="B274" s="44" t="s">
        <v>625</v>
      </c>
      <c r="C274" s="44" t="s">
        <v>411</v>
      </c>
      <c r="D274" s="45" t="s">
        <v>1194</v>
      </c>
      <c r="E274" s="46" t="s">
        <v>1195</v>
      </c>
      <c r="F274" s="47">
        <v>9.231613000104E12</v>
      </c>
      <c r="G274" s="48" t="s">
        <v>1196</v>
      </c>
      <c r="H274" s="44">
        <v>0.0</v>
      </c>
      <c r="I274" s="44" t="s">
        <v>1197</v>
      </c>
      <c r="J274" s="49">
        <v>44104.0</v>
      </c>
      <c r="K274" s="106">
        <v>44469.0</v>
      </c>
      <c r="L274" s="44" t="s">
        <v>100</v>
      </c>
      <c r="M274" s="50">
        <v>472208.9</v>
      </c>
      <c r="N274" s="50">
        <v>39350.74166666667</v>
      </c>
      <c r="O274" s="44">
        <v>17851.0</v>
      </c>
      <c r="P274" s="44">
        <v>1.21E8</v>
      </c>
      <c r="Q274" s="44">
        <f t="shared" si="2"/>
        <v>121</v>
      </c>
      <c r="R274" s="50">
        <v>173143.4</v>
      </c>
      <c r="S274" s="51">
        <v>0.0</v>
      </c>
      <c r="T274" s="50">
        <v>0.0</v>
      </c>
      <c r="U274" s="57" t="s">
        <v>1198</v>
      </c>
      <c r="V274" s="44" t="str">
        <f>VLOOKUP(U274,[1]Sheet1!$B$1:$F$65536,5,FALSE)</f>
        <v>#ERROR!</v>
      </c>
      <c r="W274" s="50">
        <v>173143.40000000002</v>
      </c>
      <c r="X274" s="51">
        <v>-13370.779999999999</v>
      </c>
      <c r="Y274" s="51">
        <v>140534.50000000003</v>
      </c>
      <c r="Z274" s="52"/>
      <c r="AA274" s="52" t="s">
        <v>96</v>
      </c>
      <c r="AB274" s="53">
        <v>186514.18000000002</v>
      </c>
      <c r="AC274" s="53" t="s">
        <v>96</v>
      </c>
      <c r="AD274" s="54">
        <v>186514.18000000002</v>
      </c>
      <c r="AE274" s="54">
        <v>32608.9</v>
      </c>
      <c r="AF274" s="54">
        <v>0.0</v>
      </c>
      <c r="AG274" s="59">
        <v>32608.9</v>
      </c>
      <c r="AH274" s="50">
        <v>19238.16</v>
      </c>
      <c r="AI274" s="50">
        <v>19238.16</v>
      </c>
      <c r="AJ274" s="50">
        <v>19238.16</v>
      </c>
      <c r="AK274" s="50">
        <v>19238.16</v>
      </c>
      <c r="AL274" s="50">
        <v>19238.16</v>
      </c>
      <c r="AM274" s="50">
        <v>19238.16</v>
      </c>
      <c r="AN274" s="50">
        <v>19238.16</v>
      </c>
      <c r="AO274" s="50">
        <v>19238.16</v>
      </c>
      <c r="AP274" s="55"/>
      <c r="AQ274" s="55"/>
      <c r="AR274" s="55"/>
    </row>
    <row r="275" ht="15.75" customHeight="1">
      <c r="A275" s="44" t="s">
        <v>624</v>
      </c>
      <c r="B275" s="44" t="s">
        <v>625</v>
      </c>
      <c r="C275" s="44" t="s">
        <v>411</v>
      </c>
      <c r="D275" s="45" t="s">
        <v>1199</v>
      </c>
      <c r="E275" s="46" t="s">
        <v>1200</v>
      </c>
      <c r="F275" s="47">
        <v>2.1716748000165E13</v>
      </c>
      <c r="G275" s="48" t="s">
        <v>1201</v>
      </c>
      <c r="H275" s="44">
        <v>0.0</v>
      </c>
      <c r="I275" s="44" t="s">
        <v>1202</v>
      </c>
      <c r="J275" s="49">
        <v>44182.0</v>
      </c>
      <c r="K275" s="49">
        <v>44547.0</v>
      </c>
      <c r="L275" s="44" t="s">
        <v>100</v>
      </c>
      <c r="M275" s="50">
        <v>120000.0</v>
      </c>
      <c r="N275" s="50">
        <v>10000.0</v>
      </c>
      <c r="O275" s="44">
        <v>17854.0</v>
      </c>
      <c r="P275" s="44">
        <v>1.21E8</v>
      </c>
      <c r="Q275" s="44">
        <f t="shared" si="2"/>
        <v>121</v>
      </c>
      <c r="R275" s="50">
        <v>114333.33</v>
      </c>
      <c r="S275" s="51">
        <v>0.0</v>
      </c>
      <c r="T275" s="50">
        <v>0.0</v>
      </c>
      <c r="U275" s="44" t="s">
        <v>1203</v>
      </c>
      <c r="V275" s="44" t="str">
        <f>VLOOKUP(U275,[1]Sheet1!$B$1:$F$65536,5,FALSE)</f>
        <v>#ERROR!</v>
      </c>
      <c r="W275" s="50">
        <v>114333.33</v>
      </c>
      <c r="X275" s="51">
        <v>5304.593333333338</v>
      </c>
      <c r="Y275" s="51">
        <v>80971.26000000001</v>
      </c>
      <c r="Z275" s="52">
        <v>8074.61</v>
      </c>
      <c r="AA275" s="52" t="s">
        <v>96</v>
      </c>
      <c r="AB275" s="53">
        <v>109028.73666666666</v>
      </c>
      <c r="AC275" s="53" t="s">
        <v>118</v>
      </c>
      <c r="AD275" s="54">
        <v>109028.73666666666</v>
      </c>
      <c r="AE275" s="54">
        <v>16826.379999999997</v>
      </c>
      <c r="AF275" s="54">
        <v>16535.69</v>
      </c>
      <c r="AG275" s="91">
        <v>8831.24</v>
      </c>
      <c r="AH275" s="58">
        <v>7704.45</v>
      </c>
      <c r="AI275" s="59">
        <v>7689.4</v>
      </c>
      <c r="AJ275" s="59">
        <v>9136.98</v>
      </c>
      <c r="AK275" s="50">
        <v>10000.0</v>
      </c>
      <c r="AL275" s="50">
        <v>10000.0</v>
      </c>
      <c r="AM275" s="50">
        <v>10000.0</v>
      </c>
      <c r="AN275" s="50">
        <v>10000.0</v>
      </c>
      <c r="AO275" s="50">
        <v>10000.0</v>
      </c>
      <c r="AP275" s="50">
        <v>10000.0</v>
      </c>
      <c r="AQ275" s="50">
        <v>10000.0</v>
      </c>
      <c r="AR275" s="50">
        <v>5666.666666666666</v>
      </c>
    </row>
    <row r="276" ht="15.75" customHeight="1">
      <c r="A276" s="44" t="s">
        <v>624</v>
      </c>
      <c r="B276" s="44" t="s">
        <v>625</v>
      </c>
      <c r="C276" s="44" t="s">
        <v>411</v>
      </c>
      <c r="D276" s="45" t="s">
        <v>1204</v>
      </c>
      <c r="E276" s="46" t="s">
        <v>704</v>
      </c>
      <c r="F276" s="47">
        <v>6.064175000149E12</v>
      </c>
      <c r="G276" s="48" t="s">
        <v>1205</v>
      </c>
      <c r="H276" s="44" t="s">
        <v>786</v>
      </c>
      <c r="I276" s="44" t="s">
        <v>1206</v>
      </c>
      <c r="J276" s="49">
        <v>44197.0</v>
      </c>
      <c r="K276" s="49">
        <v>44562.0</v>
      </c>
      <c r="L276" s="44" t="s">
        <v>100</v>
      </c>
      <c r="M276" s="50">
        <v>357496.17</v>
      </c>
      <c r="N276" s="50">
        <v>29791.3475</v>
      </c>
      <c r="O276" s="44">
        <v>1614.0</v>
      </c>
      <c r="P276" s="44">
        <v>1.21E8</v>
      </c>
      <c r="Q276" s="44">
        <f t="shared" si="2"/>
        <v>121</v>
      </c>
      <c r="R276" s="50">
        <v>357496.17</v>
      </c>
      <c r="S276" s="51">
        <v>0.0</v>
      </c>
      <c r="T276" s="50">
        <v>0.0</v>
      </c>
      <c r="U276" s="44" t="s">
        <v>1207</v>
      </c>
      <c r="V276" s="44" t="str">
        <f>VLOOKUP(U276,[1]Sheet1!$B$1:$F$65536,5,FALSE)</f>
        <v>#ERROR!</v>
      </c>
      <c r="W276" s="50">
        <v>357496.17000000004</v>
      </c>
      <c r="X276" s="51">
        <v>248463.44000000006</v>
      </c>
      <c r="Y276" s="51"/>
      <c r="Z276" s="52"/>
      <c r="AA276" s="52" t="s">
        <v>96</v>
      </c>
      <c r="AB276" s="53">
        <v>109032.73</v>
      </c>
      <c r="AC276" s="53" t="s">
        <v>700</v>
      </c>
      <c r="AD276" s="54">
        <v>109032.73</v>
      </c>
      <c r="AE276" s="54">
        <v>5579.91</v>
      </c>
      <c r="AF276" s="54">
        <v>3452.82</v>
      </c>
      <c r="AG276" s="56">
        <v>3452.82</v>
      </c>
      <c r="AH276" s="59">
        <v>5579.91</v>
      </c>
      <c r="AI276" s="50">
        <v>10000.0</v>
      </c>
      <c r="AJ276" s="50">
        <v>10000.0</v>
      </c>
      <c r="AK276" s="50">
        <v>10000.0</v>
      </c>
      <c r="AL276" s="50">
        <v>10000.0</v>
      </c>
      <c r="AM276" s="50">
        <v>10000.0</v>
      </c>
      <c r="AN276" s="50">
        <v>10000.0</v>
      </c>
      <c r="AO276" s="50">
        <v>10000.0</v>
      </c>
      <c r="AP276" s="50">
        <v>10000.0</v>
      </c>
      <c r="AQ276" s="50">
        <v>10000.0</v>
      </c>
      <c r="AR276" s="50">
        <v>10000.0</v>
      </c>
    </row>
    <row r="277" ht="15.75" customHeight="1">
      <c r="A277" s="44" t="s">
        <v>624</v>
      </c>
      <c r="B277" s="44" t="s">
        <v>625</v>
      </c>
      <c r="C277" s="44" t="s">
        <v>411</v>
      </c>
      <c r="D277" s="45" t="s">
        <v>1208</v>
      </c>
      <c r="E277" s="46" t="s">
        <v>1209</v>
      </c>
      <c r="F277" s="47">
        <v>6.019070000178E12</v>
      </c>
      <c r="G277" s="48" t="s">
        <v>1210</v>
      </c>
      <c r="H277" s="44" t="s">
        <v>678</v>
      </c>
      <c r="I277" s="44" t="s">
        <v>1211</v>
      </c>
      <c r="J277" s="49">
        <v>44004.0</v>
      </c>
      <c r="K277" s="49">
        <v>44369.0</v>
      </c>
      <c r="L277" s="44" t="s">
        <v>100</v>
      </c>
      <c r="M277" s="50">
        <v>3171374.88</v>
      </c>
      <c r="N277" s="50">
        <v>264281.24</v>
      </c>
      <c r="O277" s="44">
        <v>17894.0</v>
      </c>
      <c r="P277" s="44">
        <v>1.21E8</v>
      </c>
      <c r="Q277" s="44">
        <f t="shared" si="2"/>
        <v>121</v>
      </c>
      <c r="R277" s="50">
        <v>1515213.2</v>
      </c>
      <c r="S277" s="51">
        <v>0.0</v>
      </c>
      <c r="T277" s="50">
        <v>0.0</v>
      </c>
      <c r="U277" s="44" t="s">
        <v>1212</v>
      </c>
      <c r="V277" s="44" t="str">
        <f>VLOOKUP(U277,[1]Sheet1!$B$1:$F$65536,5,FALSE)</f>
        <v>#ERROR!</v>
      </c>
      <c r="W277" s="50">
        <v>1515213.2</v>
      </c>
      <c r="X277" s="51">
        <v>-23895.419999999925</v>
      </c>
      <c r="Y277" s="51">
        <v>698474.0599999999</v>
      </c>
      <c r="Z277" s="52">
        <v>1656161.68</v>
      </c>
      <c r="AA277" s="52" t="s">
        <v>96</v>
      </c>
      <c r="AB277" s="53">
        <v>3266956.56</v>
      </c>
      <c r="AC277" s="53" t="s">
        <v>118</v>
      </c>
      <c r="AD277" s="54">
        <v>1539108.6199999999</v>
      </c>
      <c r="AE277" s="54">
        <v>544492.76</v>
      </c>
      <c r="AF277" s="54">
        <v>272246.38</v>
      </c>
      <c r="AG277" s="56">
        <v>272246.38</v>
      </c>
      <c r="AH277" s="59">
        <v>272246.38</v>
      </c>
      <c r="AI277" s="59">
        <v>272246.38</v>
      </c>
      <c r="AJ277" s="50">
        <v>264281.24</v>
      </c>
      <c r="AK277" s="50">
        <v>264281.24</v>
      </c>
      <c r="AL277" s="50">
        <v>193807.0</v>
      </c>
      <c r="AM277" s="55"/>
      <c r="AN277" s="55"/>
      <c r="AO277" s="55"/>
      <c r="AP277" s="55"/>
      <c r="AQ277" s="55"/>
      <c r="AR277" s="55"/>
    </row>
    <row r="278" ht="15.75" customHeight="1">
      <c r="A278" s="44" t="s">
        <v>624</v>
      </c>
      <c r="B278" s="44" t="s">
        <v>625</v>
      </c>
      <c r="C278" s="44" t="s">
        <v>411</v>
      </c>
      <c r="D278" s="45" t="s">
        <v>1208</v>
      </c>
      <c r="E278" s="46" t="s">
        <v>1213</v>
      </c>
      <c r="F278" s="47">
        <v>6.019070000178E12</v>
      </c>
      <c r="G278" s="48" t="s">
        <v>1210</v>
      </c>
      <c r="H278" s="44" t="s">
        <v>678</v>
      </c>
      <c r="I278" s="44" t="s">
        <v>1214</v>
      </c>
      <c r="J278" s="49">
        <v>44004.0</v>
      </c>
      <c r="K278" s="49">
        <v>44369.0</v>
      </c>
      <c r="L278" s="44" t="s">
        <v>100</v>
      </c>
      <c r="M278" s="50">
        <v>39825.65</v>
      </c>
      <c r="N278" s="50">
        <v>3318.804166666667</v>
      </c>
      <c r="O278" s="44">
        <v>17894.0</v>
      </c>
      <c r="P278" s="44">
        <v>1.21E8</v>
      </c>
      <c r="Q278" s="44">
        <f t="shared" si="2"/>
        <v>121</v>
      </c>
      <c r="R278" s="50">
        <v>39825.7</v>
      </c>
      <c r="S278" s="51">
        <v>0.0</v>
      </c>
      <c r="T278" s="50">
        <v>0.0</v>
      </c>
      <c r="U278" s="44" t="s">
        <v>1215</v>
      </c>
      <c r="V278" s="44" t="str">
        <f>VLOOKUP(U278,[1]Sheet1!$B$1:$F$65536,5,FALSE)</f>
        <v>#ERROR!</v>
      </c>
      <c r="W278" s="50">
        <v>39825.7</v>
      </c>
      <c r="X278" s="51">
        <v>0.049999999995634425</v>
      </c>
      <c r="Y278" s="51">
        <v>0.049999999995634425</v>
      </c>
      <c r="Z278" s="52"/>
      <c r="AA278" s="52" t="s">
        <v>96</v>
      </c>
      <c r="AB278" s="53">
        <v>39825.65</v>
      </c>
      <c r="AC278" s="53" t="s">
        <v>96</v>
      </c>
      <c r="AD278" s="54">
        <v>39825.65</v>
      </c>
      <c r="AE278" s="54">
        <v>0.0</v>
      </c>
      <c r="AF278" s="54">
        <v>39825.65</v>
      </c>
      <c r="AG278" s="56">
        <v>39825.65</v>
      </c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</row>
    <row r="279" ht="15.75" customHeight="1">
      <c r="A279" s="44" t="s">
        <v>624</v>
      </c>
      <c r="B279" s="44" t="s">
        <v>625</v>
      </c>
      <c r="C279" s="44" t="s">
        <v>411</v>
      </c>
      <c r="D279" s="45" t="s">
        <v>1208</v>
      </c>
      <c r="E279" s="46" t="s">
        <v>1209</v>
      </c>
      <c r="F279" s="47">
        <v>6.019070000178E12</v>
      </c>
      <c r="G279" s="48" t="s">
        <v>1210</v>
      </c>
      <c r="H279" s="44" t="s">
        <v>786</v>
      </c>
      <c r="I279" s="44" t="s">
        <v>1216</v>
      </c>
      <c r="J279" s="49">
        <v>44278.0</v>
      </c>
      <c r="K279" s="49">
        <v>44369.0</v>
      </c>
      <c r="L279" s="44" t="s">
        <v>100</v>
      </c>
      <c r="M279" s="50">
        <v>453424.18</v>
      </c>
      <c r="N279" s="50">
        <v>453424.18</v>
      </c>
      <c r="O279" s="44">
        <v>17894.0</v>
      </c>
      <c r="P279" s="44">
        <v>1.21E8</v>
      </c>
      <c r="Q279" s="44">
        <f t="shared" si="2"/>
        <v>121</v>
      </c>
      <c r="R279" s="50">
        <v>453424.18</v>
      </c>
      <c r="S279" s="51">
        <v>0.0</v>
      </c>
      <c r="T279" s="50">
        <v>0.0</v>
      </c>
      <c r="U279" s="44" t="s">
        <v>1217</v>
      </c>
      <c r="V279" s="44" t="str">
        <f>VLOOKUP(U279,[1]Sheet1!$B$1:$F$65536,5,FALSE)</f>
        <v>#ERROR!</v>
      </c>
      <c r="W279" s="50">
        <v>453424.18</v>
      </c>
      <c r="X279" s="51">
        <v>0.0</v>
      </c>
      <c r="Y279" s="51">
        <v>431072.27999999997</v>
      </c>
      <c r="Z279" s="52">
        <v>1656161.68</v>
      </c>
      <c r="AA279" s="52" t="s">
        <v>682</v>
      </c>
      <c r="AB279" s="53">
        <v>453424.18</v>
      </c>
      <c r="AC279" s="53" t="s">
        <v>96</v>
      </c>
      <c r="AD279" s="54">
        <v>453424.18</v>
      </c>
      <c r="AE279" s="54">
        <v>22351.9</v>
      </c>
      <c r="AF279" s="54">
        <v>0.0</v>
      </c>
      <c r="AG279" s="55"/>
      <c r="AH279" s="55"/>
      <c r="AI279" s="59">
        <v>22351.9</v>
      </c>
      <c r="AJ279" s="50">
        <v>431072.27999999997</v>
      </c>
      <c r="AK279" s="55"/>
      <c r="AL279" s="55"/>
      <c r="AM279" s="55"/>
      <c r="AN279" s="55"/>
      <c r="AO279" s="55"/>
      <c r="AP279" s="55"/>
      <c r="AQ279" s="55"/>
      <c r="AR279" s="55"/>
    </row>
    <row r="280" ht="15.75" customHeight="1">
      <c r="A280" s="44" t="s">
        <v>624</v>
      </c>
      <c r="B280" s="44" t="s">
        <v>625</v>
      </c>
      <c r="C280" s="44" t="s">
        <v>411</v>
      </c>
      <c r="D280" s="45" t="s">
        <v>1218</v>
      </c>
      <c r="E280" s="46" t="s">
        <v>1209</v>
      </c>
      <c r="F280" s="47">
        <v>6.019070000178E12</v>
      </c>
      <c r="G280" s="48" t="s">
        <v>1219</v>
      </c>
      <c r="H280" s="44" t="s">
        <v>1220</v>
      </c>
      <c r="I280" s="44" t="s">
        <v>1221</v>
      </c>
      <c r="J280" s="49">
        <v>44087.0</v>
      </c>
      <c r="K280" s="49">
        <v>44452.0</v>
      </c>
      <c r="L280" s="44" t="s">
        <v>100</v>
      </c>
      <c r="M280" s="50">
        <v>1307631.3599999999</v>
      </c>
      <c r="N280" s="50">
        <v>108969.28</v>
      </c>
      <c r="O280" s="44">
        <v>17775.0</v>
      </c>
      <c r="P280" s="44">
        <v>1.39E8</v>
      </c>
      <c r="Q280" s="44">
        <f t="shared" si="2"/>
        <v>139</v>
      </c>
      <c r="R280" s="50">
        <v>915341.95</v>
      </c>
      <c r="S280" s="51">
        <v>0.0</v>
      </c>
      <c r="T280" s="50">
        <v>0.0</v>
      </c>
      <c r="U280" s="44" t="s">
        <v>1222</v>
      </c>
      <c r="V280" s="44" t="str">
        <f>VLOOKUP(U280,[1]Sheet1!$B$1:$F$65536,5,FALSE)</f>
        <v>#ERROR!</v>
      </c>
      <c r="W280" s="50">
        <v>915341.9500000001</v>
      </c>
      <c r="X280" s="51">
        <v>-33518.02066666668</v>
      </c>
      <c r="Y280" s="51">
        <v>577802.8300000001</v>
      </c>
      <c r="Z280" s="52"/>
      <c r="AA280" s="52" t="s">
        <v>96</v>
      </c>
      <c r="AB280" s="53">
        <v>948859.9706666667</v>
      </c>
      <c r="AC280" s="53" t="s">
        <v>96</v>
      </c>
      <c r="AD280" s="54">
        <v>948859.9706666667</v>
      </c>
      <c r="AE280" s="54">
        <v>112513.04</v>
      </c>
      <c r="AF280" s="54">
        <v>225026.08</v>
      </c>
      <c r="AG280" s="56">
        <v>112513.04</v>
      </c>
      <c r="AH280" s="58">
        <v>112513.04</v>
      </c>
      <c r="AI280" s="59">
        <v>112513.04</v>
      </c>
      <c r="AJ280" s="50">
        <v>112513.04</v>
      </c>
      <c r="AK280" s="50">
        <v>112513.04</v>
      </c>
      <c r="AL280" s="50">
        <v>112513.04</v>
      </c>
      <c r="AM280" s="50">
        <v>112513.04</v>
      </c>
      <c r="AN280" s="50">
        <v>112513.04</v>
      </c>
      <c r="AO280" s="50">
        <v>48755.65066666667</v>
      </c>
      <c r="AP280" s="55"/>
      <c r="AQ280" s="55"/>
      <c r="AR280" s="55"/>
    </row>
    <row r="281" ht="15.75" customHeight="1">
      <c r="A281" s="44" t="s">
        <v>624</v>
      </c>
      <c r="B281" s="44" t="s">
        <v>625</v>
      </c>
      <c r="C281" s="44" t="s">
        <v>411</v>
      </c>
      <c r="D281" s="45" t="s">
        <v>1218</v>
      </c>
      <c r="E281" s="46" t="s">
        <v>1209</v>
      </c>
      <c r="F281" s="47">
        <v>6.019070000178E12</v>
      </c>
      <c r="G281" s="48" t="s">
        <v>1210</v>
      </c>
      <c r="H281" s="44" t="s">
        <v>1220</v>
      </c>
      <c r="I281" s="44" t="s">
        <v>1221</v>
      </c>
      <c r="J281" s="49">
        <v>44087.0</v>
      </c>
      <c r="K281" s="49">
        <v>44452.0</v>
      </c>
      <c r="L281" s="44" t="s">
        <v>100</v>
      </c>
      <c r="M281" s="50">
        <v>1.121484336E7</v>
      </c>
      <c r="N281" s="50">
        <v>934570.28</v>
      </c>
      <c r="O281" s="44">
        <v>17775.0</v>
      </c>
      <c r="P281" s="44">
        <v>1.21E8</v>
      </c>
      <c r="Q281" s="44">
        <f t="shared" si="2"/>
        <v>121</v>
      </c>
      <c r="R281" s="50">
        <v>7573973.91</v>
      </c>
      <c r="S281" s="51">
        <v>0.0</v>
      </c>
      <c r="T281" s="50">
        <v>0.0</v>
      </c>
      <c r="U281" s="44" t="s">
        <v>1223</v>
      </c>
      <c r="V281" s="44" t="str">
        <f>VLOOKUP(U281,[1]Sheet1!$B$1:$F$65536,5,FALSE)</f>
        <v>#ERROR!</v>
      </c>
      <c r="W281" s="50">
        <v>7573973.91</v>
      </c>
      <c r="X281" s="51">
        <v>-277683.0753333317</v>
      </c>
      <c r="Y281" s="51">
        <v>4780894.350000001</v>
      </c>
      <c r="Z281" s="52">
        <v>3638278.22</v>
      </c>
      <c r="AA281" s="52" t="s">
        <v>96</v>
      </c>
      <c r="AB281" s="53">
        <v>1.117231824E7</v>
      </c>
      <c r="AC281" s="53" t="s">
        <v>118</v>
      </c>
      <c r="AD281" s="54">
        <v>7851656.985333332</v>
      </c>
      <c r="AE281" s="54">
        <v>931026.52</v>
      </c>
      <c r="AF281" s="54">
        <v>1862053.04</v>
      </c>
      <c r="AG281" s="56">
        <v>931026.52</v>
      </c>
      <c r="AH281" s="58">
        <v>931026.52</v>
      </c>
      <c r="AI281" s="59">
        <v>931026.52</v>
      </c>
      <c r="AJ281" s="50">
        <v>931026.52</v>
      </c>
      <c r="AK281" s="50">
        <v>931026.52</v>
      </c>
      <c r="AL281" s="50">
        <v>931026.52</v>
      </c>
      <c r="AM281" s="50">
        <v>931026.52</v>
      </c>
      <c r="AN281" s="50">
        <v>931026.52</v>
      </c>
      <c r="AO281" s="50">
        <v>403444.82533333334</v>
      </c>
      <c r="AP281" s="55"/>
      <c r="AQ281" s="55"/>
      <c r="AR281" s="55"/>
    </row>
    <row r="282" ht="15.75" customHeight="1">
      <c r="A282" s="44" t="s">
        <v>624</v>
      </c>
      <c r="B282" s="44" t="s">
        <v>625</v>
      </c>
      <c r="C282" s="44" t="s">
        <v>411</v>
      </c>
      <c r="D282" s="45" t="s">
        <v>1218</v>
      </c>
      <c r="E282" s="46" t="s">
        <v>1209</v>
      </c>
      <c r="F282" s="47">
        <v>6.019070000178E12</v>
      </c>
      <c r="G282" s="48" t="s">
        <v>1224</v>
      </c>
      <c r="H282" s="44" t="s">
        <v>1220</v>
      </c>
      <c r="I282" s="44" t="s">
        <v>1225</v>
      </c>
      <c r="J282" s="49">
        <v>44087.0</v>
      </c>
      <c r="K282" s="49">
        <v>44452.0</v>
      </c>
      <c r="L282" s="44" t="s">
        <v>100</v>
      </c>
      <c r="M282" s="50">
        <v>164533.6</v>
      </c>
      <c r="N282" s="50">
        <v>32906.72</v>
      </c>
      <c r="O282" s="44">
        <v>17775.0</v>
      </c>
      <c r="P282" s="44">
        <v>1.21E8</v>
      </c>
      <c r="Q282" s="44">
        <f t="shared" si="2"/>
        <v>121</v>
      </c>
      <c r="R282" s="50">
        <v>164533.6</v>
      </c>
      <c r="S282" s="51">
        <v>0.0</v>
      </c>
      <c r="T282" s="50">
        <v>0.0</v>
      </c>
      <c r="U282" s="44" t="s">
        <v>1226</v>
      </c>
      <c r="V282" s="44" t="str">
        <f>VLOOKUP(U282,[1]Sheet1!$B$1:$F$65536,5,FALSE)</f>
        <v>#ERROR!</v>
      </c>
      <c r="W282" s="50">
        <v>164533.6</v>
      </c>
      <c r="X282" s="51">
        <v>0.0</v>
      </c>
      <c r="Y282" s="51">
        <v>0.0</v>
      </c>
      <c r="Z282" s="52"/>
      <c r="AA282" s="52" t="s">
        <v>96</v>
      </c>
      <c r="AB282" s="53">
        <v>164533.6</v>
      </c>
      <c r="AC282" s="53" t="s">
        <v>96</v>
      </c>
      <c r="AD282" s="54">
        <v>164533.6</v>
      </c>
      <c r="AE282" s="54">
        <v>0.0</v>
      </c>
      <c r="AF282" s="54">
        <v>164533.6</v>
      </c>
      <c r="AG282" s="55"/>
      <c r="AH282" s="58">
        <v>164533.6</v>
      </c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</row>
    <row r="283" ht="15.75" customHeight="1">
      <c r="A283" s="44" t="s">
        <v>624</v>
      </c>
      <c r="B283" s="44" t="s">
        <v>625</v>
      </c>
      <c r="C283" s="44" t="s">
        <v>411</v>
      </c>
      <c r="D283" s="45" t="s">
        <v>1227</v>
      </c>
      <c r="E283" s="46" t="s">
        <v>1228</v>
      </c>
      <c r="F283" s="47">
        <v>3.4028316003471E13</v>
      </c>
      <c r="G283" s="48" t="s">
        <v>1229</v>
      </c>
      <c r="H283" s="44" t="s">
        <v>1230</v>
      </c>
      <c r="I283" s="44" t="s">
        <v>1231</v>
      </c>
      <c r="J283" s="49">
        <v>44173.0</v>
      </c>
      <c r="K283" s="49">
        <v>44538.0</v>
      </c>
      <c r="L283" s="44" t="s">
        <v>100</v>
      </c>
      <c r="M283" s="50">
        <v>380000.0</v>
      </c>
      <c r="N283" s="50">
        <v>31666.666666666668</v>
      </c>
      <c r="O283" s="44">
        <v>17892.0</v>
      </c>
      <c r="P283" s="44">
        <v>1.21E8</v>
      </c>
      <c r="Q283" s="44">
        <f t="shared" si="2"/>
        <v>121</v>
      </c>
      <c r="R283" s="50">
        <v>285000.0</v>
      </c>
      <c r="S283" s="51">
        <v>0.0</v>
      </c>
      <c r="T283" s="50">
        <v>0.0</v>
      </c>
      <c r="U283" s="44" t="s">
        <v>1232</v>
      </c>
      <c r="V283" s="44" t="str">
        <f>VLOOKUP(U283,[1]Sheet1!$B$1:$F$65536,5,FALSE)</f>
        <v>#ERROR!</v>
      </c>
      <c r="W283" s="50">
        <v>285000.0</v>
      </c>
      <c r="X283" s="51">
        <v>75328.77000000002</v>
      </c>
      <c r="Y283" s="51">
        <v>245328.77000000002</v>
      </c>
      <c r="Z283" s="52">
        <v>13047.69</v>
      </c>
      <c r="AA283" s="52" t="s">
        <v>96</v>
      </c>
      <c r="AB283" s="53">
        <v>209671.22999999998</v>
      </c>
      <c r="AC283" s="53" t="s">
        <v>118</v>
      </c>
      <c r="AD283" s="54">
        <v>209671.22999999998</v>
      </c>
      <c r="AE283" s="54">
        <v>11264.79</v>
      </c>
      <c r="AF283" s="54">
        <v>28406.44</v>
      </c>
      <c r="AG283" s="60">
        <v>10452.64</v>
      </c>
      <c r="AH283" s="56">
        <v>17953.8</v>
      </c>
      <c r="AI283" s="59">
        <v>11264.79</v>
      </c>
      <c r="AJ283" s="50">
        <v>20000.0</v>
      </c>
      <c r="AK283" s="50">
        <v>20000.0</v>
      </c>
      <c r="AL283" s="50">
        <v>20000.0</v>
      </c>
      <c r="AM283" s="50">
        <v>20000.0</v>
      </c>
      <c r="AN283" s="50">
        <v>20000.0</v>
      </c>
      <c r="AO283" s="50">
        <v>20000.0</v>
      </c>
      <c r="AP283" s="50">
        <v>20000.0</v>
      </c>
      <c r="AQ283" s="50">
        <v>20000.0</v>
      </c>
      <c r="AR283" s="50">
        <v>10000.0</v>
      </c>
    </row>
    <row r="284" ht="15.75" customHeight="1">
      <c r="A284" s="44" t="s">
        <v>624</v>
      </c>
      <c r="B284" s="44" t="s">
        <v>625</v>
      </c>
      <c r="C284" s="44" t="s">
        <v>411</v>
      </c>
      <c r="D284" s="45" t="s">
        <v>1233</v>
      </c>
      <c r="E284" s="46" t="s">
        <v>1234</v>
      </c>
      <c r="F284" s="47">
        <v>1.766887300017E13</v>
      </c>
      <c r="G284" s="48" t="s">
        <v>1235</v>
      </c>
      <c r="H284" s="44">
        <v>0.0</v>
      </c>
      <c r="I284" s="44" t="s">
        <v>1236</v>
      </c>
      <c r="J284" s="49">
        <v>43908.0</v>
      </c>
      <c r="K284" s="49">
        <v>44273.0</v>
      </c>
      <c r="L284" s="44" t="s">
        <v>94</v>
      </c>
      <c r="M284" s="50">
        <v>117086.0</v>
      </c>
      <c r="N284" s="50">
        <v>9757.166666666666</v>
      </c>
      <c r="O284" s="44">
        <v>1605.0</v>
      </c>
      <c r="P284" s="44">
        <v>1.21E8</v>
      </c>
      <c r="Q284" s="44">
        <f t="shared" si="2"/>
        <v>121</v>
      </c>
      <c r="R284" s="50"/>
      <c r="S284" s="51">
        <v>0.0</v>
      </c>
      <c r="T284" s="50">
        <v>0.0</v>
      </c>
      <c r="U284" s="44"/>
      <c r="V284" s="44" t="str">
        <f>VLOOKUP(U284,[1]Sheet1!$B$1:$F$65536,5,FALSE)</f>
        <v>#ERROR!</v>
      </c>
      <c r="W284" s="50"/>
      <c r="X284" s="51">
        <v>-13620.0</v>
      </c>
      <c r="Y284" s="51">
        <v>0.0</v>
      </c>
      <c r="Z284" s="52">
        <v>102686.0</v>
      </c>
      <c r="AA284" s="52" t="s">
        <v>96</v>
      </c>
      <c r="AB284" s="53">
        <v>13620.0</v>
      </c>
      <c r="AC284" s="53" t="s">
        <v>96</v>
      </c>
      <c r="AD284" s="54">
        <v>13620.0</v>
      </c>
      <c r="AE284" s="54">
        <v>0.0</v>
      </c>
      <c r="AF284" s="54">
        <v>0.0</v>
      </c>
      <c r="AG284" s="50">
        <v>13620.0</v>
      </c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</row>
    <row r="285" ht="15.75" customHeight="1">
      <c r="A285" s="44" t="s">
        <v>624</v>
      </c>
      <c r="B285" s="44" t="s">
        <v>625</v>
      </c>
      <c r="C285" s="44" t="s">
        <v>411</v>
      </c>
      <c r="D285" s="45" t="s">
        <v>1237</v>
      </c>
      <c r="E285" s="46" t="s">
        <v>1238</v>
      </c>
      <c r="F285" s="47">
        <v>3.211977000146E12</v>
      </c>
      <c r="G285" s="48" t="s">
        <v>1239</v>
      </c>
      <c r="H285" s="44" t="s">
        <v>171</v>
      </c>
      <c r="I285" s="44" t="s">
        <v>1240</v>
      </c>
      <c r="J285" s="49">
        <v>43952.0</v>
      </c>
      <c r="K285" s="49">
        <v>44317.0</v>
      </c>
      <c r="L285" s="44" t="s">
        <v>94</v>
      </c>
      <c r="M285" s="50">
        <v>1372877.16</v>
      </c>
      <c r="N285" s="50">
        <v>114406.43</v>
      </c>
      <c r="O285" s="44">
        <v>1611.0</v>
      </c>
      <c r="P285" s="44">
        <v>1.21E8</v>
      </c>
      <c r="Q285" s="44">
        <f t="shared" si="2"/>
        <v>121</v>
      </c>
      <c r="R285" s="50">
        <v>343219.29</v>
      </c>
      <c r="S285" s="51">
        <v>0.0</v>
      </c>
      <c r="T285" s="50">
        <v>0.0</v>
      </c>
      <c r="U285" s="44" t="s">
        <v>1241</v>
      </c>
      <c r="V285" s="44" t="str">
        <f>VLOOKUP(U285,[1]Sheet1!$B$1:$F$65536,5,FALSE)</f>
        <v>#ERROR!</v>
      </c>
      <c r="W285" s="50">
        <v>343219.29</v>
      </c>
      <c r="X285" s="51">
        <v>0.0</v>
      </c>
      <c r="Y285" s="51">
        <v>0.0</v>
      </c>
      <c r="Z285" s="52">
        <v>915251.3199999998</v>
      </c>
      <c r="AA285" s="52" t="s">
        <v>96</v>
      </c>
      <c r="AB285" s="53">
        <v>343219.29</v>
      </c>
      <c r="AC285" s="53" t="s">
        <v>96</v>
      </c>
      <c r="AD285" s="54">
        <v>343219.29</v>
      </c>
      <c r="AE285" s="54">
        <v>114406.43</v>
      </c>
      <c r="AF285" s="54">
        <v>228812.86</v>
      </c>
      <c r="AG285" s="91">
        <v>114406.43</v>
      </c>
      <c r="AH285" s="58">
        <v>114406.43</v>
      </c>
      <c r="AI285" s="59">
        <v>114406.43</v>
      </c>
      <c r="AJ285" s="55"/>
      <c r="AK285" s="55"/>
      <c r="AL285" s="55"/>
      <c r="AM285" s="55"/>
      <c r="AN285" s="55"/>
      <c r="AO285" s="55"/>
      <c r="AP285" s="55"/>
      <c r="AQ285" s="55"/>
      <c r="AR285" s="55"/>
    </row>
    <row r="286" ht="15.75" customHeight="1">
      <c r="A286" s="44" t="s">
        <v>624</v>
      </c>
      <c r="B286" s="44" t="s">
        <v>625</v>
      </c>
      <c r="C286" s="44" t="s">
        <v>411</v>
      </c>
      <c r="D286" s="45" t="s">
        <v>1242</v>
      </c>
      <c r="E286" s="46" t="s">
        <v>1243</v>
      </c>
      <c r="F286" s="47">
        <v>1.441372000116E12</v>
      </c>
      <c r="G286" s="48" t="s">
        <v>1244</v>
      </c>
      <c r="H286" s="44" t="s">
        <v>98</v>
      </c>
      <c r="I286" s="44" t="s">
        <v>1245</v>
      </c>
      <c r="J286" s="49">
        <v>44165.0</v>
      </c>
      <c r="K286" s="49">
        <v>44530.0</v>
      </c>
      <c r="L286" s="44" t="s">
        <v>100</v>
      </c>
      <c r="M286" s="50">
        <v>1.2689E7</v>
      </c>
      <c r="N286" s="50">
        <v>1057416.6666666667</v>
      </c>
      <c r="O286" s="44">
        <v>1616.0</v>
      </c>
      <c r="P286" s="44">
        <v>1.21E8</v>
      </c>
      <c r="Q286" s="44">
        <f t="shared" si="2"/>
        <v>121</v>
      </c>
      <c r="R286" s="50">
        <v>8800000.0</v>
      </c>
      <c r="S286" s="51">
        <v>0.0</v>
      </c>
      <c r="T286" s="50">
        <v>0.0</v>
      </c>
      <c r="U286" s="44" t="s">
        <v>1246</v>
      </c>
      <c r="V286" s="44" t="str">
        <f>VLOOKUP(U286,[1]Sheet1!$B$1:$F$65536,5,FALSE)</f>
        <v>#ERROR!</v>
      </c>
      <c r="W286" s="50">
        <v>8800000.0</v>
      </c>
      <c r="X286" s="51">
        <v>57728.41000000015</v>
      </c>
      <c r="Y286" s="51">
        <v>8057728.41</v>
      </c>
      <c r="Z286" s="52">
        <v>731288.14</v>
      </c>
      <c r="AA286" s="52" t="s">
        <v>96</v>
      </c>
      <c r="AB286" s="53">
        <v>9600000.0</v>
      </c>
      <c r="AC286" s="53" t="s">
        <v>700</v>
      </c>
      <c r="AD286" s="54">
        <v>8742271.59</v>
      </c>
      <c r="AE286" s="54">
        <v>0.0</v>
      </c>
      <c r="AF286" s="54">
        <v>742271.59</v>
      </c>
      <c r="AG286" s="56">
        <v>742271.59</v>
      </c>
      <c r="AH286" s="50">
        <v>800000.0</v>
      </c>
      <c r="AI286" s="50">
        <v>800000.0</v>
      </c>
      <c r="AJ286" s="50">
        <v>800000.0</v>
      </c>
      <c r="AK286" s="50">
        <v>800000.0</v>
      </c>
      <c r="AL286" s="50">
        <v>800000.0</v>
      </c>
      <c r="AM286" s="50">
        <v>800000.0</v>
      </c>
      <c r="AN286" s="50">
        <v>800000.0</v>
      </c>
      <c r="AO286" s="50">
        <v>800000.0</v>
      </c>
      <c r="AP286" s="50">
        <v>800000.0</v>
      </c>
      <c r="AQ286" s="50">
        <v>800000.0</v>
      </c>
      <c r="AR286" s="55"/>
    </row>
    <row r="287" ht="15.75" customHeight="1">
      <c r="A287" s="44" t="s">
        <v>624</v>
      </c>
      <c r="B287" s="44" t="s">
        <v>625</v>
      </c>
      <c r="C287" s="44" t="s">
        <v>411</v>
      </c>
      <c r="D287" s="45" t="s">
        <v>1247</v>
      </c>
      <c r="E287" s="46" t="s">
        <v>665</v>
      </c>
      <c r="F287" s="47">
        <v>1.2532115000106E13</v>
      </c>
      <c r="G287" s="48" t="s">
        <v>666</v>
      </c>
      <c r="H287" s="44">
        <v>0.0</v>
      </c>
      <c r="I287" s="44" t="s">
        <v>1248</v>
      </c>
      <c r="J287" s="49">
        <v>43972.0</v>
      </c>
      <c r="K287" s="49">
        <v>44337.0</v>
      </c>
      <c r="L287" s="44" t="s">
        <v>100</v>
      </c>
      <c r="M287" s="50">
        <v>17990.0</v>
      </c>
      <c r="N287" s="50">
        <v>1499.1666666666667</v>
      </c>
      <c r="O287" s="44">
        <v>1604.0</v>
      </c>
      <c r="P287" s="44">
        <v>1.21E8</v>
      </c>
      <c r="Q287" s="44">
        <f t="shared" si="2"/>
        <v>121</v>
      </c>
      <c r="R287" s="50"/>
      <c r="S287" s="51">
        <v>0.0</v>
      </c>
      <c r="T287" s="50">
        <v>0.0</v>
      </c>
      <c r="U287" s="44"/>
      <c r="V287" s="44" t="str">
        <f>VLOOKUP(U287,[1]Sheet1!$B$1:$F$65536,5,FALSE)</f>
        <v>#ERROR!</v>
      </c>
      <c r="W287" s="50"/>
      <c r="X287" s="51">
        <v>-3615.99</v>
      </c>
      <c r="Y287" s="51">
        <v>0.0</v>
      </c>
      <c r="Z287" s="52">
        <v>14374.01</v>
      </c>
      <c r="AA287" s="52" t="s">
        <v>96</v>
      </c>
      <c r="AB287" s="53">
        <v>3615.99</v>
      </c>
      <c r="AC287" s="53" t="s">
        <v>96</v>
      </c>
      <c r="AD287" s="54">
        <v>3615.99</v>
      </c>
      <c r="AE287" s="54">
        <v>0.0</v>
      </c>
      <c r="AF287" s="54">
        <v>0.0</v>
      </c>
      <c r="AG287" s="50">
        <v>3615.99</v>
      </c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</row>
    <row r="288" ht="15.75" customHeight="1">
      <c r="A288" s="44" t="s">
        <v>624</v>
      </c>
      <c r="B288" s="44" t="s">
        <v>445</v>
      </c>
      <c r="C288" s="44" t="s">
        <v>411</v>
      </c>
      <c r="D288" s="45" t="s">
        <v>1249</v>
      </c>
      <c r="E288" s="46" t="s">
        <v>1250</v>
      </c>
      <c r="F288" s="47">
        <v>1.2039966000111E13</v>
      </c>
      <c r="G288" s="48" t="s">
        <v>1251</v>
      </c>
      <c r="H288" s="44" t="s">
        <v>678</v>
      </c>
      <c r="I288" s="44" t="s">
        <v>1252</v>
      </c>
      <c r="J288" s="49">
        <v>44270.0</v>
      </c>
      <c r="K288" s="49">
        <v>44635.0</v>
      </c>
      <c r="L288" s="44" t="s">
        <v>100</v>
      </c>
      <c r="M288" s="50">
        <v>3000000.0</v>
      </c>
      <c r="N288" s="50">
        <v>250000.0</v>
      </c>
      <c r="O288" s="44">
        <v>18334.0</v>
      </c>
      <c r="P288" s="44">
        <v>3.08E8</v>
      </c>
      <c r="Q288" s="44">
        <f t="shared" si="2"/>
        <v>308</v>
      </c>
      <c r="R288" s="50">
        <v>800000.0</v>
      </c>
      <c r="S288" s="51">
        <v>0.0</v>
      </c>
      <c r="T288" s="50">
        <v>0.0</v>
      </c>
      <c r="U288" s="44" t="s">
        <v>1253</v>
      </c>
      <c r="V288" s="44" t="str">
        <f>VLOOKUP(U288,[1]Sheet1!$B$1:$F$65536,5,FALSE)</f>
        <v>#ERROR!</v>
      </c>
      <c r="W288" s="50">
        <v>800000.0</v>
      </c>
      <c r="X288" s="51">
        <v>0.0</v>
      </c>
      <c r="Y288" s="51">
        <v>561914.97</v>
      </c>
      <c r="Z288" s="52"/>
      <c r="AA288" s="52" t="s">
        <v>96</v>
      </c>
      <c r="AB288" s="53">
        <v>800000.0</v>
      </c>
      <c r="AC288" s="53" t="s">
        <v>96</v>
      </c>
      <c r="AD288" s="54">
        <v>800000.0</v>
      </c>
      <c r="AE288" s="54">
        <v>0.0</v>
      </c>
      <c r="AF288" s="54">
        <v>238085.03</v>
      </c>
      <c r="AG288" s="55"/>
      <c r="AH288" s="55"/>
      <c r="AI288" s="56">
        <v>238085.03</v>
      </c>
      <c r="AJ288" s="50">
        <v>250000.0</v>
      </c>
      <c r="AK288" s="50">
        <v>250000.0</v>
      </c>
      <c r="AL288" s="50">
        <v>61914.96999999997</v>
      </c>
      <c r="AM288" s="55"/>
      <c r="AN288" s="55"/>
      <c r="AO288" s="55"/>
      <c r="AP288" s="55"/>
      <c r="AQ288" s="55"/>
      <c r="AR288" s="55"/>
    </row>
    <row r="289" ht="15.75" customHeight="1">
      <c r="A289" s="44" t="s">
        <v>624</v>
      </c>
      <c r="B289" s="44" t="s">
        <v>445</v>
      </c>
      <c r="C289" s="44" t="s">
        <v>411</v>
      </c>
      <c r="D289" s="45" t="s">
        <v>1249</v>
      </c>
      <c r="E289" s="46" t="s">
        <v>1250</v>
      </c>
      <c r="F289" s="47">
        <v>1.2039966000111E13</v>
      </c>
      <c r="G289" s="48" t="s">
        <v>1251</v>
      </c>
      <c r="H289" s="44" t="s">
        <v>678</v>
      </c>
      <c r="I289" s="44" t="s">
        <v>1252</v>
      </c>
      <c r="J289" s="49">
        <v>44270.0</v>
      </c>
      <c r="K289" s="49">
        <v>44635.0</v>
      </c>
      <c r="L289" s="44" t="s">
        <v>100</v>
      </c>
      <c r="M289" s="50">
        <v>3000000.0</v>
      </c>
      <c r="N289" s="50">
        <v>250000.0</v>
      </c>
      <c r="O289" s="44">
        <v>1601.0</v>
      </c>
      <c r="P289" s="44">
        <v>1.21E8</v>
      </c>
      <c r="Q289" s="44">
        <f t="shared" si="2"/>
        <v>121</v>
      </c>
      <c r="R289" s="50">
        <v>1583333.33</v>
      </c>
      <c r="S289" s="51">
        <v>0.0</v>
      </c>
      <c r="T289" s="50">
        <v>0.0</v>
      </c>
      <c r="U289" s="44" t="s">
        <v>1254</v>
      </c>
      <c r="V289" s="44" t="str">
        <f>VLOOKUP(U289,[1]Sheet1!$B$1:$F$65536,5,FALSE)</f>
        <v>#ERROR!</v>
      </c>
      <c r="W289" s="50">
        <v>1583333.33</v>
      </c>
      <c r="X289" s="51">
        <v>0.0</v>
      </c>
      <c r="Y289" s="51">
        <v>1583333.33</v>
      </c>
      <c r="Z289" s="52"/>
      <c r="AA289" s="52" t="s">
        <v>96</v>
      </c>
      <c r="AB289" s="53">
        <v>1583333.33</v>
      </c>
      <c r="AC289" s="53" t="s">
        <v>96</v>
      </c>
      <c r="AD289" s="54">
        <v>1583333.33</v>
      </c>
      <c r="AE289" s="54">
        <v>0.0</v>
      </c>
      <c r="AF289" s="54">
        <v>0.0</v>
      </c>
      <c r="AG289" s="55"/>
      <c r="AH289" s="55"/>
      <c r="AI289" s="55"/>
      <c r="AJ289" s="55"/>
      <c r="AK289" s="55"/>
      <c r="AL289" s="50">
        <v>83333.33</v>
      </c>
      <c r="AM289" s="50">
        <v>250000.0</v>
      </c>
      <c r="AN289" s="50">
        <v>250000.0</v>
      </c>
      <c r="AO289" s="50">
        <v>250000.0</v>
      </c>
      <c r="AP289" s="50">
        <v>250000.0</v>
      </c>
      <c r="AQ289" s="50">
        <v>250000.0</v>
      </c>
      <c r="AR289" s="50">
        <v>250000.0</v>
      </c>
    </row>
    <row r="290" ht="15.75" customHeight="1">
      <c r="A290" s="44" t="s">
        <v>624</v>
      </c>
      <c r="B290" s="44" t="s">
        <v>445</v>
      </c>
      <c r="C290" s="44" t="s">
        <v>411</v>
      </c>
      <c r="D290" s="45" t="s">
        <v>1249</v>
      </c>
      <c r="E290" s="46" t="s">
        <v>1250</v>
      </c>
      <c r="F290" s="47">
        <v>1.2039966000111E13</v>
      </c>
      <c r="G290" s="48" t="s">
        <v>1251</v>
      </c>
      <c r="H290" s="44" t="s">
        <v>98</v>
      </c>
      <c r="I290" s="44" t="s">
        <v>1255</v>
      </c>
      <c r="J290" s="49">
        <v>43905.0</v>
      </c>
      <c r="K290" s="49">
        <v>44270.0</v>
      </c>
      <c r="L290" s="44" t="s">
        <v>94</v>
      </c>
      <c r="M290" s="50">
        <v>3000000.0</v>
      </c>
      <c r="N290" s="50">
        <v>250000.0</v>
      </c>
      <c r="O290" s="44">
        <v>1601.0</v>
      </c>
      <c r="P290" s="44">
        <v>1.21E8</v>
      </c>
      <c r="Q290" s="44">
        <f t="shared" si="2"/>
        <v>121</v>
      </c>
      <c r="R290" s="50">
        <v>749058.26</v>
      </c>
      <c r="S290" s="51">
        <v>0.0</v>
      </c>
      <c r="T290" s="50">
        <v>0.0</v>
      </c>
      <c r="U290" s="44" t="s">
        <v>1256</v>
      </c>
      <c r="V290" s="44" t="str">
        <f>VLOOKUP(U290,[1]Sheet1!$B$1:$F$65536,5,FALSE)</f>
        <v>#ERROR!</v>
      </c>
      <c r="W290" s="50">
        <v>749058.26</v>
      </c>
      <c r="X290" s="51">
        <v>102954.44999999995</v>
      </c>
      <c r="Y290" s="51">
        <v>102954.44999999995</v>
      </c>
      <c r="Z290" s="52">
        <v>2291613.04</v>
      </c>
      <c r="AA290" s="52" t="s">
        <v>96</v>
      </c>
      <c r="AB290" s="53">
        <v>646103.81</v>
      </c>
      <c r="AC290" s="53" t="s">
        <v>96</v>
      </c>
      <c r="AD290" s="54">
        <v>646103.81</v>
      </c>
      <c r="AE290" s="54">
        <v>83370.52</v>
      </c>
      <c r="AF290" s="54">
        <v>562733.29</v>
      </c>
      <c r="AG290" s="56">
        <v>296773.3</v>
      </c>
      <c r="AH290" s="58">
        <v>265959.99</v>
      </c>
      <c r="AI290" s="59">
        <v>83370.52</v>
      </c>
      <c r="AJ290" s="55"/>
      <c r="AK290" s="55"/>
      <c r="AL290" s="55"/>
      <c r="AM290" s="55"/>
      <c r="AN290" s="55"/>
      <c r="AO290" s="55"/>
      <c r="AP290" s="55"/>
      <c r="AQ290" s="55"/>
      <c r="AR290" s="55"/>
    </row>
    <row r="291" ht="15.75" customHeight="1">
      <c r="A291" s="44" t="s">
        <v>624</v>
      </c>
      <c r="B291" s="44" t="s">
        <v>625</v>
      </c>
      <c r="C291" s="44" t="s">
        <v>411</v>
      </c>
      <c r="D291" s="45" t="s">
        <v>1257</v>
      </c>
      <c r="E291" s="46" t="s">
        <v>1258</v>
      </c>
      <c r="F291" s="47">
        <v>2.710009000111E12</v>
      </c>
      <c r="G291" s="48" t="s">
        <v>1259</v>
      </c>
      <c r="H291" s="44" t="s">
        <v>786</v>
      </c>
      <c r="I291" s="44" t="s">
        <v>1260</v>
      </c>
      <c r="J291" s="49">
        <v>43991.0</v>
      </c>
      <c r="K291" s="49">
        <v>44249.0</v>
      </c>
      <c r="L291" s="44" t="s">
        <v>94</v>
      </c>
      <c r="M291" s="50">
        <v>570415.38</v>
      </c>
      <c r="N291" s="50">
        <v>50632.59</v>
      </c>
      <c r="O291" s="44">
        <v>1610.0</v>
      </c>
      <c r="P291" s="44">
        <v>1.21E8</v>
      </c>
      <c r="Q291" s="44">
        <f t="shared" si="2"/>
        <v>121</v>
      </c>
      <c r="R291" s="50">
        <v>79624.68</v>
      </c>
      <c r="S291" s="51">
        <v>1243.2200000000012</v>
      </c>
      <c r="T291" s="50">
        <v>0.0</v>
      </c>
      <c r="U291" s="44" t="s">
        <v>1261</v>
      </c>
      <c r="V291" s="44" t="str">
        <f>VLOOKUP(U291,[1]Sheet1!$B$1:$F$65536,5,FALSE)</f>
        <v>#ERROR!</v>
      </c>
      <c r="W291" s="50">
        <v>80867.9</v>
      </c>
      <c r="X291" s="51">
        <v>0.0</v>
      </c>
      <c r="Y291" s="51">
        <v>0.0</v>
      </c>
      <c r="Z291" s="52">
        <v>48576.25</v>
      </c>
      <c r="AA291" s="52" t="s">
        <v>96</v>
      </c>
      <c r="AB291" s="53">
        <v>80867.9</v>
      </c>
      <c r="AC291" s="53" t="s">
        <v>96</v>
      </c>
      <c r="AD291" s="54">
        <v>80867.9</v>
      </c>
      <c r="AE291" s="54">
        <v>0.0</v>
      </c>
      <c r="AF291" s="54">
        <v>80867.9</v>
      </c>
      <c r="AG291" s="91">
        <v>47569.35</v>
      </c>
      <c r="AH291" s="58">
        <v>33298.55</v>
      </c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</row>
    <row r="292" ht="15.75" customHeight="1">
      <c r="A292" s="44" t="s">
        <v>624</v>
      </c>
      <c r="B292" s="44" t="s">
        <v>625</v>
      </c>
      <c r="C292" s="44" t="s">
        <v>411</v>
      </c>
      <c r="D292" s="45" t="s">
        <v>1257</v>
      </c>
      <c r="E292" s="46" t="s">
        <v>1258</v>
      </c>
      <c r="F292" s="47">
        <v>2.710009000111E12</v>
      </c>
      <c r="G292" s="48" t="s">
        <v>1262</v>
      </c>
      <c r="H292" s="44" t="s">
        <v>786</v>
      </c>
      <c r="I292" s="44" t="s">
        <v>1263</v>
      </c>
      <c r="J292" s="49">
        <v>43991.0</v>
      </c>
      <c r="K292" s="49">
        <v>44249.0</v>
      </c>
      <c r="L292" s="44" t="s">
        <v>94</v>
      </c>
      <c r="M292" s="50">
        <v>58277.91</v>
      </c>
      <c r="N292" s="50">
        <v>4856.4925</v>
      </c>
      <c r="O292" s="44">
        <v>1610.0</v>
      </c>
      <c r="P292" s="44">
        <v>1.21E8</v>
      </c>
      <c r="Q292" s="44">
        <f t="shared" si="2"/>
        <v>121</v>
      </c>
      <c r="R292" s="50">
        <v>58277.91</v>
      </c>
      <c r="S292" s="51">
        <v>0.0</v>
      </c>
      <c r="T292" s="50">
        <v>0.0</v>
      </c>
      <c r="U292" s="44" t="s">
        <v>1264</v>
      </c>
      <c r="V292" s="44" t="str">
        <f>VLOOKUP(U292,[1]Sheet1!$B$1:$F$65536,5,FALSE)</f>
        <v>#ERROR!</v>
      </c>
      <c r="W292" s="50">
        <v>58277.91</v>
      </c>
      <c r="X292" s="51">
        <v>0.0</v>
      </c>
      <c r="Y292" s="51">
        <v>0.0</v>
      </c>
      <c r="Z292" s="52"/>
      <c r="AA292" s="52" t="s">
        <v>96</v>
      </c>
      <c r="AB292" s="53">
        <v>58277.91</v>
      </c>
      <c r="AC292" s="53" t="s">
        <v>96</v>
      </c>
      <c r="AD292" s="54">
        <v>58277.91</v>
      </c>
      <c r="AE292" s="54">
        <v>0.0</v>
      </c>
      <c r="AF292" s="54">
        <v>58277.91</v>
      </c>
      <c r="AG292" s="91">
        <v>58277.91</v>
      </c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</row>
    <row r="293" ht="15.75" customHeight="1">
      <c r="A293" s="44" t="s">
        <v>624</v>
      </c>
      <c r="B293" s="44" t="s">
        <v>625</v>
      </c>
      <c r="C293" s="44" t="s">
        <v>411</v>
      </c>
      <c r="D293" s="45" t="s">
        <v>1257</v>
      </c>
      <c r="E293" s="46" t="s">
        <v>1258</v>
      </c>
      <c r="F293" s="47">
        <v>2.710009000111E12</v>
      </c>
      <c r="G293" s="48" t="s">
        <v>1259</v>
      </c>
      <c r="H293" s="44" t="s">
        <v>770</v>
      </c>
      <c r="I293" s="44" t="s">
        <v>1265</v>
      </c>
      <c r="J293" s="49">
        <v>44249.0</v>
      </c>
      <c r="K293" s="49">
        <v>44614.0</v>
      </c>
      <c r="L293" s="44" t="s">
        <v>100</v>
      </c>
      <c r="M293" s="50">
        <v>570832.2</v>
      </c>
      <c r="N293" s="50">
        <v>47569.35</v>
      </c>
      <c r="O293" s="44">
        <v>1610.0</v>
      </c>
      <c r="P293" s="44">
        <v>1.21E8</v>
      </c>
      <c r="Q293" s="44">
        <f t="shared" si="2"/>
        <v>121</v>
      </c>
      <c r="R293" s="50">
        <v>486793.01</v>
      </c>
      <c r="S293" s="51">
        <v>3171.289999999979</v>
      </c>
      <c r="T293" s="50">
        <v>0.0</v>
      </c>
      <c r="U293" s="44" t="s">
        <v>1266</v>
      </c>
      <c r="V293" s="44" t="str">
        <f>VLOOKUP(U293,[1]Sheet1!$B$1:$F$65536,5,FALSE)</f>
        <v>#ERROR!</v>
      </c>
      <c r="W293" s="50">
        <v>489964.3</v>
      </c>
      <c r="X293" s="51">
        <v>0.0</v>
      </c>
      <c r="Y293" s="51">
        <v>380554.80000000005</v>
      </c>
      <c r="Z293" s="52"/>
      <c r="AA293" s="52" t="s">
        <v>96</v>
      </c>
      <c r="AB293" s="53">
        <v>489964.29999999993</v>
      </c>
      <c r="AC293" s="53" t="s">
        <v>96</v>
      </c>
      <c r="AD293" s="54">
        <v>489964.29999999993</v>
      </c>
      <c r="AE293" s="54">
        <v>47569.35</v>
      </c>
      <c r="AF293" s="54">
        <v>61840.149999999994</v>
      </c>
      <c r="AG293" s="55"/>
      <c r="AH293" s="60">
        <v>14270.8</v>
      </c>
      <c r="AI293" s="58">
        <v>47569.35</v>
      </c>
      <c r="AJ293" s="59">
        <v>47569.35</v>
      </c>
      <c r="AK293" s="50">
        <v>47569.35</v>
      </c>
      <c r="AL293" s="50">
        <v>47569.35</v>
      </c>
      <c r="AM293" s="50">
        <v>47569.35</v>
      </c>
      <c r="AN293" s="50">
        <v>47569.35</v>
      </c>
      <c r="AO293" s="50">
        <v>47569.35</v>
      </c>
      <c r="AP293" s="50">
        <v>47569.35</v>
      </c>
      <c r="AQ293" s="50">
        <v>47569.35</v>
      </c>
      <c r="AR293" s="50">
        <v>47569.35</v>
      </c>
    </row>
    <row r="294" ht="15.75" customHeight="1">
      <c r="A294" s="44" t="s">
        <v>624</v>
      </c>
      <c r="B294" s="44" t="s">
        <v>625</v>
      </c>
      <c r="C294" s="44" t="s">
        <v>411</v>
      </c>
      <c r="D294" s="45" t="s">
        <v>1257</v>
      </c>
      <c r="E294" s="46" t="s">
        <v>1258</v>
      </c>
      <c r="F294" s="47">
        <v>2.710009000111E12</v>
      </c>
      <c r="G294" s="48" t="s">
        <v>1267</v>
      </c>
      <c r="H294" s="44" t="s">
        <v>770</v>
      </c>
      <c r="I294" s="44"/>
      <c r="J294" s="49"/>
      <c r="K294" s="49"/>
      <c r="L294" s="44" t="s">
        <v>1268</v>
      </c>
      <c r="M294" s="50">
        <v>99190.44</v>
      </c>
      <c r="N294" s="50">
        <v>8265.87</v>
      </c>
      <c r="O294" s="44">
        <v>1610.0</v>
      </c>
      <c r="P294" s="44">
        <v>1.39E8</v>
      </c>
      <c r="Q294" s="44">
        <f t="shared" si="2"/>
        <v>139</v>
      </c>
      <c r="R294" s="50"/>
      <c r="S294" s="51">
        <v>0.0</v>
      </c>
      <c r="T294" s="50">
        <v>0.0</v>
      </c>
      <c r="U294" s="44"/>
      <c r="V294" s="44" t="str">
        <f>VLOOKUP(U294,[1]Sheet1!$B$1:$F$65536,5,FALSE)</f>
        <v>#ERROR!</v>
      </c>
      <c r="W294" s="50"/>
      <c r="X294" s="51">
        <v>0.0</v>
      </c>
      <c r="Y294" s="51">
        <v>0.0</v>
      </c>
      <c r="Z294" s="52"/>
      <c r="AA294" s="52" t="s">
        <v>96</v>
      </c>
      <c r="AB294" s="53">
        <v>0.0</v>
      </c>
      <c r="AC294" s="53" t="s">
        <v>96</v>
      </c>
      <c r="AD294" s="54">
        <v>0.0</v>
      </c>
      <c r="AE294" s="54">
        <v>0.0</v>
      </c>
      <c r="AF294" s="54">
        <v>0.0</v>
      </c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</row>
    <row r="295" ht="15.75" customHeight="1">
      <c r="A295" s="44" t="s">
        <v>624</v>
      </c>
      <c r="B295" s="44" t="s">
        <v>625</v>
      </c>
      <c r="C295" s="44" t="s">
        <v>411</v>
      </c>
      <c r="D295" s="45" t="s">
        <v>1269</v>
      </c>
      <c r="E295" s="46" t="s">
        <v>1270</v>
      </c>
      <c r="F295" s="47">
        <v>1.23472870001E13</v>
      </c>
      <c r="G295" s="48" t="s">
        <v>1271</v>
      </c>
      <c r="H295" s="44" t="s">
        <v>312</v>
      </c>
      <c r="I295" s="44" t="s">
        <v>1272</v>
      </c>
      <c r="J295" s="49">
        <v>44048.0</v>
      </c>
      <c r="K295" s="49">
        <v>44413.0</v>
      </c>
      <c r="L295" s="44" t="s">
        <v>100</v>
      </c>
      <c r="M295" s="50">
        <v>4642.8</v>
      </c>
      <c r="N295" s="50">
        <v>386.90000000000003</v>
      </c>
      <c r="O295" s="44">
        <v>17893.0</v>
      </c>
      <c r="P295" s="44">
        <v>1.21E8</v>
      </c>
      <c r="Q295" s="44">
        <f t="shared" si="2"/>
        <v>121</v>
      </c>
      <c r="R295" s="50">
        <v>2708.3</v>
      </c>
      <c r="S295" s="51">
        <v>0.0</v>
      </c>
      <c r="T295" s="50">
        <v>0.0</v>
      </c>
      <c r="U295" s="44" t="s">
        <v>1273</v>
      </c>
      <c r="V295" s="44" t="str">
        <f>VLOOKUP(U295,[1]Sheet1!$B$1:$F$65536,5,FALSE)</f>
        <v>#ERROR!</v>
      </c>
      <c r="W295" s="50">
        <v>2708.3</v>
      </c>
      <c r="X295" s="51">
        <v>0.0</v>
      </c>
      <c r="Y295" s="51">
        <v>1547.6000000000001</v>
      </c>
      <c r="Z295" s="52">
        <v>1934.5</v>
      </c>
      <c r="AA295" s="52" t="s">
        <v>96</v>
      </c>
      <c r="AB295" s="53">
        <v>4642.8</v>
      </c>
      <c r="AC295" s="53" t="s">
        <v>118</v>
      </c>
      <c r="AD295" s="54">
        <v>2708.3</v>
      </c>
      <c r="AE295" s="54">
        <v>1160.7</v>
      </c>
      <c r="AF295" s="54">
        <v>0.0</v>
      </c>
      <c r="AG295" s="59">
        <v>386.90000000000003</v>
      </c>
      <c r="AH295" s="59">
        <v>386.90000000000003</v>
      </c>
      <c r="AI295" s="59">
        <v>386.90000000000003</v>
      </c>
      <c r="AJ295" s="50">
        <v>386.90000000000003</v>
      </c>
      <c r="AK295" s="50">
        <v>386.90000000000003</v>
      </c>
      <c r="AL295" s="50">
        <v>386.90000000000003</v>
      </c>
      <c r="AM295" s="50">
        <v>386.90000000000003</v>
      </c>
      <c r="AN295" s="55"/>
      <c r="AO295" s="55"/>
      <c r="AP295" s="55"/>
      <c r="AQ295" s="55"/>
      <c r="AR295" s="55"/>
    </row>
    <row r="296" ht="15.75" customHeight="1">
      <c r="A296" s="44" t="s">
        <v>624</v>
      </c>
      <c r="B296" s="44" t="s">
        <v>445</v>
      </c>
      <c r="C296" s="44" t="s">
        <v>411</v>
      </c>
      <c r="D296" s="45" t="s">
        <v>1274</v>
      </c>
      <c r="E296" s="46" t="s">
        <v>1275</v>
      </c>
      <c r="F296" s="47">
        <v>6.04122000197E11</v>
      </c>
      <c r="G296" s="48" t="s">
        <v>1276</v>
      </c>
      <c r="H296" s="44" t="s">
        <v>92</v>
      </c>
      <c r="I296" s="44" t="s">
        <v>1277</v>
      </c>
      <c r="J296" s="49">
        <v>43938.0</v>
      </c>
      <c r="K296" s="49">
        <v>44303.0</v>
      </c>
      <c r="L296" s="44" t="s">
        <v>94</v>
      </c>
      <c r="M296" s="50">
        <v>3365346.9</v>
      </c>
      <c r="N296" s="50">
        <v>280445.57</v>
      </c>
      <c r="O296" s="44">
        <v>1602.0</v>
      </c>
      <c r="P296" s="44">
        <v>1.21E8</v>
      </c>
      <c r="Q296" s="44">
        <f t="shared" si="2"/>
        <v>121</v>
      </c>
      <c r="R296" s="50">
        <v>1074275.53</v>
      </c>
      <c r="S296" s="51">
        <v>0.0</v>
      </c>
      <c r="T296" s="50">
        <v>0.0</v>
      </c>
      <c r="U296" s="44" t="s">
        <v>1278</v>
      </c>
      <c r="V296" s="44" t="str">
        <f>VLOOKUP(U296,[1]Sheet1!$B$1:$F$65536,5,FALSE)</f>
        <v>#ERROR!</v>
      </c>
      <c r="W296" s="50">
        <v>1074275.53</v>
      </c>
      <c r="X296" s="51">
        <v>0.0</v>
      </c>
      <c r="Y296" s="51">
        <v>20771.34999999986</v>
      </c>
      <c r="Z296" s="52">
        <v>2291071.374</v>
      </c>
      <c r="AA296" s="52" t="s">
        <v>96</v>
      </c>
      <c r="AB296" s="53">
        <v>1074275.5300000003</v>
      </c>
      <c r="AC296" s="53" t="s">
        <v>96</v>
      </c>
      <c r="AD296" s="54">
        <v>1074275.5300000003</v>
      </c>
      <c r="AE296" s="54">
        <v>0.0</v>
      </c>
      <c r="AF296" s="54">
        <v>1053504.1800000002</v>
      </c>
      <c r="AG296" s="56">
        <v>307771.29</v>
      </c>
      <c r="AH296" s="58">
        <v>356093.99</v>
      </c>
      <c r="AI296" s="56">
        <v>389638.9</v>
      </c>
      <c r="AJ296" s="50">
        <v>20771.35</v>
      </c>
      <c r="AK296" s="55"/>
      <c r="AL296" s="55"/>
      <c r="AM296" s="55"/>
      <c r="AN296" s="55"/>
      <c r="AO296" s="55"/>
      <c r="AP296" s="55"/>
      <c r="AQ296" s="55"/>
      <c r="AR296" s="55"/>
    </row>
    <row r="297" ht="15.75" customHeight="1">
      <c r="A297" s="44" t="s">
        <v>624</v>
      </c>
      <c r="B297" s="44" t="s">
        <v>445</v>
      </c>
      <c r="C297" s="44" t="s">
        <v>411</v>
      </c>
      <c r="D297" s="45" t="s">
        <v>1274</v>
      </c>
      <c r="E297" s="46" t="s">
        <v>1275</v>
      </c>
      <c r="F297" s="47">
        <v>6.04122000197E11</v>
      </c>
      <c r="G297" s="48" t="s">
        <v>1279</v>
      </c>
      <c r="H297" s="44" t="s">
        <v>92</v>
      </c>
      <c r="I297" s="44" t="s">
        <v>1280</v>
      </c>
      <c r="J297" s="49">
        <v>43938.0</v>
      </c>
      <c r="K297" s="49">
        <v>44303.0</v>
      </c>
      <c r="L297" s="44" t="s">
        <v>94</v>
      </c>
      <c r="M297" s="50">
        <v>200000.0</v>
      </c>
      <c r="N297" s="50">
        <v>200000.0</v>
      </c>
      <c r="O297" s="44">
        <v>1602.0</v>
      </c>
      <c r="P297" s="44">
        <v>1.21E8</v>
      </c>
      <c r="Q297" s="44">
        <f t="shared" si="2"/>
        <v>121</v>
      </c>
      <c r="R297" s="50">
        <v>200000.0</v>
      </c>
      <c r="S297" s="51">
        <v>0.0</v>
      </c>
      <c r="T297" s="50">
        <v>0.0</v>
      </c>
      <c r="U297" s="44" t="s">
        <v>1281</v>
      </c>
      <c r="V297" s="44" t="str">
        <f>VLOOKUP(U297,[1]Sheet1!$B$1:$F$65536,5,FALSE)</f>
        <v>#ERROR!</v>
      </c>
      <c r="W297" s="50">
        <v>200000.0</v>
      </c>
      <c r="X297" s="51">
        <v>0.0</v>
      </c>
      <c r="Y297" s="51">
        <v>200000.0</v>
      </c>
      <c r="Z297" s="52"/>
      <c r="AA297" s="52" t="s">
        <v>96</v>
      </c>
      <c r="AB297" s="53">
        <v>200000.0</v>
      </c>
      <c r="AC297" s="53" t="s">
        <v>96</v>
      </c>
      <c r="AD297" s="54">
        <v>200000.0</v>
      </c>
      <c r="AE297" s="54">
        <v>0.0</v>
      </c>
      <c r="AF297" s="54">
        <v>0.0</v>
      </c>
      <c r="AG297" s="55"/>
      <c r="AH297" s="55"/>
      <c r="AI297" s="55"/>
      <c r="AJ297" s="50">
        <v>200000.0</v>
      </c>
      <c r="AK297" s="55"/>
      <c r="AL297" s="55"/>
      <c r="AM297" s="55"/>
      <c r="AN297" s="55"/>
      <c r="AO297" s="55"/>
      <c r="AP297" s="55"/>
      <c r="AQ297" s="55"/>
      <c r="AR297" s="55"/>
    </row>
    <row r="298" ht="15.75" customHeight="1">
      <c r="A298" s="44" t="s">
        <v>624</v>
      </c>
      <c r="B298" s="44" t="s">
        <v>445</v>
      </c>
      <c r="C298" s="44" t="s">
        <v>411</v>
      </c>
      <c r="D298" s="45" t="s">
        <v>1274</v>
      </c>
      <c r="E298" s="46" t="s">
        <v>1275</v>
      </c>
      <c r="F298" s="47">
        <v>6.04122000197E11</v>
      </c>
      <c r="G298" s="48" t="s">
        <v>1276</v>
      </c>
      <c r="H298" s="44" t="s">
        <v>98</v>
      </c>
      <c r="I298" s="44" t="s">
        <v>1282</v>
      </c>
      <c r="J298" s="49">
        <v>44303.0</v>
      </c>
      <c r="K298" s="49">
        <v>44668.0</v>
      </c>
      <c r="L298" s="44" t="s">
        <v>100</v>
      </c>
      <c r="M298" s="50">
        <v>3365346.9</v>
      </c>
      <c r="N298" s="50">
        <v>280445.57</v>
      </c>
      <c r="O298" s="44">
        <v>18335.0</v>
      </c>
      <c r="P298" s="44">
        <v>3.08E8</v>
      </c>
      <c r="Q298" s="44">
        <f t="shared" si="2"/>
        <v>308</v>
      </c>
      <c r="R298" s="50">
        <v>1150000.0</v>
      </c>
      <c r="S298" s="51">
        <v>0.0</v>
      </c>
      <c r="T298" s="50">
        <v>0.0</v>
      </c>
      <c r="U298" s="44" t="s">
        <v>1283</v>
      </c>
      <c r="V298" s="44" t="str">
        <f>VLOOKUP(U298,[1]Sheet1!$B$1:$F$65536,5,FALSE)</f>
        <v>#ERROR!</v>
      </c>
      <c r="W298" s="50">
        <v>1150000.0</v>
      </c>
      <c r="X298" s="51">
        <v>0.0</v>
      </c>
      <c r="Y298" s="51">
        <v>1150000.0</v>
      </c>
      <c r="Z298" s="52"/>
      <c r="AA298" s="52" t="s">
        <v>96</v>
      </c>
      <c r="AB298" s="53">
        <v>1150000.0</v>
      </c>
      <c r="AC298" s="53" t="s">
        <v>96</v>
      </c>
      <c r="AD298" s="54">
        <v>1150000.0</v>
      </c>
      <c r="AE298" s="54">
        <v>0.0</v>
      </c>
      <c r="AF298" s="54">
        <v>0.0</v>
      </c>
      <c r="AG298" s="55"/>
      <c r="AH298" s="55"/>
      <c r="AI298" s="55"/>
      <c r="AJ298" s="50">
        <v>130874.6</v>
      </c>
      <c r="AK298" s="50">
        <v>280445.58</v>
      </c>
      <c r="AL298" s="50">
        <v>280445.58</v>
      </c>
      <c r="AM298" s="50">
        <v>280445.58</v>
      </c>
      <c r="AN298" s="50">
        <v>177788.66</v>
      </c>
      <c r="AO298" s="55"/>
      <c r="AP298" s="55"/>
      <c r="AQ298" s="55"/>
      <c r="AR298" s="55"/>
    </row>
    <row r="299" ht="15.75" customHeight="1">
      <c r="A299" s="44" t="s">
        <v>624</v>
      </c>
      <c r="B299" s="44" t="s">
        <v>445</v>
      </c>
      <c r="C299" s="44" t="s">
        <v>411</v>
      </c>
      <c r="D299" s="45" t="s">
        <v>1274</v>
      </c>
      <c r="E299" s="46" t="s">
        <v>1275</v>
      </c>
      <c r="F299" s="47">
        <v>6.04122000197E11</v>
      </c>
      <c r="G299" s="48" t="s">
        <v>1276</v>
      </c>
      <c r="H299" s="44" t="s">
        <v>98</v>
      </c>
      <c r="I299" s="44" t="s">
        <v>1282</v>
      </c>
      <c r="J299" s="49">
        <v>44303.0</v>
      </c>
      <c r="K299" s="49">
        <v>44668.0</v>
      </c>
      <c r="L299" s="44" t="s">
        <v>100</v>
      </c>
      <c r="M299" s="50">
        <v>3365346.9</v>
      </c>
      <c r="N299" s="50">
        <v>280445.57</v>
      </c>
      <c r="O299" s="44">
        <v>1602.0</v>
      </c>
      <c r="P299" s="44">
        <v>1.21E8</v>
      </c>
      <c r="Q299" s="44">
        <f t="shared" si="2"/>
        <v>121</v>
      </c>
      <c r="R299" s="50">
        <v>1224439.2</v>
      </c>
      <c r="S299" s="51">
        <v>0.0</v>
      </c>
      <c r="T299" s="50">
        <v>0.0</v>
      </c>
      <c r="U299" s="44" t="s">
        <v>1284</v>
      </c>
      <c r="V299" s="44" t="str">
        <f>VLOOKUP(U299,[1]Sheet1!$B$1:$F$65536,5,FALSE)</f>
        <v>#ERROR!</v>
      </c>
      <c r="W299" s="50">
        <v>1224439.2000000002</v>
      </c>
      <c r="X299" s="51">
        <v>0.0</v>
      </c>
      <c r="Y299" s="51">
        <v>1224439.2000000002</v>
      </c>
      <c r="Z299" s="52"/>
      <c r="AA299" s="52" t="s">
        <v>96</v>
      </c>
      <c r="AB299" s="53">
        <v>1224439.2000000002</v>
      </c>
      <c r="AC299" s="53" t="s">
        <v>96</v>
      </c>
      <c r="AD299" s="54">
        <v>1224439.2000000002</v>
      </c>
      <c r="AE299" s="54">
        <v>0.0</v>
      </c>
      <c r="AF299" s="54">
        <v>0.0</v>
      </c>
      <c r="AG299" s="55"/>
      <c r="AH299" s="55"/>
      <c r="AI299" s="55"/>
      <c r="AJ299" s="55"/>
      <c r="AK299" s="55"/>
      <c r="AL299" s="55"/>
      <c r="AM299" s="55"/>
      <c r="AN299" s="50">
        <v>102656.92</v>
      </c>
      <c r="AO299" s="50">
        <v>280445.57</v>
      </c>
      <c r="AP299" s="50">
        <v>280445.57</v>
      </c>
      <c r="AQ299" s="50">
        <v>280445.57</v>
      </c>
      <c r="AR299" s="50">
        <v>280445.57</v>
      </c>
    </row>
    <row r="300" ht="15.75" customHeight="1">
      <c r="A300" s="44" t="s">
        <v>624</v>
      </c>
      <c r="B300" s="44" t="s">
        <v>625</v>
      </c>
      <c r="C300" s="44" t="s">
        <v>411</v>
      </c>
      <c r="D300" s="45" t="s">
        <v>1285</v>
      </c>
      <c r="E300" s="46" t="s">
        <v>1286</v>
      </c>
      <c r="F300" s="47">
        <v>1.746557900016E13</v>
      </c>
      <c r="G300" s="48" t="s">
        <v>1287</v>
      </c>
      <c r="H300" s="44">
        <v>0.0</v>
      </c>
      <c r="I300" s="44" t="s">
        <v>1288</v>
      </c>
      <c r="J300" s="49">
        <v>44097.0</v>
      </c>
      <c r="K300" s="49">
        <v>44462.0</v>
      </c>
      <c r="L300" s="44" t="s">
        <v>100</v>
      </c>
      <c r="M300" s="50">
        <v>716950.0</v>
      </c>
      <c r="N300" s="50">
        <v>59745.833333333336</v>
      </c>
      <c r="O300" s="44">
        <v>17852.0</v>
      </c>
      <c r="P300" s="44">
        <v>1.21E8</v>
      </c>
      <c r="Q300" s="44">
        <f t="shared" si="2"/>
        <v>121</v>
      </c>
      <c r="R300" s="50">
        <v>200902.95</v>
      </c>
      <c r="S300" s="51">
        <v>0.0</v>
      </c>
      <c r="T300" s="50">
        <v>0.0</v>
      </c>
      <c r="U300" s="44" t="s">
        <v>1289</v>
      </c>
      <c r="V300" s="44" t="str">
        <f>VLOOKUP(U300,[1]Sheet1!$B$1:$F$65536,5,FALSE)</f>
        <v>#ERROR!</v>
      </c>
      <c r="W300" s="50">
        <v>200902.94999999998</v>
      </c>
      <c r="X300" s="51">
        <v>-86379.89999999994</v>
      </c>
      <c r="Y300" s="51">
        <v>174697.94999999998</v>
      </c>
      <c r="Z300" s="52">
        <v>99718.0</v>
      </c>
      <c r="AA300" s="52" t="s">
        <v>96</v>
      </c>
      <c r="AB300" s="53">
        <v>287282.8499999999</v>
      </c>
      <c r="AC300" s="53" t="s">
        <v>700</v>
      </c>
      <c r="AD300" s="54">
        <v>287282.8499999999</v>
      </c>
      <c r="AE300" s="54">
        <v>0.0</v>
      </c>
      <c r="AF300" s="54">
        <v>26205.0</v>
      </c>
      <c r="AG300" s="56">
        <v>26205.0</v>
      </c>
      <c r="AH300" s="56">
        <v>104820.0</v>
      </c>
      <c r="AI300" s="50">
        <v>22322.55</v>
      </c>
      <c r="AJ300" s="50">
        <v>22322.55</v>
      </c>
      <c r="AK300" s="50">
        <v>22322.55</v>
      </c>
      <c r="AL300" s="50">
        <v>22322.55</v>
      </c>
      <c r="AM300" s="50">
        <v>22322.55</v>
      </c>
      <c r="AN300" s="50">
        <v>22322.55</v>
      </c>
      <c r="AO300" s="50">
        <v>22322.55</v>
      </c>
      <c r="AP300" s="55"/>
      <c r="AQ300" s="55"/>
      <c r="AR300" s="55"/>
    </row>
    <row r="301" ht="15.75" customHeight="1">
      <c r="A301" s="44" t="s">
        <v>624</v>
      </c>
      <c r="B301" s="44" t="s">
        <v>625</v>
      </c>
      <c r="C301" s="44" t="s">
        <v>411</v>
      </c>
      <c r="D301" s="45" t="s">
        <v>1290</v>
      </c>
      <c r="E301" s="46" t="s">
        <v>1291</v>
      </c>
      <c r="F301" s="47">
        <v>3.2693039000128E13</v>
      </c>
      <c r="G301" s="48" t="s">
        <v>1292</v>
      </c>
      <c r="H301" s="44">
        <v>0.0</v>
      </c>
      <c r="I301" s="44" t="s">
        <v>1293</v>
      </c>
      <c r="J301" s="49">
        <v>44147.0</v>
      </c>
      <c r="K301" s="49">
        <v>44512.0</v>
      </c>
      <c r="L301" s="44" t="s">
        <v>100</v>
      </c>
      <c r="M301" s="50">
        <v>36019.52</v>
      </c>
      <c r="N301" s="50">
        <v>3001.6266666666666</v>
      </c>
      <c r="O301" s="44">
        <v>17861.0</v>
      </c>
      <c r="P301" s="44">
        <v>1.21E8</v>
      </c>
      <c r="Q301" s="44">
        <f t="shared" si="2"/>
        <v>121</v>
      </c>
      <c r="R301" s="50">
        <v>27014.64</v>
      </c>
      <c r="S301" s="51">
        <v>0.0</v>
      </c>
      <c r="T301" s="50">
        <v>0.0</v>
      </c>
      <c r="U301" s="44" t="s">
        <v>1294</v>
      </c>
      <c r="V301" s="44" t="str">
        <f>VLOOKUP(U301,[1]Sheet1!$B$1:$F$65536,5,FALSE)</f>
        <v>#ERROR!</v>
      </c>
      <c r="W301" s="50">
        <v>27014.64</v>
      </c>
      <c r="X301" s="51">
        <v>0.0</v>
      </c>
      <c r="Y301" s="51">
        <v>27014.64</v>
      </c>
      <c r="Z301" s="52">
        <v>9004.88</v>
      </c>
      <c r="AA301" s="52" t="s">
        <v>96</v>
      </c>
      <c r="AB301" s="53">
        <v>36019.52</v>
      </c>
      <c r="AC301" s="53" t="s">
        <v>118</v>
      </c>
      <c r="AD301" s="54">
        <v>27014.640000000007</v>
      </c>
      <c r="AE301" s="54">
        <v>0.0</v>
      </c>
      <c r="AF301" s="54">
        <v>0.0</v>
      </c>
      <c r="AG301" s="50">
        <v>2455.8763636363637</v>
      </c>
      <c r="AH301" s="50">
        <v>2455.8763636363637</v>
      </c>
      <c r="AI301" s="50">
        <v>2455.8763636363637</v>
      </c>
      <c r="AJ301" s="50">
        <v>2455.8763636363637</v>
      </c>
      <c r="AK301" s="50">
        <v>2455.8763636363637</v>
      </c>
      <c r="AL301" s="50">
        <v>2455.8763636363637</v>
      </c>
      <c r="AM301" s="50">
        <v>2455.8763636363637</v>
      </c>
      <c r="AN301" s="50">
        <v>2455.8763636363637</v>
      </c>
      <c r="AO301" s="50">
        <v>2455.8763636363637</v>
      </c>
      <c r="AP301" s="50">
        <v>2455.8763636363637</v>
      </c>
      <c r="AQ301" s="50">
        <v>2455.8763636363637</v>
      </c>
      <c r="AR301" s="55"/>
    </row>
    <row r="302" ht="15.75" customHeight="1">
      <c r="A302" s="44" t="s">
        <v>624</v>
      </c>
      <c r="B302" s="44" t="s">
        <v>625</v>
      </c>
      <c r="C302" s="44" t="s">
        <v>411</v>
      </c>
      <c r="D302" s="45" t="s">
        <v>1295</v>
      </c>
      <c r="E302" s="46" t="s">
        <v>1296</v>
      </c>
      <c r="F302" s="47">
        <v>7.309431000183E12</v>
      </c>
      <c r="G302" s="48" t="s">
        <v>1297</v>
      </c>
      <c r="H302" s="44">
        <v>0.0</v>
      </c>
      <c r="I302" s="44" t="s">
        <v>1298</v>
      </c>
      <c r="J302" s="49">
        <v>44287.0</v>
      </c>
      <c r="K302" s="49">
        <v>44652.0</v>
      </c>
      <c r="L302" s="44" t="s">
        <v>100</v>
      </c>
      <c r="M302" s="50">
        <v>1454728.32</v>
      </c>
      <c r="N302" s="50">
        <v>121227.36</v>
      </c>
      <c r="O302" s="44">
        <v>18217.0</v>
      </c>
      <c r="P302" s="44">
        <v>1.21E8</v>
      </c>
      <c r="Q302" s="44">
        <f t="shared" si="2"/>
        <v>121</v>
      </c>
      <c r="R302" s="50">
        <v>1212273.6</v>
      </c>
      <c r="S302" s="51">
        <v>-727364.1600000001</v>
      </c>
      <c r="T302" s="50">
        <v>0.0</v>
      </c>
      <c r="U302" s="44" t="s">
        <v>1299</v>
      </c>
      <c r="V302" s="44" t="str">
        <f>VLOOKUP(U302,[1]Sheet1!$B$1:$F$65536,5,FALSE)</f>
        <v>#ERROR!</v>
      </c>
      <c r="W302" s="50">
        <v>484909.44</v>
      </c>
      <c r="X302" s="51">
        <v>-606136.8</v>
      </c>
      <c r="Y302" s="51">
        <v>484909.44</v>
      </c>
      <c r="Z302" s="52"/>
      <c r="AA302" s="52"/>
      <c r="AB302" s="53">
        <v>1091046.24</v>
      </c>
      <c r="AC302" s="53" t="s">
        <v>96</v>
      </c>
      <c r="AD302" s="54">
        <v>1091046.24</v>
      </c>
      <c r="AE302" s="54">
        <v>0.0</v>
      </c>
      <c r="AF302" s="54">
        <v>0.0</v>
      </c>
      <c r="AG302" s="55"/>
      <c r="AH302" s="55"/>
      <c r="AI302" s="55"/>
      <c r="AJ302" s="50">
        <v>121227.36</v>
      </c>
      <c r="AK302" s="50">
        <v>121227.36</v>
      </c>
      <c r="AL302" s="50">
        <v>121227.36</v>
      </c>
      <c r="AM302" s="50">
        <v>121227.36</v>
      </c>
      <c r="AN302" s="50">
        <v>121227.36</v>
      </c>
      <c r="AO302" s="50">
        <v>121227.36</v>
      </c>
      <c r="AP302" s="50">
        <v>121227.36</v>
      </c>
      <c r="AQ302" s="50">
        <v>121227.36</v>
      </c>
      <c r="AR302" s="50">
        <v>121227.36</v>
      </c>
    </row>
    <row r="303" ht="15.75" customHeight="1">
      <c r="A303" s="44" t="s">
        <v>86</v>
      </c>
      <c r="B303" s="44" t="s">
        <v>1300</v>
      </c>
      <c r="C303" s="44" t="s">
        <v>88</v>
      </c>
      <c r="D303" s="45" t="s">
        <v>1301</v>
      </c>
      <c r="E303" s="46" t="s">
        <v>1302</v>
      </c>
      <c r="F303" s="47">
        <v>1.8519709000163E13</v>
      </c>
      <c r="G303" s="48" t="s">
        <v>1303</v>
      </c>
      <c r="H303" s="44" t="s">
        <v>98</v>
      </c>
      <c r="I303" s="44" t="s">
        <v>1304</v>
      </c>
      <c r="J303" s="49">
        <v>44286.0</v>
      </c>
      <c r="K303" s="49">
        <v>44593.0</v>
      </c>
      <c r="L303" s="44" t="s">
        <v>100</v>
      </c>
      <c r="M303" s="50">
        <v>3022365.48</v>
      </c>
      <c r="N303" s="50">
        <v>251863.79</v>
      </c>
      <c r="O303" s="44">
        <v>1645.0</v>
      </c>
      <c r="P303" s="44">
        <v>1.22E8</v>
      </c>
      <c r="Q303" s="44">
        <f t="shared" si="2"/>
        <v>122</v>
      </c>
      <c r="R303" s="50">
        <v>2266774.11</v>
      </c>
      <c r="S303" s="51">
        <v>0.0</v>
      </c>
      <c r="T303" s="50">
        <v>0.0</v>
      </c>
      <c r="U303" s="44" t="s">
        <v>1305</v>
      </c>
      <c r="V303" s="44" t="str">
        <f>VLOOKUP(U303,[1]Sheet1!$B$1:$F$65536,5,FALSE)</f>
        <v>#ERROR!</v>
      </c>
      <c r="W303" s="50">
        <v>2266774.11</v>
      </c>
      <c r="X303" s="51">
        <v>0.0</v>
      </c>
      <c r="Y303" s="51">
        <v>2266774.11</v>
      </c>
      <c r="Z303" s="52"/>
      <c r="AA303" s="52" t="s">
        <v>96</v>
      </c>
      <c r="AB303" s="53">
        <v>2266774.11</v>
      </c>
      <c r="AC303" s="53" t="s">
        <v>97</v>
      </c>
      <c r="AD303" s="54">
        <v>2266774.11</v>
      </c>
      <c r="AE303" s="54">
        <v>0.0</v>
      </c>
      <c r="AF303" s="54">
        <v>0.0</v>
      </c>
      <c r="AG303" s="55"/>
      <c r="AH303" s="55"/>
      <c r="AI303" s="55"/>
      <c r="AJ303" s="50">
        <v>251863.79</v>
      </c>
      <c r="AK303" s="50">
        <v>251863.79</v>
      </c>
      <c r="AL303" s="50">
        <v>251863.79</v>
      </c>
      <c r="AM303" s="50">
        <v>251863.79</v>
      </c>
      <c r="AN303" s="50">
        <v>251863.79</v>
      </c>
      <c r="AO303" s="50">
        <v>251863.79</v>
      </c>
      <c r="AP303" s="50">
        <v>251863.79</v>
      </c>
      <c r="AQ303" s="50">
        <v>251863.79</v>
      </c>
      <c r="AR303" s="50">
        <v>251863.79</v>
      </c>
    </row>
    <row r="304" ht="15.75" customHeight="1">
      <c r="A304" s="44" t="s">
        <v>86</v>
      </c>
      <c r="B304" s="44" t="s">
        <v>1300</v>
      </c>
      <c r="C304" s="44" t="s">
        <v>88</v>
      </c>
      <c r="D304" s="45" t="s">
        <v>1301</v>
      </c>
      <c r="E304" s="46" t="s">
        <v>1306</v>
      </c>
      <c r="F304" s="47">
        <v>1.8519709000163E13</v>
      </c>
      <c r="G304" s="48" t="s">
        <v>1303</v>
      </c>
      <c r="H304" s="44" t="s">
        <v>98</v>
      </c>
      <c r="I304" s="44" t="s">
        <v>1304</v>
      </c>
      <c r="J304" s="49">
        <v>44286.0</v>
      </c>
      <c r="K304" s="49">
        <v>44593.0</v>
      </c>
      <c r="L304" s="44" t="s">
        <v>100</v>
      </c>
      <c r="M304" s="50">
        <v>15407.84</v>
      </c>
      <c r="N304" s="50">
        <v>7703.92</v>
      </c>
      <c r="O304" s="44">
        <v>1645.0</v>
      </c>
      <c r="P304" s="44">
        <v>1.22E8</v>
      </c>
      <c r="Q304" s="44">
        <f t="shared" si="2"/>
        <v>122</v>
      </c>
      <c r="R304" s="50">
        <v>15407.84</v>
      </c>
      <c r="S304" s="51">
        <v>0.0</v>
      </c>
      <c r="T304" s="50">
        <v>0.0</v>
      </c>
      <c r="U304" s="44" t="s">
        <v>1307</v>
      </c>
      <c r="V304" s="44" t="str">
        <f>VLOOKUP(U304,[1]Sheet1!$B$1:$F$65536,5,FALSE)</f>
        <v>#ERROR!</v>
      </c>
      <c r="W304" s="50">
        <v>15407.84</v>
      </c>
      <c r="X304" s="51">
        <v>0.0</v>
      </c>
      <c r="Y304" s="51">
        <v>15407.84</v>
      </c>
      <c r="Z304" s="52"/>
      <c r="AA304" s="52" t="s">
        <v>96</v>
      </c>
      <c r="AB304" s="53">
        <v>15407.84</v>
      </c>
      <c r="AC304" s="53" t="s">
        <v>97</v>
      </c>
      <c r="AD304" s="54">
        <v>15407.84</v>
      </c>
      <c r="AE304" s="54">
        <v>0.0</v>
      </c>
      <c r="AF304" s="54">
        <v>0.0</v>
      </c>
      <c r="AG304" s="55"/>
      <c r="AH304" s="55"/>
      <c r="AI304" s="55"/>
      <c r="AJ304" s="50">
        <v>7703.92</v>
      </c>
      <c r="AK304" s="50">
        <v>7703.92</v>
      </c>
      <c r="AL304" s="55"/>
      <c r="AM304" s="55"/>
      <c r="AN304" s="55"/>
      <c r="AO304" s="55"/>
      <c r="AP304" s="55"/>
      <c r="AQ304" s="55"/>
      <c r="AR304" s="55"/>
    </row>
    <row r="305" ht="15.75" customHeight="1">
      <c r="A305" s="44" t="s">
        <v>86</v>
      </c>
      <c r="B305" s="44" t="s">
        <v>1300</v>
      </c>
      <c r="C305" s="44" t="s">
        <v>88</v>
      </c>
      <c r="D305" s="45" t="s">
        <v>1301</v>
      </c>
      <c r="E305" s="46" t="s">
        <v>1302</v>
      </c>
      <c r="F305" s="47">
        <v>1.8519709000163E13</v>
      </c>
      <c r="G305" s="48" t="s">
        <v>1303</v>
      </c>
      <c r="H305" s="44" t="s">
        <v>92</v>
      </c>
      <c r="I305" s="44" t="s">
        <v>1308</v>
      </c>
      <c r="J305" s="49">
        <v>44198.0</v>
      </c>
      <c r="K305" s="49">
        <v>44563.0</v>
      </c>
      <c r="L305" s="44" t="s">
        <v>100</v>
      </c>
      <c r="M305" s="50">
        <v>2675461.08</v>
      </c>
      <c r="N305" s="50">
        <v>222955.09</v>
      </c>
      <c r="O305" s="44">
        <v>1645.0</v>
      </c>
      <c r="P305" s="44">
        <v>1.22E8</v>
      </c>
      <c r="Q305" s="44">
        <f t="shared" si="2"/>
        <v>122</v>
      </c>
      <c r="R305" s="50">
        <v>519576.27</v>
      </c>
      <c r="S305" s="51">
        <v>69009.07999999996</v>
      </c>
      <c r="T305" s="50">
        <v>0.0</v>
      </c>
      <c r="U305" s="44" t="s">
        <v>1309</v>
      </c>
      <c r="V305" s="44" t="str">
        <f>VLOOKUP(U305,[1]Sheet1!$B$1:$F$65536,5,FALSE)</f>
        <v>#ERROR!</v>
      </c>
      <c r="W305" s="50">
        <v>588585.35</v>
      </c>
      <c r="X305" s="51">
        <v>0.0</v>
      </c>
      <c r="Y305" s="51">
        <v>0.0</v>
      </c>
      <c r="Z305" s="52"/>
      <c r="AA305" s="52" t="s">
        <v>96</v>
      </c>
      <c r="AB305" s="53">
        <v>588585.35</v>
      </c>
      <c r="AC305" s="53" t="s">
        <v>97</v>
      </c>
      <c r="AD305" s="54">
        <v>588585.35</v>
      </c>
      <c r="AE305" s="54">
        <v>218197.15</v>
      </c>
      <c r="AF305" s="54">
        <v>370388.19999999995</v>
      </c>
      <c r="AG305" s="60">
        <v>159576.27</v>
      </c>
      <c r="AH305" s="60">
        <v>210811.93</v>
      </c>
      <c r="AI305" s="59">
        <v>218197.15</v>
      </c>
      <c r="AJ305" s="55"/>
      <c r="AK305" s="55"/>
      <c r="AL305" s="55"/>
      <c r="AM305" s="55"/>
      <c r="AN305" s="55"/>
      <c r="AO305" s="55"/>
      <c r="AP305" s="55"/>
      <c r="AQ305" s="55"/>
      <c r="AR305" s="55"/>
    </row>
    <row r="306" ht="15.75" customHeight="1">
      <c r="A306" s="44" t="s">
        <v>86</v>
      </c>
      <c r="B306" s="44" t="s">
        <v>1300</v>
      </c>
      <c r="C306" s="44" t="s">
        <v>88</v>
      </c>
      <c r="D306" s="45" t="s">
        <v>1301</v>
      </c>
      <c r="E306" s="46" t="s">
        <v>1302</v>
      </c>
      <c r="F306" s="47">
        <v>1.8519709000163E13</v>
      </c>
      <c r="G306" s="48" t="s">
        <v>1303</v>
      </c>
      <c r="H306" s="44" t="s">
        <v>171</v>
      </c>
      <c r="I306" s="44" t="s">
        <v>1310</v>
      </c>
      <c r="J306" s="49">
        <v>43832.0</v>
      </c>
      <c r="K306" s="49">
        <v>44198.0</v>
      </c>
      <c r="L306" s="44" t="s">
        <v>94</v>
      </c>
      <c r="M306" s="50">
        <v>2171583.5999999996</v>
      </c>
      <c r="N306" s="50">
        <v>180965.3</v>
      </c>
      <c r="O306" s="44">
        <v>1645.0</v>
      </c>
      <c r="P306" s="44">
        <v>1.22E8</v>
      </c>
      <c r="Q306" s="44">
        <f t="shared" si="2"/>
        <v>122</v>
      </c>
      <c r="R306" s="50">
        <v>11398.3</v>
      </c>
      <c r="S306" s="51">
        <v>0.0</v>
      </c>
      <c r="T306" s="50">
        <v>0.0</v>
      </c>
      <c r="U306" s="44" t="s">
        <v>1311</v>
      </c>
      <c r="V306" s="44" t="str">
        <f>VLOOKUP(U306,[1]Sheet1!$B$1:$F$65536,5,FALSE)</f>
        <v>#ERROR!</v>
      </c>
      <c r="W306" s="50">
        <v>11398.3</v>
      </c>
      <c r="X306" s="51">
        <v>0.0</v>
      </c>
      <c r="Y306" s="51">
        <v>0.0</v>
      </c>
      <c r="Z306" s="52"/>
      <c r="AA306" s="52" t="s">
        <v>96</v>
      </c>
      <c r="AB306" s="53">
        <v>11398.3</v>
      </c>
      <c r="AC306" s="53" t="s">
        <v>97</v>
      </c>
      <c r="AD306" s="54">
        <v>11398.3</v>
      </c>
      <c r="AE306" s="54">
        <v>0.0</v>
      </c>
      <c r="AF306" s="54">
        <v>11398.3</v>
      </c>
      <c r="AG306" s="56">
        <v>11398.3</v>
      </c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</row>
    <row r="307" ht="15.75" customHeight="1">
      <c r="A307" s="44" t="s">
        <v>86</v>
      </c>
      <c r="B307" s="44" t="s">
        <v>1300</v>
      </c>
      <c r="C307" s="44" t="s">
        <v>88</v>
      </c>
      <c r="D307" s="45" t="s">
        <v>1312</v>
      </c>
      <c r="E307" s="46" t="s">
        <v>1313</v>
      </c>
      <c r="F307" s="47">
        <v>1.8519709000163E13</v>
      </c>
      <c r="G307" s="48" t="s">
        <v>1314</v>
      </c>
      <c r="H307" s="44"/>
      <c r="I307" s="44" t="s">
        <v>1315</v>
      </c>
      <c r="J307" s="49"/>
      <c r="K307" s="49"/>
      <c r="L307" s="44" t="s">
        <v>1268</v>
      </c>
      <c r="M307" s="50">
        <v>8265131.6</v>
      </c>
      <c r="N307" s="50">
        <v>1033141.45</v>
      </c>
      <c r="O307" s="44">
        <v>15567.0</v>
      </c>
      <c r="P307" s="44">
        <v>1.21E8</v>
      </c>
      <c r="Q307" s="44">
        <f t="shared" si="2"/>
        <v>121</v>
      </c>
      <c r="R307" s="50"/>
      <c r="S307" s="51">
        <v>0.0</v>
      </c>
      <c r="T307" s="50"/>
      <c r="U307" s="44"/>
      <c r="V307" s="44" t="str">
        <f>VLOOKUP(U307,[1]Sheet1!$B$1:$F$65536,5,FALSE)</f>
        <v>#ERROR!</v>
      </c>
      <c r="W307" s="50">
        <v>0.0</v>
      </c>
      <c r="X307" s="51">
        <v>-7231990.15</v>
      </c>
      <c r="Y307" s="51"/>
      <c r="Z307" s="52"/>
      <c r="AA307" s="52"/>
      <c r="AB307" s="53">
        <v>7231990.15</v>
      </c>
      <c r="AC307" s="53" t="s">
        <v>700</v>
      </c>
      <c r="AD307" s="54">
        <v>7231990.15</v>
      </c>
      <c r="AE307" s="54">
        <v>0.0</v>
      </c>
      <c r="AF307" s="54">
        <v>0.0</v>
      </c>
      <c r="AG307" s="55"/>
      <c r="AH307" s="55"/>
      <c r="AI307" s="55"/>
      <c r="AJ307" s="55"/>
      <c r="AK307" s="55"/>
      <c r="AL307" s="50">
        <v>1033141.45</v>
      </c>
      <c r="AM307" s="50">
        <v>1033141.45</v>
      </c>
      <c r="AN307" s="50">
        <v>1033141.45</v>
      </c>
      <c r="AO307" s="50">
        <v>1033141.45</v>
      </c>
      <c r="AP307" s="50">
        <v>1033141.45</v>
      </c>
      <c r="AQ307" s="50">
        <v>1033141.45</v>
      </c>
      <c r="AR307" s="50">
        <v>1033141.45</v>
      </c>
    </row>
    <row r="308" ht="15.75" customHeight="1">
      <c r="A308" s="44" t="s">
        <v>86</v>
      </c>
      <c r="B308" s="44" t="s">
        <v>1300</v>
      </c>
      <c r="C308" s="44" t="s">
        <v>88</v>
      </c>
      <c r="D308" s="45" t="s">
        <v>1312</v>
      </c>
      <c r="E308" s="46" t="s">
        <v>1313</v>
      </c>
      <c r="F308" s="47">
        <v>1.8519709000163E13</v>
      </c>
      <c r="G308" s="48" t="s">
        <v>1314</v>
      </c>
      <c r="H308" s="44" t="s">
        <v>98</v>
      </c>
      <c r="I308" s="44" t="s">
        <v>1316</v>
      </c>
      <c r="J308" s="49">
        <v>44214.0</v>
      </c>
      <c r="K308" s="49">
        <v>44579.0</v>
      </c>
      <c r="L308" s="44" t="s">
        <v>100</v>
      </c>
      <c r="M308" s="50">
        <v>1.2336552E7</v>
      </c>
      <c r="N308" s="50">
        <v>1028046.0</v>
      </c>
      <c r="O308" s="44">
        <v>15567.0</v>
      </c>
      <c r="P308" s="44">
        <v>1.21E8</v>
      </c>
      <c r="Q308" s="44">
        <f t="shared" si="2"/>
        <v>121</v>
      </c>
      <c r="R308" s="50">
        <v>9438741.19</v>
      </c>
      <c r="S308" s="51">
        <v>-4369233.88</v>
      </c>
      <c r="T308" s="50">
        <v>0.0</v>
      </c>
      <c r="U308" s="44" t="s">
        <v>1317</v>
      </c>
      <c r="V308" s="44" t="str">
        <f>VLOOKUP(U308,[1]Sheet1!$B$1:$F$65536,5,FALSE)</f>
        <v>#ERROR!</v>
      </c>
      <c r="W308" s="50">
        <v>5069507.31</v>
      </c>
      <c r="X308" s="51">
        <v>607876.1599999992</v>
      </c>
      <c r="Y308" s="51">
        <v>3692014.1599999997</v>
      </c>
      <c r="Z308" s="52"/>
      <c r="AA308" s="52" t="s">
        <v>96</v>
      </c>
      <c r="AB308" s="53">
        <v>4461631.15</v>
      </c>
      <c r="AC308" s="53" t="s">
        <v>97</v>
      </c>
      <c r="AD308" s="54">
        <v>4461631.15</v>
      </c>
      <c r="AE308" s="54">
        <v>1377493.15</v>
      </c>
      <c r="AF308" s="54">
        <v>0.0</v>
      </c>
      <c r="AG308" s="59">
        <v>405250.77</v>
      </c>
      <c r="AH308" s="59">
        <v>972242.38</v>
      </c>
      <c r="AI308" s="50">
        <v>1028046.0</v>
      </c>
      <c r="AJ308" s="50">
        <v>1028046.0</v>
      </c>
      <c r="AK308" s="50">
        <v>1028046.0</v>
      </c>
      <c r="AL308" s="55"/>
      <c r="AM308" s="55"/>
      <c r="AN308" s="55"/>
      <c r="AO308" s="55"/>
      <c r="AP308" s="55"/>
      <c r="AQ308" s="55"/>
      <c r="AR308" s="55"/>
    </row>
    <row r="309" ht="15.75" customHeight="1">
      <c r="A309" s="44" t="s">
        <v>86</v>
      </c>
      <c r="B309" s="44" t="s">
        <v>1300</v>
      </c>
      <c r="C309" s="44" t="s">
        <v>88</v>
      </c>
      <c r="D309" s="45" t="s">
        <v>1312</v>
      </c>
      <c r="E309" s="46" t="s">
        <v>1313</v>
      </c>
      <c r="F309" s="47">
        <v>1.8519709000163E13</v>
      </c>
      <c r="G309" s="48" t="s">
        <v>1314</v>
      </c>
      <c r="H309" s="44" t="s">
        <v>92</v>
      </c>
      <c r="I309" s="44" t="s">
        <v>1318</v>
      </c>
      <c r="J309" s="49">
        <v>43848.0</v>
      </c>
      <c r="K309" s="49">
        <v>44214.0</v>
      </c>
      <c r="L309" s="44" t="s">
        <v>94</v>
      </c>
      <c r="M309" s="50">
        <v>1.201475952E7</v>
      </c>
      <c r="N309" s="50">
        <v>1001229.96</v>
      </c>
      <c r="O309" s="44">
        <v>15567.0</v>
      </c>
      <c r="P309" s="44">
        <v>1.21E8</v>
      </c>
      <c r="Q309" s="44">
        <f t="shared" si="2"/>
        <v>121</v>
      </c>
      <c r="R309" s="50">
        <v>607876.16</v>
      </c>
      <c r="S309" s="51">
        <v>0.0</v>
      </c>
      <c r="T309" s="50">
        <v>0.0</v>
      </c>
      <c r="U309" s="44" t="s">
        <v>1319</v>
      </c>
      <c r="V309" s="44" t="str">
        <f>VLOOKUP(U309,[1]Sheet1!$B$1:$F$65536,5,FALSE)</f>
        <v>#ERROR!</v>
      </c>
      <c r="W309" s="50">
        <v>607876.16</v>
      </c>
      <c r="X309" s="51">
        <v>0.0</v>
      </c>
      <c r="Y309" s="51">
        <v>0.0</v>
      </c>
      <c r="Z309" s="52"/>
      <c r="AA309" s="52" t="s">
        <v>96</v>
      </c>
      <c r="AB309" s="53">
        <v>607876.16</v>
      </c>
      <c r="AC309" s="53" t="s">
        <v>97</v>
      </c>
      <c r="AD309" s="54">
        <v>607876.16</v>
      </c>
      <c r="AE309" s="54">
        <v>607876.16</v>
      </c>
      <c r="AF309" s="54">
        <v>0.0</v>
      </c>
      <c r="AG309" s="59">
        <v>607876.16</v>
      </c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</row>
    <row r="310" ht="15.75" customHeight="1">
      <c r="A310" s="44" t="s">
        <v>86</v>
      </c>
      <c r="B310" s="44" t="s">
        <v>1300</v>
      </c>
      <c r="C310" s="44" t="s">
        <v>88</v>
      </c>
      <c r="D310" s="45" t="s">
        <v>1320</v>
      </c>
      <c r="E310" s="46" t="s">
        <v>1321</v>
      </c>
      <c r="F310" s="47">
        <v>1.8519709000163E13</v>
      </c>
      <c r="G310" s="48" t="s">
        <v>1322</v>
      </c>
      <c r="H310" s="44" t="s">
        <v>171</v>
      </c>
      <c r="I310" s="44" t="s">
        <v>1323</v>
      </c>
      <c r="J310" s="49"/>
      <c r="K310" s="49">
        <v>44479.0</v>
      </c>
      <c r="L310" s="44" t="s">
        <v>100</v>
      </c>
      <c r="M310" s="50">
        <v>1726719.5919999997</v>
      </c>
      <c r="N310" s="50">
        <v>278503.16</v>
      </c>
      <c r="O310" s="44">
        <v>17804.0</v>
      </c>
      <c r="P310" s="44">
        <v>1.21E8</v>
      </c>
      <c r="Q310" s="44">
        <f t="shared" si="2"/>
        <v>121</v>
      </c>
      <c r="R310" s="50"/>
      <c r="S310" s="51">
        <v>0.0</v>
      </c>
      <c r="T310" s="50">
        <v>0.0</v>
      </c>
      <c r="U310" s="44"/>
      <c r="V310" s="44" t="str">
        <f>VLOOKUP(U310,[1]Sheet1!$B$1:$F$65536,5,FALSE)</f>
        <v>#ERROR!</v>
      </c>
      <c r="W310" s="50"/>
      <c r="X310" s="51">
        <v>-1500394.5666666664</v>
      </c>
      <c r="Y310" s="51">
        <v>0.0</v>
      </c>
      <c r="Z310" s="52"/>
      <c r="AA310" s="52" t="s">
        <v>96</v>
      </c>
      <c r="AB310" s="53">
        <v>1500394.5666666664</v>
      </c>
      <c r="AC310" s="53" t="s">
        <v>97</v>
      </c>
      <c r="AD310" s="54">
        <v>1500394.5666666664</v>
      </c>
      <c r="AE310" s="54">
        <v>0.0</v>
      </c>
      <c r="AF310" s="54">
        <v>0.0</v>
      </c>
      <c r="AG310" s="55"/>
      <c r="AH310" s="55"/>
      <c r="AI310" s="55"/>
      <c r="AJ310" s="50">
        <v>15044.380000000005</v>
      </c>
      <c r="AK310" s="50">
        <v>278503.16</v>
      </c>
      <c r="AL310" s="50">
        <v>278503.16</v>
      </c>
      <c r="AM310" s="50">
        <v>278503.16</v>
      </c>
      <c r="AN310" s="50">
        <v>278503.16</v>
      </c>
      <c r="AO310" s="50">
        <v>278503.16</v>
      </c>
      <c r="AP310" s="50">
        <v>92834.38666666666</v>
      </c>
      <c r="AQ310" s="55"/>
      <c r="AR310" s="55"/>
    </row>
    <row r="311" ht="15.75" customHeight="1">
      <c r="A311" s="44" t="s">
        <v>86</v>
      </c>
      <c r="B311" s="44" t="s">
        <v>1300</v>
      </c>
      <c r="C311" s="44" t="s">
        <v>88</v>
      </c>
      <c r="D311" s="45" t="s">
        <v>1320</v>
      </c>
      <c r="E311" s="46" t="s">
        <v>1321</v>
      </c>
      <c r="F311" s="47">
        <v>1.8519709000163E13</v>
      </c>
      <c r="G311" s="48" t="s">
        <v>1322</v>
      </c>
      <c r="H311" s="44" t="s">
        <v>312</v>
      </c>
      <c r="I311" s="44" t="s">
        <v>1324</v>
      </c>
      <c r="J311" s="49">
        <v>44114.0</v>
      </c>
      <c r="K311" s="49">
        <v>44479.0</v>
      </c>
      <c r="L311" s="44" t="s">
        <v>100</v>
      </c>
      <c r="M311" s="50">
        <v>3161505.36</v>
      </c>
      <c r="N311" s="50">
        <v>263458.77999999997</v>
      </c>
      <c r="O311" s="44">
        <v>17804.0</v>
      </c>
      <c r="P311" s="44">
        <v>1.21E8</v>
      </c>
      <c r="Q311" s="44">
        <f t="shared" si="2"/>
        <v>121</v>
      </c>
      <c r="R311" s="50">
        <v>1053835.12</v>
      </c>
      <c r="S311" s="51">
        <v>0.0</v>
      </c>
      <c r="T311" s="50">
        <v>0.0</v>
      </c>
      <c r="U311" s="44" t="s">
        <v>1325</v>
      </c>
      <c r="V311" s="44" t="str">
        <f>VLOOKUP(U311,[1]Sheet1!$B$1:$F$65536,5,FALSE)</f>
        <v>#ERROR!</v>
      </c>
      <c r="W311" s="50">
        <v>1053835.1199999999</v>
      </c>
      <c r="X311" s="51">
        <v>0.0</v>
      </c>
      <c r="Y311" s="51">
        <v>263458.7799999998</v>
      </c>
      <c r="Z311" s="52">
        <v>790376.3400000001</v>
      </c>
      <c r="AA311" s="52" t="s">
        <v>96</v>
      </c>
      <c r="AB311" s="53">
        <v>1053835.12</v>
      </c>
      <c r="AC311" s="53" t="s">
        <v>97</v>
      </c>
      <c r="AD311" s="54">
        <v>1053835.12</v>
      </c>
      <c r="AE311" s="54">
        <v>0.0</v>
      </c>
      <c r="AF311" s="54">
        <v>790376.3400000001</v>
      </c>
      <c r="AG311" s="60">
        <v>263458.77999999997</v>
      </c>
      <c r="AH311" s="60">
        <v>263458.78</v>
      </c>
      <c r="AI311" s="60">
        <v>263458.77999999997</v>
      </c>
      <c r="AJ311" s="50">
        <v>263458.77999999997</v>
      </c>
      <c r="AK311" s="55"/>
      <c r="AL311" s="55"/>
      <c r="AM311" s="55"/>
      <c r="AN311" s="55"/>
      <c r="AO311" s="55"/>
      <c r="AP311" s="55"/>
      <c r="AQ311" s="55"/>
      <c r="AR311" s="55"/>
    </row>
    <row r="312" ht="15.75" customHeight="1">
      <c r="A312" s="44" t="s">
        <v>86</v>
      </c>
      <c r="B312" s="44" t="s">
        <v>669</v>
      </c>
      <c r="C312" s="44" t="s">
        <v>1326</v>
      </c>
      <c r="D312" s="45" t="s">
        <v>1327</v>
      </c>
      <c r="E312" s="46" t="s">
        <v>1328</v>
      </c>
      <c r="F312" s="47">
        <v>1.5729974000188E13</v>
      </c>
      <c r="G312" s="48" t="s">
        <v>1329</v>
      </c>
      <c r="H312" s="44" t="s">
        <v>171</v>
      </c>
      <c r="I312" s="44" t="s">
        <v>1330</v>
      </c>
      <c r="J312" s="49">
        <v>43895.0</v>
      </c>
      <c r="K312" s="49">
        <v>44260.0</v>
      </c>
      <c r="L312" s="44" t="s">
        <v>94</v>
      </c>
      <c r="M312" s="50">
        <v>3617344.1999999997</v>
      </c>
      <c r="N312" s="50">
        <v>301445.35</v>
      </c>
      <c r="O312" s="44">
        <v>15883.0</v>
      </c>
      <c r="P312" s="44">
        <v>1.21E8</v>
      </c>
      <c r="Q312" s="44">
        <f t="shared" si="2"/>
        <v>121</v>
      </c>
      <c r="R312" s="50">
        <v>653153.25</v>
      </c>
      <c r="S312" s="51">
        <v>0.0</v>
      </c>
      <c r="T312" s="50">
        <v>0.0</v>
      </c>
      <c r="U312" s="44" t="s">
        <v>1331</v>
      </c>
      <c r="V312" s="44" t="str">
        <f>VLOOKUP(U312,[1]Sheet1!$B$1:$F$65536,5,FALSE)</f>
        <v>#ERROR!</v>
      </c>
      <c r="W312" s="50">
        <v>653153.25</v>
      </c>
      <c r="X312" s="51">
        <v>-0.008333333302289248</v>
      </c>
      <c r="Y312" s="51">
        <v>50242.55000000005</v>
      </c>
      <c r="Z312" s="52">
        <v>2945977.6500000004</v>
      </c>
      <c r="AA312" s="52" t="s">
        <v>96</v>
      </c>
      <c r="AB312" s="53">
        <v>653153.2583333333</v>
      </c>
      <c r="AC312" s="53" t="s">
        <v>97</v>
      </c>
      <c r="AD312" s="54">
        <v>653153.2583333333</v>
      </c>
      <c r="AE312" s="54">
        <v>301455.35</v>
      </c>
      <c r="AF312" s="54">
        <v>301455.35</v>
      </c>
      <c r="AG312" s="56">
        <v>301455.35</v>
      </c>
      <c r="AH312" s="59">
        <v>301455.35</v>
      </c>
      <c r="AI312" s="50">
        <v>50242.55833333333</v>
      </c>
      <c r="AJ312" s="55"/>
      <c r="AK312" s="55"/>
      <c r="AL312" s="55"/>
      <c r="AM312" s="55"/>
      <c r="AN312" s="55"/>
      <c r="AO312" s="55"/>
      <c r="AP312" s="55"/>
      <c r="AQ312" s="55"/>
      <c r="AR312" s="55"/>
    </row>
    <row r="313" ht="15.75" customHeight="1">
      <c r="A313" s="44" t="s">
        <v>86</v>
      </c>
      <c r="B313" s="44" t="s">
        <v>669</v>
      </c>
      <c r="C313" s="44" t="s">
        <v>1326</v>
      </c>
      <c r="D313" s="45" t="s">
        <v>1327</v>
      </c>
      <c r="E313" s="46" t="s">
        <v>1328</v>
      </c>
      <c r="F313" s="47">
        <v>1.5729974000188E13</v>
      </c>
      <c r="G313" s="48" t="s">
        <v>1329</v>
      </c>
      <c r="H313" s="44" t="s">
        <v>92</v>
      </c>
      <c r="I313" s="44" t="s">
        <v>1332</v>
      </c>
      <c r="J313" s="49">
        <v>44260.0</v>
      </c>
      <c r="K313" s="49">
        <v>44625.0</v>
      </c>
      <c r="L313" s="44" t="s">
        <v>100</v>
      </c>
      <c r="M313" s="50">
        <v>3617344.1999999997</v>
      </c>
      <c r="N313" s="50">
        <v>301445.35</v>
      </c>
      <c r="O313" s="44">
        <v>15883.0</v>
      </c>
      <c r="P313" s="44">
        <v>1.21E8</v>
      </c>
      <c r="Q313" s="44">
        <f t="shared" si="2"/>
        <v>121</v>
      </c>
      <c r="R313" s="50">
        <v>1205821.4</v>
      </c>
      <c r="S313" s="51">
        <v>0.0</v>
      </c>
      <c r="T313" s="50">
        <v>0.0</v>
      </c>
      <c r="U313" s="44" t="s">
        <v>1333</v>
      </c>
      <c r="V313" s="44" t="str">
        <f>VLOOKUP(U313,[1]Sheet1!$B$1:$F$65536,5,FALSE)</f>
        <v>#ERROR!</v>
      </c>
      <c r="W313" s="50">
        <v>1205821.4</v>
      </c>
      <c r="X313" s="51">
        <v>-1758391.208333334</v>
      </c>
      <c r="Y313" s="51">
        <v>1205821.4</v>
      </c>
      <c r="Z313" s="52"/>
      <c r="AA313" s="52" t="s">
        <v>96</v>
      </c>
      <c r="AB313" s="53">
        <v>2964212.608333334</v>
      </c>
      <c r="AC313" s="53" t="s">
        <v>97</v>
      </c>
      <c r="AD313" s="54">
        <v>2964212.608333334</v>
      </c>
      <c r="AE313" s="54">
        <v>0.0</v>
      </c>
      <c r="AF313" s="54">
        <v>0.0</v>
      </c>
      <c r="AG313" s="55"/>
      <c r="AH313" s="55"/>
      <c r="AI313" s="50">
        <v>251204.45833333334</v>
      </c>
      <c r="AJ313" s="50">
        <v>301445.35</v>
      </c>
      <c r="AK313" s="50">
        <v>301445.35</v>
      </c>
      <c r="AL313" s="50">
        <v>301445.35</v>
      </c>
      <c r="AM313" s="50">
        <v>301445.35</v>
      </c>
      <c r="AN313" s="50">
        <v>301445.35</v>
      </c>
      <c r="AO313" s="50">
        <v>301445.35</v>
      </c>
      <c r="AP313" s="50">
        <v>301445.35</v>
      </c>
      <c r="AQ313" s="50">
        <v>301445.35</v>
      </c>
      <c r="AR313" s="50">
        <v>301445.35</v>
      </c>
    </row>
    <row r="314" ht="15.75" customHeight="1">
      <c r="A314" s="44" t="s">
        <v>86</v>
      </c>
      <c r="B314" s="44" t="s">
        <v>214</v>
      </c>
      <c r="C314" s="44" t="s">
        <v>88</v>
      </c>
      <c r="D314" s="45" t="s">
        <v>1334</v>
      </c>
      <c r="E314" s="46" t="s">
        <v>1335</v>
      </c>
      <c r="F314" s="47">
        <v>7.681387000138E12</v>
      </c>
      <c r="G314" s="48" t="s">
        <v>1336</v>
      </c>
      <c r="H314" s="44" t="s">
        <v>171</v>
      </c>
      <c r="I314" s="44" t="s">
        <v>1337</v>
      </c>
      <c r="J314" s="49">
        <v>44063.0</v>
      </c>
      <c r="K314" s="49">
        <v>44428.0</v>
      </c>
      <c r="L314" s="44" t="s">
        <v>100</v>
      </c>
      <c r="M314" s="50">
        <v>306240.0</v>
      </c>
      <c r="N314" s="50">
        <v>25520.0</v>
      </c>
      <c r="O314" s="44">
        <v>17806.0</v>
      </c>
      <c r="P314" s="44">
        <v>1.21E8</v>
      </c>
      <c r="Q314" s="44">
        <f t="shared" si="2"/>
        <v>121</v>
      </c>
      <c r="R314" s="50">
        <v>195104.52</v>
      </c>
      <c r="S314" s="51">
        <v>0.0</v>
      </c>
      <c r="T314" s="50">
        <v>0.0</v>
      </c>
      <c r="U314" s="44" t="s">
        <v>1338</v>
      </c>
      <c r="V314" s="44" t="str">
        <f>VLOOKUP(U314,[1]Sheet1!$B$1:$F$65536,5,FALSE)</f>
        <v>#ERROR!</v>
      </c>
      <c r="W314" s="50">
        <v>195104.52</v>
      </c>
      <c r="X314" s="51">
        <v>0.0</v>
      </c>
      <c r="Y314" s="51">
        <v>93024.51999999999</v>
      </c>
      <c r="Z314" s="52">
        <v>111135.48</v>
      </c>
      <c r="AA314" s="52" t="s">
        <v>96</v>
      </c>
      <c r="AB314" s="53">
        <v>306240.0</v>
      </c>
      <c r="AC314" s="53" t="s">
        <v>1339</v>
      </c>
      <c r="AD314" s="54">
        <v>195104.52</v>
      </c>
      <c r="AE314" s="54">
        <v>25520.0</v>
      </c>
      <c r="AF314" s="54">
        <v>76560.0</v>
      </c>
      <c r="AG314" s="56">
        <v>25520.0</v>
      </c>
      <c r="AH314" s="58">
        <v>25520.0</v>
      </c>
      <c r="AI314" s="60">
        <v>25520.0</v>
      </c>
      <c r="AJ314" s="59">
        <v>25520.0</v>
      </c>
      <c r="AK314" s="50">
        <v>25520.0</v>
      </c>
      <c r="AL314" s="50">
        <v>25520.0</v>
      </c>
      <c r="AM314" s="50">
        <v>25520.0</v>
      </c>
      <c r="AN314" s="50">
        <v>16464.52</v>
      </c>
      <c r="AO314" s="55"/>
      <c r="AP314" s="55"/>
      <c r="AQ314" s="55"/>
      <c r="AR314" s="55"/>
    </row>
    <row r="315" ht="15.75" customHeight="1">
      <c r="A315" s="44" t="s">
        <v>86</v>
      </c>
      <c r="B315" s="95" t="s">
        <v>1340</v>
      </c>
      <c r="C315" s="44" t="s">
        <v>1340</v>
      </c>
      <c r="D315" s="45" t="s">
        <v>1341</v>
      </c>
      <c r="E315" s="46" t="s">
        <v>1342</v>
      </c>
      <c r="F315" s="47">
        <v>2.324940000161E12</v>
      </c>
      <c r="G315" s="48" t="s">
        <v>1343</v>
      </c>
      <c r="H315" s="44">
        <v>0.0</v>
      </c>
      <c r="I315" s="44" t="s">
        <v>1344</v>
      </c>
      <c r="J315" s="49">
        <v>44120.0</v>
      </c>
      <c r="K315" s="49">
        <v>44485.0</v>
      </c>
      <c r="L315" s="44" t="s">
        <v>100</v>
      </c>
      <c r="M315" s="50">
        <v>840000.0</v>
      </c>
      <c r="N315" s="50">
        <v>70000.0</v>
      </c>
      <c r="O315" s="95" t="s">
        <v>1345</v>
      </c>
      <c r="P315" s="44">
        <v>1.21E8</v>
      </c>
      <c r="Q315" s="44">
        <f t="shared" si="2"/>
        <v>121</v>
      </c>
      <c r="R315" s="50"/>
      <c r="S315" s="51">
        <v>0.0</v>
      </c>
      <c r="T315" s="50">
        <v>0.0</v>
      </c>
      <c r="U315" s="44"/>
      <c r="V315" s="44" t="str">
        <f>VLOOKUP(U315,[1]Sheet1!$B$1:$F$65536,5,FALSE)</f>
        <v>#ERROR!</v>
      </c>
      <c r="W315" s="50"/>
      <c r="X315" s="51">
        <v>0.0</v>
      </c>
      <c r="Y315" s="51">
        <v>0.0</v>
      </c>
      <c r="Z315" s="52"/>
      <c r="AA315" s="52" t="s">
        <v>96</v>
      </c>
      <c r="AB315" s="53">
        <v>0.0</v>
      </c>
      <c r="AC315" s="53" t="s">
        <v>1339</v>
      </c>
      <c r="AD315" s="54">
        <v>0.0</v>
      </c>
      <c r="AE315" s="54">
        <v>0.0</v>
      </c>
      <c r="AF315" s="54">
        <v>0.0</v>
      </c>
      <c r="AG315" s="50">
        <v>0.0</v>
      </c>
      <c r="AH315" s="50">
        <v>0.0</v>
      </c>
      <c r="AI315" s="50">
        <v>0.0</v>
      </c>
      <c r="AJ315" s="50">
        <v>0.0</v>
      </c>
      <c r="AK315" s="50">
        <v>0.0</v>
      </c>
      <c r="AL315" s="50">
        <v>0.0</v>
      </c>
      <c r="AM315" s="50">
        <v>0.0</v>
      </c>
      <c r="AN315" s="50">
        <v>0.0</v>
      </c>
      <c r="AO315" s="50">
        <v>0.0</v>
      </c>
      <c r="AP315" s="50">
        <v>0.0</v>
      </c>
      <c r="AQ315" s="55"/>
      <c r="AR315" s="55"/>
    </row>
    <row r="316" ht="15.75" customHeight="1">
      <c r="A316" s="44" t="s">
        <v>86</v>
      </c>
      <c r="B316" s="44" t="s">
        <v>1300</v>
      </c>
      <c r="C316" s="44" t="s">
        <v>86</v>
      </c>
      <c r="D316" s="45" t="s">
        <v>1346</v>
      </c>
      <c r="E316" s="46" t="s">
        <v>1347</v>
      </c>
      <c r="F316" s="47">
        <v>1.8519709000163E13</v>
      </c>
      <c r="G316" s="48" t="s">
        <v>1348</v>
      </c>
      <c r="H316" s="44" t="s">
        <v>1349</v>
      </c>
      <c r="I316" s="44" t="s">
        <v>1350</v>
      </c>
      <c r="J316" s="49"/>
      <c r="K316" s="49">
        <v>44474.0</v>
      </c>
      <c r="L316" s="44" t="s">
        <v>100</v>
      </c>
      <c r="M316" s="50">
        <v>2616687.278</v>
      </c>
      <c r="N316" s="50">
        <v>390550.34</v>
      </c>
      <c r="O316" s="44">
        <v>17060.0</v>
      </c>
      <c r="P316" s="44">
        <v>1.21E8</v>
      </c>
      <c r="Q316" s="44">
        <f t="shared" si="2"/>
        <v>121</v>
      </c>
      <c r="R316" s="50"/>
      <c r="S316" s="51">
        <v>0.0</v>
      </c>
      <c r="T316" s="50">
        <v>0.0</v>
      </c>
      <c r="U316" s="44"/>
      <c r="V316" s="44" t="str">
        <f>VLOOKUP(U316,[1]Sheet1!$B$1:$F$65536,5,FALSE)</f>
        <v>#ERROR!</v>
      </c>
      <c r="W316" s="50"/>
      <c r="X316" s="51">
        <v>-2616687.278</v>
      </c>
      <c r="Y316" s="51">
        <v>0.0</v>
      </c>
      <c r="Z316" s="52"/>
      <c r="AA316" s="52" t="s">
        <v>96</v>
      </c>
      <c r="AB316" s="53"/>
      <c r="AC316" s="53"/>
      <c r="AD316" s="54">
        <v>2616687.278</v>
      </c>
      <c r="AE316" s="54">
        <v>0.0</v>
      </c>
      <c r="AF316" s="54">
        <v>0.0</v>
      </c>
      <c r="AG316" s="55"/>
      <c r="AH316" s="55"/>
      <c r="AI316" s="50">
        <v>208293.51466666668</v>
      </c>
      <c r="AJ316" s="50">
        <v>390550.34</v>
      </c>
      <c r="AK316" s="50">
        <v>390550.34</v>
      </c>
      <c r="AL316" s="50">
        <v>390550.34</v>
      </c>
      <c r="AM316" s="50">
        <v>390550.34</v>
      </c>
      <c r="AN316" s="50">
        <v>390550.34</v>
      </c>
      <c r="AO316" s="50">
        <v>390550.34</v>
      </c>
      <c r="AP316" s="50">
        <v>65091.72333333334</v>
      </c>
      <c r="AQ316" s="55"/>
      <c r="AR316" s="55"/>
    </row>
    <row r="317" ht="15.75" customHeight="1">
      <c r="A317" s="44" t="s">
        <v>86</v>
      </c>
      <c r="B317" s="44" t="s">
        <v>1300</v>
      </c>
      <c r="C317" s="44" t="s">
        <v>86</v>
      </c>
      <c r="D317" s="45" t="s">
        <v>1346</v>
      </c>
      <c r="E317" s="46" t="s">
        <v>1347</v>
      </c>
      <c r="F317" s="47">
        <v>1.8519709000163E13</v>
      </c>
      <c r="G317" s="48" t="s">
        <v>1348</v>
      </c>
      <c r="H317" s="44" t="s">
        <v>171</v>
      </c>
      <c r="I317" s="44" t="s">
        <v>1351</v>
      </c>
      <c r="J317" s="49">
        <v>44109.0</v>
      </c>
      <c r="K317" s="49">
        <v>44474.0</v>
      </c>
      <c r="L317" s="44" t="s">
        <v>100</v>
      </c>
      <c r="M317" s="50">
        <v>4625807.64</v>
      </c>
      <c r="N317" s="50">
        <v>385483.97</v>
      </c>
      <c r="O317" s="44">
        <v>17060.0</v>
      </c>
      <c r="P317" s="44">
        <v>1.21E8</v>
      </c>
      <c r="Q317" s="44">
        <f t="shared" si="2"/>
        <v>121</v>
      </c>
      <c r="R317" s="50">
        <v>827199.84</v>
      </c>
      <c r="S317" s="51">
        <v>118921.44999999995</v>
      </c>
      <c r="T317" s="50">
        <v>0.0</v>
      </c>
      <c r="U317" s="44" t="s">
        <v>1352</v>
      </c>
      <c r="V317" s="44" t="str">
        <f>VLOOKUP(U317,[1]Sheet1!$B$1:$F$65536,5,FALSE)</f>
        <v>#ERROR!</v>
      </c>
      <c r="W317" s="50">
        <v>946121.2899999999</v>
      </c>
      <c r="X317" s="51">
        <v>0.0</v>
      </c>
      <c r="Y317" s="51">
        <v>0.0</v>
      </c>
      <c r="Z317" s="52"/>
      <c r="AA317" s="52" t="s">
        <v>96</v>
      </c>
      <c r="AB317" s="53">
        <v>4625807.64</v>
      </c>
      <c r="AC317" s="53"/>
      <c r="AD317" s="54">
        <v>946121.29</v>
      </c>
      <c r="AE317" s="54">
        <v>313322.67</v>
      </c>
      <c r="AF317" s="54">
        <v>632798.6200000001</v>
      </c>
      <c r="AG317" s="60">
        <v>267199.84</v>
      </c>
      <c r="AH317" s="60">
        <v>365598.78</v>
      </c>
      <c r="AI317" s="59">
        <v>313322.67</v>
      </c>
      <c r="AJ317" s="55"/>
      <c r="AK317" s="55"/>
      <c r="AL317" s="55"/>
      <c r="AM317" s="55"/>
      <c r="AN317" s="55"/>
      <c r="AO317" s="55"/>
      <c r="AP317" s="55"/>
      <c r="AQ317" s="55"/>
      <c r="AR317" s="55"/>
    </row>
    <row r="318" ht="15.75" customHeight="1">
      <c r="A318" s="44" t="s">
        <v>86</v>
      </c>
      <c r="B318" s="44" t="s">
        <v>669</v>
      </c>
      <c r="C318" s="44" t="s">
        <v>88</v>
      </c>
      <c r="D318" s="45" t="s">
        <v>1353</v>
      </c>
      <c r="E318" s="46" t="s">
        <v>1354</v>
      </c>
      <c r="F318" s="47">
        <v>1.551935300017E13</v>
      </c>
      <c r="G318" s="48" t="s">
        <v>1355</v>
      </c>
      <c r="H318" s="44" t="s">
        <v>312</v>
      </c>
      <c r="I318" s="44" t="s">
        <v>1356</v>
      </c>
      <c r="J318" s="49">
        <v>43943.0</v>
      </c>
      <c r="K318" s="49">
        <v>44308.0</v>
      </c>
      <c r="L318" s="44" t="s">
        <v>94</v>
      </c>
      <c r="M318" s="50">
        <v>987850.0</v>
      </c>
      <c r="N318" s="50">
        <v>82320.83333333333</v>
      </c>
      <c r="O318" s="44">
        <v>16280.0</v>
      </c>
      <c r="P318" s="44">
        <v>1.21E8</v>
      </c>
      <c r="Q318" s="44">
        <f t="shared" si="2"/>
        <v>121</v>
      </c>
      <c r="R318" s="50">
        <v>120000.0</v>
      </c>
      <c r="S318" s="51">
        <v>20763.330000000016</v>
      </c>
      <c r="T318" s="50">
        <v>0.0</v>
      </c>
      <c r="U318" s="44" t="s">
        <v>1357</v>
      </c>
      <c r="V318" s="44" t="str">
        <f>VLOOKUP(U318,[1]Sheet1!$B$1:$F$65536,5,FALSE)</f>
        <v>#ERROR!</v>
      </c>
      <c r="W318" s="50">
        <v>140763.33000000002</v>
      </c>
      <c r="X318" s="51">
        <v>0.0</v>
      </c>
      <c r="Y318" s="51">
        <v>0.0</v>
      </c>
      <c r="Z318" s="52">
        <v>88840.0</v>
      </c>
      <c r="AA318" s="52" t="s">
        <v>96</v>
      </c>
      <c r="AB318" s="53">
        <v>140763.33000000002</v>
      </c>
      <c r="AC318" s="53"/>
      <c r="AD318" s="54">
        <v>140763.33000000002</v>
      </c>
      <c r="AE318" s="54">
        <v>60493.33</v>
      </c>
      <c r="AF318" s="54">
        <v>80270.0</v>
      </c>
      <c r="AG318" s="56">
        <v>34900.0</v>
      </c>
      <c r="AH318" s="58">
        <v>45370.0</v>
      </c>
      <c r="AI318" s="59">
        <v>34900.0</v>
      </c>
      <c r="AJ318" s="59">
        <v>25593.33</v>
      </c>
      <c r="AK318" s="55"/>
      <c r="AL318" s="55"/>
      <c r="AM318" s="55"/>
      <c r="AN318" s="55"/>
      <c r="AO318" s="55"/>
      <c r="AP318" s="55"/>
      <c r="AQ318" s="55"/>
      <c r="AR318" s="55"/>
    </row>
    <row r="319" ht="15.75" customHeight="1">
      <c r="A319" s="44" t="s">
        <v>86</v>
      </c>
      <c r="B319" s="44" t="s">
        <v>669</v>
      </c>
      <c r="C319" s="44" t="s">
        <v>88</v>
      </c>
      <c r="D319" s="45" t="s">
        <v>1353</v>
      </c>
      <c r="E319" s="46" t="s">
        <v>1354</v>
      </c>
      <c r="F319" s="47">
        <v>1.551935300017E13</v>
      </c>
      <c r="G319" s="48" t="s">
        <v>1355</v>
      </c>
      <c r="H319" s="44" t="s">
        <v>171</v>
      </c>
      <c r="I319" s="44" t="s">
        <v>1358</v>
      </c>
      <c r="J319" s="49">
        <v>44308.0</v>
      </c>
      <c r="K319" s="49">
        <v>44673.0</v>
      </c>
      <c r="L319" s="44" t="s">
        <v>100</v>
      </c>
      <c r="M319" s="50">
        <v>987850.0</v>
      </c>
      <c r="N319" s="50">
        <v>82320.83333333333</v>
      </c>
      <c r="O319" s="44">
        <v>16280.0</v>
      </c>
      <c r="P319" s="44">
        <v>1.21E8</v>
      </c>
      <c r="Q319" s="44">
        <f t="shared" si="2"/>
        <v>121</v>
      </c>
      <c r="R319" s="50">
        <v>683262.92</v>
      </c>
      <c r="S319" s="51">
        <v>-436300.43000000005</v>
      </c>
      <c r="T319" s="50">
        <v>0.0</v>
      </c>
      <c r="U319" s="44" t="s">
        <v>1359</v>
      </c>
      <c r="V319" s="44" t="str">
        <f>VLOOKUP(U319,[1]Sheet1!$B$1:$F$65536,5,FALSE)</f>
        <v>#ERROR!</v>
      </c>
      <c r="W319" s="50">
        <v>246962.49</v>
      </c>
      <c r="X319" s="51">
        <v>-162344.18</v>
      </c>
      <c r="Y319" s="51">
        <v>237655.82</v>
      </c>
      <c r="Z319" s="52">
        <v>88840.0</v>
      </c>
      <c r="AA319" s="52" t="s">
        <v>96</v>
      </c>
      <c r="AB319" s="53">
        <v>409306.67</v>
      </c>
      <c r="AC319" s="53"/>
      <c r="AD319" s="54">
        <v>409306.67</v>
      </c>
      <c r="AE319" s="54">
        <v>9306.669999999998</v>
      </c>
      <c r="AF319" s="54">
        <v>0.0</v>
      </c>
      <c r="AG319" s="55"/>
      <c r="AH319" s="55"/>
      <c r="AI319" s="55"/>
      <c r="AJ319" s="59">
        <v>9306.669999999998</v>
      </c>
      <c r="AK319" s="50">
        <v>50000.0</v>
      </c>
      <c r="AL319" s="50">
        <v>50000.0</v>
      </c>
      <c r="AM319" s="50">
        <v>50000.0</v>
      </c>
      <c r="AN319" s="50">
        <v>50000.0</v>
      </c>
      <c r="AO319" s="50">
        <v>50000.0</v>
      </c>
      <c r="AP319" s="50">
        <v>50000.0</v>
      </c>
      <c r="AQ319" s="50">
        <v>50000.0</v>
      </c>
      <c r="AR319" s="50">
        <v>50000.0</v>
      </c>
    </row>
    <row r="320" ht="15.75" customHeight="1">
      <c r="A320" s="95" t="s">
        <v>86</v>
      </c>
      <c r="B320" s="95" t="s">
        <v>214</v>
      </c>
      <c r="C320" s="44" t="s">
        <v>88</v>
      </c>
      <c r="D320" s="45" t="s">
        <v>1360</v>
      </c>
      <c r="E320" s="46" t="s">
        <v>1335</v>
      </c>
      <c r="F320" s="47">
        <v>7.681387000138E12</v>
      </c>
      <c r="G320" s="48" t="s">
        <v>1336</v>
      </c>
      <c r="H320" s="95" t="s">
        <v>171</v>
      </c>
      <c r="I320" s="95" t="s">
        <v>1361</v>
      </c>
      <c r="J320" s="108">
        <v>44108.0</v>
      </c>
      <c r="K320" s="108">
        <v>44473.0</v>
      </c>
      <c r="L320" s="44" t="s">
        <v>100</v>
      </c>
      <c r="M320" s="59">
        <v>1169280.0</v>
      </c>
      <c r="N320" s="59">
        <v>97440.0</v>
      </c>
      <c r="O320" s="44">
        <v>17808.0</v>
      </c>
      <c r="P320" s="44">
        <v>1.21E8</v>
      </c>
      <c r="Q320" s="44">
        <f t="shared" si="2"/>
        <v>121</v>
      </c>
      <c r="R320" s="50">
        <v>876960.0</v>
      </c>
      <c r="S320" s="51">
        <v>-292320.0</v>
      </c>
      <c r="T320" s="50">
        <v>0.0</v>
      </c>
      <c r="U320" s="98" t="s">
        <v>1362</v>
      </c>
      <c r="V320" s="44" t="str">
        <f>VLOOKUP(U320,[1]Sheet1!$B$1:$F$65536,5,FALSE)</f>
        <v>#ERROR!</v>
      </c>
      <c r="W320" s="50">
        <v>584640.0</v>
      </c>
      <c r="X320" s="51">
        <v>-288453.3300000001</v>
      </c>
      <c r="Y320" s="51">
        <v>292320.0</v>
      </c>
      <c r="Z320" s="52">
        <v>292320.0</v>
      </c>
      <c r="AA320" s="52" t="s">
        <v>96</v>
      </c>
      <c r="AB320" s="53">
        <v>1169280.0</v>
      </c>
      <c r="AC320" s="53"/>
      <c r="AD320" s="54">
        <v>873093.3300000001</v>
      </c>
      <c r="AE320" s="54">
        <v>97440.0</v>
      </c>
      <c r="AF320" s="54">
        <v>194880.0</v>
      </c>
      <c r="AG320" s="56">
        <v>97440.0</v>
      </c>
      <c r="AH320" s="56">
        <v>97440.0</v>
      </c>
      <c r="AI320" s="59">
        <v>97440.0</v>
      </c>
      <c r="AJ320" s="50">
        <v>93573.33</v>
      </c>
      <c r="AK320" s="50">
        <v>97440.0</v>
      </c>
      <c r="AL320" s="50">
        <v>97440.0</v>
      </c>
      <c r="AM320" s="50">
        <v>97440.0</v>
      </c>
      <c r="AN320" s="50">
        <v>97440.0</v>
      </c>
      <c r="AO320" s="50">
        <v>97440.0</v>
      </c>
      <c r="AP320" s="55"/>
      <c r="AQ320" s="55"/>
      <c r="AR320" s="55"/>
    </row>
    <row r="321" ht="15.75" customHeight="1">
      <c r="A321" s="44" t="s">
        <v>86</v>
      </c>
      <c r="B321" s="44" t="s">
        <v>1300</v>
      </c>
      <c r="C321" s="44" t="s">
        <v>86</v>
      </c>
      <c r="D321" s="45" t="s">
        <v>1363</v>
      </c>
      <c r="E321" s="46" t="s">
        <v>1364</v>
      </c>
      <c r="F321" s="47">
        <v>1.8519709000163E13</v>
      </c>
      <c r="G321" s="48" t="s">
        <v>1365</v>
      </c>
      <c r="H321" s="44" t="s">
        <v>92</v>
      </c>
      <c r="I321" s="44" t="s">
        <v>1366</v>
      </c>
      <c r="J321" s="49">
        <v>44256.0</v>
      </c>
      <c r="K321" s="49">
        <v>44621.0</v>
      </c>
      <c r="L321" s="44" t="s">
        <v>100</v>
      </c>
      <c r="M321" s="50">
        <v>1378507.44</v>
      </c>
      <c r="N321" s="50">
        <v>114875.62</v>
      </c>
      <c r="O321" s="44">
        <v>1646.0</v>
      </c>
      <c r="P321" s="44">
        <v>1.22E8</v>
      </c>
      <c r="Q321" s="44">
        <f t="shared" si="2"/>
        <v>122</v>
      </c>
      <c r="R321" s="50">
        <v>1148756.2</v>
      </c>
      <c r="S321" s="51">
        <v>-1148756.2</v>
      </c>
      <c r="T321" s="50">
        <v>0.0</v>
      </c>
      <c r="U321" s="98" t="s">
        <v>1367</v>
      </c>
      <c r="V321" s="44" t="str">
        <f>VLOOKUP(U321,[1]Sheet1!$B$1:$F$65536,5,FALSE)</f>
        <v>#ERROR!</v>
      </c>
      <c r="W321" s="50">
        <v>0.0</v>
      </c>
      <c r="X321" s="51">
        <v>-1148756.2</v>
      </c>
      <c r="Y321" s="51"/>
      <c r="Z321" s="52"/>
      <c r="AA321" s="52" t="s">
        <v>96</v>
      </c>
      <c r="AB321" s="53">
        <v>0.0</v>
      </c>
      <c r="AC321" s="53"/>
      <c r="AD321" s="54">
        <v>1148756.2</v>
      </c>
      <c r="AE321" s="54">
        <v>0.0</v>
      </c>
      <c r="AF321" s="54">
        <v>0.0</v>
      </c>
      <c r="AG321" s="55"/>
      <c r="AH321" s="55"/>
      <c r="AI321" s="50">
        <v>114875.62</v>
      </c>
      <c r="AJ321" s="50">
        <v>114875.62</v>
      </c>
      <c r="AK321" s="50">
        <v>114875.62</v>
      </c>
      <c r="AL321" s="50">
        <v>114875.62</v>
      </c>
      <c r="AM321" s="50">
        <v>114875.62</v>
      </c>
      <c r="AN321" s="50">
        <v>114875.62</v>
      </c>
      <c r="AO321" s="50">
        <v>114875.62</v>
      </c>
      <c r="AP321" s="50">
        <v>114875.62</v>
      </c>
      <c r="AQ321" s="50">
        <v>114875.62</v>
      </c>
      <c r="AR321" s="50">
        <v>114875.62</v>
      </c>
    </row>
    <row r="322" ht="15.75" customHeight="1">
      <c r="A322" s="44" t="s">
        <v>86</v>
      </c>
      <c r="B322" s="44" t="s">
        <v>1300</v>
      </c>
      <c r="C322" s="44" t="s">
        <v>86</v>
      </c>
      <c r="D322" s="45" t="s">
        <v>1363</v>
      </c>
      <c r="E322" s="46" t="s">
        <v>1364</v>
      </c>
      <c r="F322" s="47">
        <v>1.8519709000163E13</v>
      </c>
      <c r="G322" s="48" t="s">
        <v>1365</v>
      </c>
      <c r="H322" s="44" t="s">
        <v>171</v>
      </c>
      <c r="I322" s="44" t="s">
        <v>1368</v>
      </c>
      <c r="J322" s="49">
        <v>43891.0</v>
      </c>
      <c r="K322" s="49">
        <v>44256.0</v>
      </c>
      <c r="L322" s="44" t="s">
        <v>94</v>
      </c>
      <c r="M322" s="50">
        <v>1446464.8800000001</v>
      </c>
      <c r="N322" s="50">
        <v>120538.74</v>
      </c>
      <c r="O322" s="44">
        <v>1646.0</v>
      </c>
      <c r="P322" s="44">
        <v>1.22E8</v>
      </c>
      <c r="Q322" s="44">
        <f t="shared" si="2"/>
        <v>122</v>
      </c>
      <c r="R322" s="50"/>
      <c r="S322" s="51">
        <v>0.0</v>
      </c>
      <c r="T322" s="50">
        <v>0.0</v>
      </c>
      <c r="U322" s="44"/>
      <c r="V322" s="44" t="str">
        <f>VLOOKUP(U322,[1]Sheet1!$B$1:$F$65536,5,FALSE)</f>
        <v>#ERROR!</v>
      </c>
      <c r="W322" s="50"/>
      <c r="X322" s="51">
        <v>-120538.74</v>
      </c>
      <c r="Y322" s="51">
        <v>0.0</v>
      </c>
      <c r="Z322" s="52"/>
      <c r="AA322" s="52" t="s">
        <v>96</v>
      </c>
      <c r="AB322" s="53">
        <v>0.0</v>
      </c>
      <c r="AC322" s="53"/>
      <c r="AD322" s="54">
        <v>120538.74</v>
      </c>
      <c r="AE322" s="54">
        <v>0.0</v>
      </c>
      <c r="AF322" s="54">
        <v>0.0</v>
      </c>
      <c r="AG322" s="109"/>
      <c r="AH322" s="50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</row>
    <row r="323" ht="15.75" customHeight="1">
      <c r="A323" s="44" t="s">
        <v>86</v>
      </c>
      <c r="B323" s="44" t="s">
        <v>1340</v>
      </c>
      <c r="C323" s="44" t="s">
        <v>1340</v>
      </c>
      <c r="D323" s="45" t="s">
        <v>1369</v>
      </c>
      <c r="E323" s="46" t="s">
        <v>1370</v>
      </c>
      <c r="F323" s="47">
        <v>6.234656000155E12</v>
      </c>
      <c r="G323" s="48" t="s">
        <v>1343</v>
      </c>
      <c r="H323" s="44" t="s">
        <v>92</v>
      </c>
      <c r="I323" s="44" t="s">
        <v>1371</v>
      </c>
      <c r="J323" s="49">
        <v>44191.0</v>
      </c>
      <c r="K323" s="49">
        <v>44556.0</v>
      </c>
      <c r="L323" s="44" t="s">
        <v>100</v>
      </c>
      <c r="M323" s="50">
        <v>1433799.0</v>
      </c>
      <c r="N323" s="50">
        <v>119483.25</v>
      </c>
      <c r="O323" s="44">
        <v>17849.0</v>
      </c>
      <c r="P323" s="44">
        <v>1.21E8</v>
      </c>
      <c r="Q323" s="44">
        <f t="shared" si="2"/>
        <v>121</v>
      </c>
      <c r="R323" s="50">
        <v>1433799.0</v>
      </c>
      <c r="S323" s="51">
        <v>0.0</v>
      </c>
      <c r="T323" s="50">
        <v>0.0</v>
      </c>
      <c r="U323" s="44" t="s">
        <v>1372</v>
      </c>
      <c r="V323" s="44" t="str">
        <f>VLOOKUP(U323,[1]Sheet1!$B$1:$F$65536,5,FALSE)</f>
        <v>#ERROR!</v>
      </c>
      <c r="W323" s="50">
        <v>1433799.0</v>
      </c>
      <c r="X323" s="51">
        <v>-59566.33999999985</v>
      </c>
      <c r="Y323" s="51">
        <v>896299.66</v>
      </c>
      <c r="Z323" s="52"/>
      <c r="AA323" s="52" t="s">
        <v>96</v>
      </c>
      <c r="AB323" s="53">
        <v>1433799.0</v>
      </c>
      <c r="AC323" s="53"/>
      <c r="AD323" s="54">
        <v>1493365.3399999999</v>
      </c>
      <c r="AE323" s="54">
        <v>114100.0</v>
      </c>
      <c r="AF323" s="54">
        <v>423399.33999999997</v>
      </c>
      <c r="AG323" s="56">
        <v>325799.67</v>
      </c>
      <c r="AH323" s="50">
        <v>0.0</v>
      </c>
      <c r="AI323" s="56">
        <v>97599.67</v>
      </c>
      <c r="AJ323" s="59">
        <v>114100.0</v>
      </c>
      <c r="AK323" s="50">
        <v>119483.25</v>
      </c>
      <c r="AL323" s="50">
        <v>119483.25</v>
      </c>
      <c r="AM323" s="50">
        <v>119483.25</v>
      </c>
      <c r="AN323" s="50">
        <v>119483.25</v>
      </c>
      <c r="AO323" s="50">
        <v>119483.25</v>
      </c>
      <c r="AP323" s="50">
        <v>119483.25</v>
      </c>
      <c r="AQ323" s="50">
        <v>119483.25</v>
      </c>
      <c r="AR323" s="50">
        <v>119483.25</v>
      </c>
    </row>
    <row r="324" ht="15.75" customHeight="1">
      <c r="A324" s="44" t="s">
        <v>86</v>
      </c>
      <c r="B324" s="44" t="s">
        <v>1300</v>
      </c>
      <c r="C324" s="44" t="s">
        <v>86</v>
      </c>
      <c r="D324" s="45" t="s">
        <v>1373</v>
      </c>
      <c r="E324" s="46" t="s">
        <v>1374</v>
      </c>
      <c r="F324" s="47">
        <v>1.8519709000163E13</v>
      </c>
      <c r="G324" s="48" t="s">
        <v>1375</v>
      </c>
      <c r="H324" s="44" t="s">
        <v>312</v>
      </c>
      <c r="I324" s="44" t="s">
        <v>1376</v>
      </c>
      <c r="J324" s="49">
        <v>43972.0</v>
      </c>
      <c r="K324" s="49">
        <v>44337.0</v>
      </c>
      <c r="L324" s="44" t="s">
        <v>100</v>
      </c>
      <c r="M324" s="50">
        <v>5118868.44</v>
      </c>
      <c r="N324" s="50">
        <v>426572.37000000005</v>
      </c>
      <c r="O324" s="44">
        <v>1647.0</v>
      </c>
      <c r="P324" s="44">
        <v>1.21E8</v>
      </c>
      <c r="Q324" s="44">
        <f t="shared" si="2"/>
        <v>121</v>
      </c>
      <c r="R324" s="50">
        <v>1750000.0</v>
      </c>
      <c r="S324" s="51">
        <v>0.0</v>
      </c>
      <c r="T324" s="50">
        <v>0.0</v>
      </c>
      <c r="U324" s="44" t="s">
        <v>1377</v>
      </c>
      <c r="V324" s="44" t="str">
        <f>VLOOKUP(U324,[1]Sheet1!$B$1:$F$65536,5,FALSE)</f>
        <v>#ERROR!</v>
      </c>
      <c r="W324" s="50">
        <v>1750000.0</v>
      </c>
      <c r="X324" s="51">
        <v>78387.95999999996</v>
      </c>
      <c r="Y324" s="51">
        <v>712769.54</v>
      </c>
      <c r="Z324" s="52">
        <v>2765758.9</v>
      </c>
      <c r="AA324" s="52" t="s">
        <v>96</v>
      </c>
      <c r="AB324" s="53">
        <v>1671612.04</v>
      </c>
      <c r="AC324" s="53"/>
      <c r="AD324" s="54">
        <v>1671612.04</v>
      </c>
      <c r="AE324" s="54">
        <v>0.0</v>
      </c>
      <c r="AF324" s="54">
        <v>1037230.46</v>
      </c>
      <c r="AG324" s="60">
        <v>340102.78</v>
      </c>
      <c r="AH324" s="60">
        <v>339416.11</v>
      </c>
      <c r="AI324" s="60">
        <v>357711.57</v>
      </c>
      <c r="AJ324" s="50">
        <v>350000.0</v>
      </c>
      <c r="AK324" s="50">
        <v>284381.57999999996</v>
      </c>
      <c r="AL324" s="55"/>
      <c r="AM324" s="55"/>
      <c r="AN324" s="55"/>
      <c r="AO324" s="55"/>
      <c r="AP324" s="55"/>
      <c r="AQ324" s="55"/>
      <c r="AR324" s="55"/>
    </row>
    <row r="325" ht="15.75" customHeight="1">
      <c r="A325" s="44" t="s">
        <v>86</v>
      </c>
      <c r="B325" s="44" t="s">
        <v>1300</v>
      </c>
      <c r="C325" s="44" t="s">
        <v>86</v>
      </c>
      <c r="D325" s="45" t="s">
        <v>1373</v>
      </c>
      <c r="E325" s="46" t="s">
        <v>1374</v>
      </c>
      <c r="F325" s="47">
        <v>1.8519709000163E13</v>
      </c>
      <c r="G325" s="48" t="s">
        <v>1375</v>
      </c>
      <c r="H325" s="44" t="s">
        <v>171</v>
      </c>
      <c r="I325" s="44" t="s">
        <v>1378</v>
      </c>
      <c r="J325" s="49">
        <v>44337.0</v>
      </c>
      <c r="K325" s="49">
        <v>44702.0</v>
      </c>
      <c r="L325" s="44" t="s">
        <v>1379</v>
      </c>
      <c r="M325" s="50">
        <v>5118868.4399999995</v>
      </c>
      <c r="N325" s="50">
        <v>426572.37</v>
      </c>
      <c r="O325" s="44">
        <v>1647.0</v>
      </c>
      <c r="P325" s="44">
        <v>1.21E8</v>
      </c>
      <c r="Q325" s="44">
        <f t="shared" si="2"/>
        <v>121</v>
      </c>
      <c r="R325" s="50">
        <v>0.0</v>
      </c>
      <c r="S325" s="51">
        <v>0.0</v>
      </c>
      <c r="T325" s="50">
        <v>0.0</v>
      </c>
      <c r="U325" s="44"/>
      <c r="V325" s="44" t="str">
        <f>VLOOKUP(U325,[1]Sheet1!$B$1:$F$65536,5,FALSE)</f>
        <v>#ERROR!</v>
      </c>
      <c r="W325" s="50"/>
      <c r="X325" s="51">
        <v>-3128197.3800000004</v>
      </c>
      <c r="Y325" s="51">
        <v>0.0</v>
      </c>
      <c r="Z325" s="52"/>
      <c r="AA325" s="52"/>
      <c r="AB325" s="53">
        <v>3128197.3800000004</v>
      </c>
      <c r="AC325" s="53"/>
      <c r="AD325" s="54">
        <v>3128197.3800000004</v>
      </c>
      <c r="AE325" s="54">
        <v>0.0</v>
      </c>
      <c r="AF325" s="54">
        <v>0.0</v>
      </c>
      <c r="AG325" s="55"/>
      <c r="AH325" s="55"/>
      <c r="AI325" s="55"/>
      <c r="AJ325" s="55"/>
      <c r="AK325" s="110">
        <v>142190.79</v>
      </c>
      <c r="AL325" s="110">
        <v>426572.37</v>
      </c>
      <c r="AM325" s="110">
        <v>426572.37</v>
      </c>
      <c r="AN325" s="110">
        <v>426572.37</v>
      </c>
      <c r="AO325" s="110">
        <v>426572.37</v>
      </c>
      <c r="AP325" s="110">
        <v>426572.37</v>
      </c>
      <c r="AQ325" s="110">
        <v>426572.37</v>
      </c>
      <c r="AR325" s="110">
        <v>426572.37</v>
      </c>
    </row>
    <row r="326" ht="15.75" customHeight="1">
      <c r="A326" s="44" t="s">
        <v>86</v>
      </c>
      <c r="B326" s="44" t="s">
        <v>214</v>
      </c>
      <c r="C326" s="44" t="s">
        <v>88</v>
      </c>
      <c r="D326" s="45" t="s">
        <v>1380</v>
      </c>
      <c r="E326" s="46" t="s">
        <v>1381</v>
      </c>
      <c r="F326" s="47" t="s">
        <v>1382</v>
      </c>
      <c r="G326" s="48" t="s">
        <v>1383</v>
      </c>
      <c r="H326" s="44">
        <v>0.0</v>
      </c>
      <c r="I326" s="44" t="s">
        <v>1384</v>
      </c>
      <c r="J326" s="49">
        <v>44161.0</v>
      </c>
      <c r="K326" s="49">
        <v>44526.0</v>
      </c>
      <c r="L326" s="44" t="s">
        <v>100</v>
      </c>
      <c r="M326" s="50">
        <v>310200.0</v>
      </c>
      <c r="N326" s="50">
        <v>25850.0</v>
      </c>
      <c r="O326" s="44">
        <v>17809.0</v>
      </c>
      <c r="P326" s="44">
        <v>1.21E8</v>
      </c>
      <c r="Q326" s="44">
        <f t="shared" si="2"/>
        <v>121</v>
      </c>
      <c r="R326" s="50">
        <v>279180.0</v>
      </c>
      <c r="S326" s="51">
        <v>0.0</v>
      </c>
      <c r="T326" s="50">
        <v>0.0</v>
      </c>
      <c r="U326" s="44" t="s">
        <v>1385</v>
      </c>
      <c r="V326" s="44" t="str">
        <f>VLOOKUP(U326,[1]Sheet1!$B$1:$F$65536,5,FALSE)</f>
        <v>#ERROR!</v>
      </c>
      <c r="W326" s="50">
        <v>279180.0</v>
      </c>
      <c r="X326" s="51">
        <v>0.0</v>
      </c>
      <c r="Y326" s="51">
        <v>279180.0</v>
      </c>
      <c r="Z326" s="52"/>
      <c r="AA326" s="52" t="s">
        <v>96</v>
      </c>
      <c r="AB326" s="53">
        <v>310200.0</v>
      </c>
      <c r="AC326" s="53"/>
      <c r="AD326" s="54">
        <v>279180.0</v>
      </c>
      <c r="AE326" s="54">
        <v>0.0</v>
      </c>
      <c r="AF326" s="54">
        <v>0.0</v>
      </c>
      <c r="AG326" s="50">
        <v>25850.0</v>
      </c>
      <c r="AH326" s="50">
        <v>25850.0</v>
      </c>
      <c r="AI326" s="50">
        <v>25850.0</v>
      </c>
      <c r="AJ326" s="50">
        <v>25850.0</v>
      </c>
      <c r="AK326" s="50">
        <v>25850.0</v>
      </c>
      <c r="AL326" s="50">
        <v>25850.0</v>
      </c>
      <c r="AM326" s="50">
        <v>25850.0</v>
      </c>
      <c r="AN326" s="50">
        <v>25850.0</v>
      </c>
      <c r="AO326" s="50">
        <v>25850.0</v>
      </c>
      <c r="AP326" s="50">
        <v>25850.0</v>
      </c>
      <c r="AQ326" s="50">
        <v>20680.0</v>
      </c>
      <c r="AR326" s="55"/>
    </row>
    <row r="327" ht="15.75" customHeight="1">
      <c r="A327" s="44" t="s">
        <v>86</v>
      </c>
      <c r="B327" s="44" t="s">
        <v>1386</v>
      </c>
      <c r="C327" s="44" t="s">
        <v>88</v>
      </c>
      <c r="D327" s="45" t="s">
        <v>1387</v>
      </c>
      <c r="E327" s="46" t="s">
        <v>1388</v>
      </c>
      <c r="F327" s="47">
        <v>3.377848000122E12</v>
      </c>
      <c r="G327" s="48" t="s">
        <v>1389</v>
      </c>
      <c r="H327" s="44" t="s">
        <v>92</v>
      </c>
      <c r="I327" s="44" t="s">
        <v>1390</v>
      </c>
      <c r="J327" s="49">
        <v>44074.0</v>
      </c>
      <c r="K327" s="49">
        <v>44439.0</v>
      </c>
      <c r="L327" s="44" t="s">
        <v>100</v>
      </c>
      <c r="M327" s="59">
        <v>1.029540036E7</v>
      </c>
      <c r="N327" s="59">
        <v>308960.9</v>
      </c>
      <c r="O327" s="44">
        <v>1624.0</v>
      </c>
      <c r="P327" s="44">
        <v>1.08303001E8</v>
      </c>
      <c r="Q327" s="44">
        <f t="shared" si="2"/>
        <v>108</v>
      </c>
      <c r="R327" s="50">
        <v>308960.9</v>
      </c>
      <c r="S327" s="51">
        <v>0.0</v>
      </c>
      <c r="T327" s="50">
        <v>0.0</v>
      </c>
      <c r="U327" s="44" t="s">
        <v>1391</v>
      </c>
      <c r="V327" s="44" t="str">
        <f>VLOOKUP(U327,[1]Sheet1!$B$1:$F$65536,5,FALSE)</f>
        <v>#ERROR!</v>
      </c>
      <c r="W327" s="50">
        <v>308960.9</v>
      </c>
      <c r="X327" s="51">
        <v>0.0</v>
      </c>
      <c r="Y327" s="51">
        <v>0.0</v>
      </c>
      <c r="Z327" s="52"/>
      <c r="AA327" s="52" t="s">
        <v>96</v>
      </c>
      <c r="AB327" s="53"/>
      <c r="AC327" s="53"/>
      <c r="AD327" s="54">
        <v>308960.9</v>
      </c>
      <c r="AE327" s="54">
        <v>0.0</v>
      </c>
      <c r="AF327" s="54">
        <v>308960.9</v>
      </c>
      <c r="AG327" s="55"/>
      <c r="AH327" s="55"/>
      <c r="AI327" s="55"/>
      <c r="AJ327" s="58">
        <v>308960.9</v>
      </c>
      <c r="AK327" s="55"/>
      <c r="AL327" s="55"/>
      <c r="AM327" s="55"/>
      <c r="AN327" s="55"/>
      <c r="AO327" s="55"/>
      <c r="AP327" s="55"/>
      <c r="AQ327" s="55"/>
      <c r="AR327" s="55"/>
    </row>
    <row r="328" ht="15.75" customHeight="1">
      <c r="A328" s="44" t="s">
        <v>86</v>
      </c>
      <c r="B328" s="44" t="s">
        <v>1386</v>
      </c>
      <c r="C328" s="44" t="s">
        <v>88</v>
      </c>
      <c r="D328" s="45" t="s">
        <v>1387</v>
      </c>
      <c r="E328" s="46" t="s">
        <v>1388</v>
      </c>
      <c r="F328" s="47">
        <v>3.377848000122E12</v>
      </c>
      <c r="G328" s="48" t="s">
        <v>1392</v>
      </c>
      <c r="H328" s="44" t="s">
        <v>92</v>
      </c>
      <c r="I328" s="44" t="s">
        <v>1390</v>
      </c>
      <c r="J328" s="49">
        <v>44074.0</v>
      </c>
      <c r="K328" s="49">
        <v>44439.0</v>
      </c>
      <c r="L328" s="44" t="s">
        <v>100</v>
      </c>
      <c r="M328" s="59">
        <v>1.029540036E7</v>
      </c>
      <c r="N328" s="59">
        <v>857950.03</v>
      </c>
      <c r="O328" s="44">
        <v>1624.0</v>
      </c>
      <c r="P328" s="44">
        <v>1.08303E8</v>
      </c>
      <c r="Q328" s="44">
        <f t="shared" si="2"/>
        <v>108</v>
      </c>
      <c r="R328" s="50">
        <v>6000000.0</v>
      </c>
      <c r="S328" s="51">
        <v>0.0</v>
      </c>
      <c r="T328" s="50">
        <v>0.0</v>
      </c>
      <c r="U328" s="44" t="s">
        <v>1393</v>
      </c>
      <c r="V328" s="44" t="str">
        <f>VLOOKUP(U328,[1]Sheet1!$B$1:$F$65536,5,FALSE)</f>
        <v>#ERROR!</v>
      </c>
      <c r="W328" s="50">
        <v>6000000.0</v>
      </c>
      <c r="X328" s="51">
        <v>-47658.68999999948</v>
      </c>
      <c r="Y328" s="51">
        <v>3702341.3100000005</v>
      </c>
      <c r="Z328" s="52">
        <v>3052386.7</v>
      </c>
      <c r="AA328" s="52" t="s">
        <v>96</v>
      </c>
      <c r="AB328" s="53">
        <v>1.029540036E7</v>
      </c>
      <c r="AC328" s="53"/>
      <c r="AD328" s="54">
        <v>6047658.6899999995</v>
      </c>
      <c r="AE328" s="54">
        <v>813904.19</v>
      </c>
      <c r="AF328" s="54">
        <v>1483754.5</v>
      </c>
      <c r="AG328" s="56">
        <v>769387.88</v>
      </c>
      <c r="AH328" s="58">
        <v>714366.62</v>
      </c>
      <c r="AI328" s="59">
        <v>813904.19</v>
      </c>
      <c r="AJ328" s="50">
        <v>750000.0</v>
      </c>
      <c r="AK328" s="50">
        <v>750000.0</v>
      </c>
      <c r="AL328" s="50">
        <v>750000.0</v>
      </c>
      <c r="AM328" s="50">
        <v>750000.0</v>
      </c>
      <c r="AN328" s="50">
        <v>750000.0</v>
      </c>
      <c r="AO328" s="55"/>
      <c r="AP328" s="55"/>
      <c r="AQ328" s="55"/>
      <c r="AR328" s="55"/>
    </row>
    <row r="329" ht="15.75" customHeight="1">
      <c r="A329" s="44" t="s">
        <v>86</v>
      </c>
      <c r="B329" s="44" t="s">
        <v>1386</v>
      </c>
      <c r="C329" s="44" t="s">
        <v>88</v>
      </c>
      <c r="D329" s="45" t="s">
        <v>1394</v>
      </c>
      <c r="E329" s="46" t="s">
        <v>1395</v>
      </c>
      <c r="F329" s="47">
        <v>6.097687000101E12</v>
      </c>
      <c r="G329" s="48" t="s">
        <v>1396</v>
      </c>
      <c r="H329" s="44" t="s">
        <v>92</v>
      </c>
      <c r="I329" s="44" t="s">
        <v>1397</v>
      </c>
      <c r="J329" s="49">
        <v>43850.0</v>
      </c>
      <c r="K329" s="49">
        <v>44216.0</v>
      </c>
      <c r="L329" s="44" t="s">
        <v>94</v>
      </c>
      <c r="M329" s="50">
        <v>1799800.68</v>
      </c>
      <c r="N329" s="50">
        <v>149983.39</v>
      </c>
      <c r="O329" s="44">
        <v>1628.0</v>
      </c>
      <c r="P329" s="44">
        <v>1.21E8</v>
      </c>
      <c r="Q329" s="44">
        <f t="shared" si="2"/>
        <v>121</v>
      </c>
      <c r="R329" s="50">
        <v>100000.0</v>
      </c>
      <c r="S329" s="51">
        <v>0.0</v>
      </c>
      <c r="T329" s="50">
        <v>0.0</v>
      </c>
      <c r="U329" s="44" t="s">
        <v>1398</v>
      </c>
      <c r="V329" s="44" t="str">
        <f>VLOOKUP(U329,[1]Sheet1!$B$1:$F$65536,5,FALSE)</f>
        <v>#ERROR!</v>
      </c>
      <c r="W329" s="50">
        <v>100000.0</v>
      </c>
      <c r="X329" s="51">
        <v>38266.51</v>
      </c>
      <c r="Y329" s="51">
        <v>38266.51</v>
      </c>
      <c r="Z329" s="52">
        <v>1281170.54</v>
      </c>
      <c r="AA329" s="52" t="s">
        <v>96</v>
      </c>
      <c r="AB329" s="53">
        <v>61733.49</v>
      </c>
      <c r="AC329" s="53"/>
      <c r="AD329" s="54">
        <v>61733.49</v>
      </c>
      <c r="AE329" s="54">
        <v>0.0</v>
      </c>
      <c r="AF329" s="54">
        <v>61733.49</v>
      </c>
      <c r="AG329" s="56">
        <v>61733.49</v>
      </c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</row>
    <row r="330" ht="15.75" customHeight="1">
      <c r="A330" s="44" t="s">
        <v>86</v>
      </c>
      <c r="B330" s="44" t="s">
        <v>1386</v>
      </c>
      <c r="C330" s="44" t="s">
        <v>88</v>
      </c>
      <c r="D330" s="45" t="s">
        <v>1394</v>
      </c>
      <c r="E330" s="46" t="s">
        <v>1395</v>
      </c>
      <c r="F330" s="47">
        <v>6.097687000101E12</v>
      </c>
      <c r="G330" s="48" t="s">
        <v>1396</v>
      </c>
      <c r="H330" s="44" t="s">
        <v>98</v>
      </c>
      <c r="I330" s="44" t="s">
        <v>1399</v>
      </c>
      <c r="J330" s="49">
        <v>44216.0</v>
      </c>
      <c r="K330" s="49">
        <v>44581.0</v>
      </c>
      <c r="L330" s="44" t="s">
        <v>100</v>
      </c>
      <c r="M330" s="50">
        <v>1799800.68</v>
      </c>
      <c r="N330" s="50">
        <v>149983.39</v>
      </c>
      <c r="O330" s="44">
        <v>1628.0</v>
      </c>
      <c r="P330" s="44">
        <v>1.21E8</v>
      </c>
      <c r="Q330" s="44">
        <f t="shared" si="2"/>
        <v>121</v>
      </c>
      <c r="R330" s="50">
        <v>799911.41</v>
      </c>
      <c r="S330" s="51">
        <v>0.0</v>
      </c>
      <c r="T330" s="50">
        <v>0.0</v>
      </c>
      <c r="U330" s="44" t="s">
        <v>1400</v>
      </c>
      <c r="V330" s="44" t="str">
        <f>VLOOKUP(U330,[1]Sheet1!$B$1:$F$65536,5,FALSE)</f>
        <v>#ERROR!</v>
      </c>
      <c r="W330" s="50">
        <v>799911.41</v>
      </c>
      <c r="X330" s="51">
        <v>-633039.85</v>
      </c>
      <c r="Y330" s="51">
        <v>666960.15</v>
      </c>
      <c r="Z330" s="52"/>
      <c r="AA330" s="52" t="s">
        <v>96</v>
      </c>
      <c r="AB330" s="53">
        <v>1432951.26</v>
      </c>
      <c r="AC330" s="53"/>
      <c r="AD330" s="54">
        <v>1432951.26</v>
      </c>
      <c r="AE330" s="54">
        <v>0.0</v>
      </c>
      <c r="AF330" s="54">
        <v>132951.26</v>
      </c>
      <c r="AG330" s="56">
        <v>30866.74</v>
      </c>
      <c r="AH330" s="56">
        <v>102084.52</v>
      </c>
      <c r="AI330" s="50">
        <v>130000.0</v>
      </c>
      <c r="AJ330" s="50">
        <v>130000.0</v>
      </c>
      <c r="AK330" s="50">
        <v>130000.0</v>
      </c>
      <c r="AL330" s="50">
        <v>130000.0</v>
      </c>
      <c r="AM330" s="50">
        <v>130000.0</v>
      </c>
      <c r="AN330" s="50">
        <v>130000.0</v>
      </c>
      <c r="AO330" s="50">
        <v>130000.0</v>
      </c>
      <c r="AP330" s="50">
        <v>130000.0</v>
      </c>
      <c r="AQ330" s="50">
        <v>130000.0</v>
      </c>
      <c r="AR330" s="50">
        <v>130000.0</v>
      </c>
    </row>
    <row r="331" ht="15.75" customHeight="1">
      <c r="A331" s="44" t="s">
        <v>86</v>
      </c>
      <c r="B331" s="44" t="s">
        <v>1386</v>
      </c>
      <c r="C331" s="44" t="s">
        <v>88</v>
      </c>
      <c r="D331" s="45" t="s">
        <v>1401</v>
      </c>
      <c r="E331" s="46" t="s">
        <v>1395</v>
      </c>
      <c r="F331" s="47">
        <v>6.097687000101E12</v>
      </c>
      <c r="G331" s="48" t="s">
        <v>1402</v>
      </c>
      <c r="H331" s="44" t="s">
        <v>98</v>
      </c>
      <c r="I331" s="44" t="s">
        <v>1403</v>
      </c>
      <c r="J331" s="49">
        <v>44216.0</v>
      </c>
      <c r="K331" s="49">
        <v>44581.0</v>
      </c>
      <c r="L331" s="44" t="s">
        <v>100</v>
      </c>
      <c r="M331" s="50">
        <v>335880.0</v>
      </c>
      <c r="N331" s="50">
        <v>27990.0</v>
      </c>
      <c r="O331" s="44">
        <v>1627.0</v>
      </c>
      <c r="P331" s="44">
        <v>1.21E8</v>
      </c>
      <c r="Q331" s="44">
        <f t="shared" si="2"/>
        <v>121</v>
      </c>
      <c r="R331" s="50">
        <v>150213.0</v>
      </c>
      <c r="S331" s="51">
        <v>0.0</v>
      </c>
      <c r="T331" s="50">
        <v>0.0</v>
      </c>
      <c r="U331" s="44" t="s">
        <v>1404</v>
      </c>
      <c r="V331" s="44" t="str">
        <f>VLOOKUP(U331,[1]Sheet1!$B$1:$F$65536,5,FALSE)</f>
        <v>#ERROR!</v>
      </c>
      <c r="W331" s="50">
        <v>150213.0</v>
      </c>
      <c r="X331" s="51">
        <v>43748.0</v>
      </c>
      <c r="Y331" s="51"/>
      <c r="Z331" s="52"/>
      <c r="AA331" s="52" t="s">
        <v>96</v>
      </c>
      <c r="AB331" s="53">
        <v>106465.0</v>
      </c>
      <c r="AC331" s="53"/>
      <c r="AD331" s="54">
        <v>106465.0</v>
      </c>
      <c r="AE331" s="54">
        <v>0.0</v>
      </c>
      <c r="AF331" s="54">
        <v>6465.0</v>
      </c>
      <c r="AG331" s="56">
        <v>1380.0</v>
      </c>
      <c r="AH331" s="56">
        <v>5085.0</v>
      </c>
      <c r="AI331" s="50">
        <v>10000.0</v>
      </c>
      <c r="AJ331" s="50">
        <v>10000.0</v>
      </c>
      <c r="AK331" s="50">
        <v>10000.0</v>
      </c>
      <c r="AL331" s="50">
        <v>10000.0</v>
      </c>
      <c r="AM331" s="50">
        <v>10000.0</v>
      </c>
      <c r="AN331" s="50">
        <v>10000.0</v>
      </c>
      <c r="AO331" s="50">
        <v>10000.0</v>
      </c>
      <c r="AP331" s="50">
        <v>10000.0</v>
      </c>
      <c r="AQ331" s="50">
        <v>10000.0</v>
      </c>
      <c r="AR331" s="50">
        <v>10000.0</v>
      </c>
    </row>
    <row r="332" ht="15.75" customHeight="1">
      <c r="A332" s="44" t="s">
        <v>86</v>
      </c>
      <c r="B332" s="44" t="s">
        <v>1386</v>
      </c>
      <c r="C332" s="44" t="s">
        <v>88</v>
      </c>
      <c r="D332" s="45" t="s">
        <v>1401</v>
      </c>
      <c r="E332" s="46" t="s">
        <v>1395</v>
      </c>
      <c r="F332" s="47">
        <v>6.097687000101E12</v>
      </c>
      <c r="G332" s="48" t="s">
        <v>1402</v>
      </c>
      <c r="H332" s="44" t="s">
        <v>92</v>
      </c>
      <c r="I332" s="44" t="s">
        <v>1405</v>
      </c>
      <c r="J332" s="49">
        <v>43850.0</v>
      </c>
      <c r="K332" s="49">
        <v>44216.0</v>
      </c>
      <c r="L332" s="44" t="s">
        <v>94</v>
      </c>
      <c r="M332" s="50">
        <v>335880.0</v>
      </c>
      <c r="N332" s="50">
        <v>27990.0</v>
      </c>
      <c r="O332" s="44">
        <v>1627.0</v>
      </c>
      <c r="P332" s="44">
        <v>1.21E8</v>
      </c>
      <c r="Q332" s="44">
        <f t="shared" si="2"/>
        <v>121</v>
      </c>
      <c r="R332" s="50">
        <v>13747.75</v>
      </c>
      <c r="S332" s="51">
        <v>0.0</v>
      </c>
      <c r="T332" s="50">
        <v>0.0</v>
      </c>
      <c r="U332" s="44" t="s">
        <v>1406</v>
      </c>
      <c r="V332" s="44" t="str">
        <f>VLOOKUP(U332,[1]Sheet1!$B$1:$F$65536,5,FALSE)</f>
        <v>#ERROR!</v>
      </c>
      <c r="W332" s="50">
        <v>13747.75</v>
      </c>
      <c r="X332" s="51">
        <v>10987.75</v>
      </c>
      <c r="Y332" s="51">
        <v>10987.75</v>
      </c>
      <c r="Z332" s="52">
        <v>51142.5</v>
      </c>
      <c r="AA332" s="52" t="s">
        <v>96</v>
      </c>
      <c r="AB332" s="53">
        <v>2760.0</v>
      </c>
      <c r="AC332" s="53"/>
      <c r="AD332" s="54">
        <v>2760.0</v>
      </c>
      <c r="AE332" s="54">
        <v>0.0</v>
      </c>
      <c r="AF332" s="54">
        <v>2760.0</v>
      </c>
      <c r="AG332" s="56">
        <v>2760.0</v>
      </c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</row>
    <row r="333" ht="15.75" customHeight="1">
      <c r="A333" s="50" t="s">
        <v>86</v>
      </c>
      <c r="B333" s="50" t="s">
        <v>1386</v>
      </c>
      <c r="C333" s="50" t="s">
        <v>88</v>
      </c>
      <c r="D333" s="50" t="s">
        <v>1407</v>
      </c>
      <c r="E333" s="50" t="s">
        <v>1408</v>
      </c>
      <c r="F333" s="50">
        <v>6.097687000101E12</v>
      </c>
      <c r="G333" s="50" t="s">
        <v>1409</v>
      </c>
      <c r="H333" s="50" t="s">
        <v>98</v>
      </c>
      <c r="I333" s="50" t="s">
        <v>1410</v>
      </c>
      <c r="J333" s="50">
        <v>44162.0</v>
      </c>
      <c r="K333" s="50">
        <v>44527.0</v>
      </c>
      <c r="L333" s="50" t="s">
        <v>100</v>
      </c>
      <c r="M333" s="50">
        <v>412168.96</v>
      </c>
      <c r="N333" s="50">
        <v>412168.96</v>
      </c>
      <c r="O333" s="50">
        <v>1626.0</v>
      </c>
      <c r="P333" s="44">
        <v>1.08301E8</v>
      </c>
      <c r="Q333" s="111">
        <f t="shared" si="2"/>
        <v>108</v>
      </c>
      <c r="R333" s="50">
        <v>412168.96</v>
      </c>
      <c r="S333" s="51">
        <v>0.0</v>
      </c>
      <c r="T333" s="50">
        <v>0.0</v>
      </c>
      <c r="U333" s="83" t="s">
        <v>1411</v>
      </c>
      <c r="V333" s="44" t="str">
        <f>VLOOKUP(U333,[1]Sheet1!$B$1:$F$65536,5,FALSE)</f>
        <v>#ERROR!</v>
      </c>
      <c r="W333" s="50">
        <v>412168.96</v>
      </c>
      <c r="X333" s="51">
        <v>0.0</v>
      </c>
      <c r="Y333" s="51">
        <v>0.0</v>
      </c>
      <c r="Z333" s="52"/>
      <c r="AA333" s="52" t="s">
        <v>96</v>
      </c>
      <c r="AB333" s="53">
        <v>412168.96</v>
      </c>
      <c r="AC333" s="53"/>
      <c r="AD333" s="54">
        <v>412168.96</v>
      </c>
      <c r="AE333" s="54">
        <v>0.0</v>
      </c>
      <c r="AF333" s="54">
        <v>412168.96</v>
      </c>
      <c r="AG333" s="55"/>
      <c r="AH333" s="55"/>
      <c r="AI333" s="58">
        <v>412168.96</v>
      </c>
      <c r="AJ333" s="55"/>
      <c r="AK333" s="55"/>
      <c r="AL333" s="55"/>
      <c r="AM333" s="55"/>
      <c r="AN333" s="55"/>
      <c r="AO333" s="55"/>
      <c r="AP333" s="55"/>
      <c r="AQ333" s="55"/>
      <c r="AR333" s="50"/>
    </row>
    <row r="334" ht="15.75" customHeight="1">
      <c r="A334" s="44" t="s">
        <v>86</v>
      </c>
      <c r="B334" s="44" t="s">
        <v>1386</v>
      </c>
      <c r="C334" s="44" t="s">
        <v>88</v>
      </c>
      <c r="D334" s="45" t="s">
        <v>1407</v>
      </c>
      <c r="E334" s="46" t="s">
        <v>1395</v>
      </c>
      <c r="F334" s="47">
        <v>6.097687000101E12</v>
      </c>
      <c r="G334" s="44" t="s">
        <v>1409</v>
      </c>
      <c r="H334" s="44" t="s">
        <v>98</v>
      </c>
      <c r="I334" s="44" t="s">
        <v>1410</v>
      </c>
      <c r="J334" s="49">
        <v>44162.0</v>
      </c>
      <c r="K334" s="49">
        <v>44527.0</v>
      </c>
      <c r="L334" s="44" t="s">
        <v>100</v>
      </c>
      <c r="M334" s="50">
        <v>1.196137248E7</v>
      </c>
      <c r="N334" s="50">
        <v>996781.04</v>
      </c>
      <c r="O334" s="44">
        <v>1626.0</v>
      </c>
      <c r="P334" s="44">
        <v>1.08303E8</v>
      </c>
      <c r="Q334" s="44">
        <f t="shared" si="2"/>
        <v>108</v>
      </c>
      <c r="R334" s="50">
        <v>1.0765236E7</v>
      </c>
      <c r="S334" s="51">
        <v>-8771673.92</v>
      </c>
      <c r="T334" s="50">
        <v>0.0</v>
      </c>
      <c r="U334" s="77" t="s">
        <v>1412</v>
      </c>
      <c r="V334" s="44" t="str">
        <f>VLOOKUP(U334,[1]Sheet1!$B$1:$F$65536,5,FALSE)</f>
        <v>#ERROR!</v>
      </c>
      <c r="W334" s="50">
        <v>1993562.08</v>
      </c>
      <c r="X334" s="51">
        <v>-8611509.280000001</v>
      </c>
      <c r="Y334" s="51">
        <v>-836616.3999999999</v>
      </c>
      <c r="Z334" s="52">
        <v>1069629.28</v>
      </c>
      <c r="AA334" s="52" t="s">
        <v>96</v>
      </c>
      <c r="AB334" s="53">
        <v>1.196137248E7</v>
      </c>
      <c r="AC334" s="53"/>
      <c r="AD334" s="54">
        <v>1.0605071360000001E7</v>
      </c>
      <c r="AE334" s="54">
        <v>996781.04</v>
      </c>
      <c r="AF334" s="54">
        <v>1833397.44</v>
      </c>
      <c r="AG334" s="60">
        <v>954416.15</v>
      </c>
      <c r="AH334" s="58">
        <v>878981.29</v>
      </c>
      <c r="AI334" s="59">
        <v>996781.04</v>
      </c>
      <c r="AJ334" s="50">
        <v>996781.04</v>
      </c>
      <c r="AK334" s="50">
        <v>996781.04</v>
      </c>
      <c r="AL334" s="50">
        <v>996781.04</v>
      </c>
      <c r="AM334" s="50">
        <v>996781.04</v>
      </c>
      <c r="AN334" s="50">
        <v>996781.04</v>
      </c>
      <c r="AO334" s="50">
        <v>996781.04</v>
      </c>
      <c r="AP334" s="50">
        <v>996781.04</v>
      </c>
      <c r="AQ334" s="50">
        <v>797425.6</v>
      </c>
      <c r="AR334" s="55"/>
    </row>
    <row r="335" ht="15.75" customHeight="1">
      <c r="A335" s="44" t="s">
        <v>86</v>
      </c>
      <c r="B335" s="44" t="s">
        <v>1386</v>
      </c>
      <c r="C335" s="44" t="s">
        <v>88</v>
      </c>
      <c r="D335" s="45" t="s">
        <v>1407</v>
      </c>
      <c r="E335" s="46" t="s">
        <v>1395</v>
      </c>
      <c r="F335" s="47">
        <v>6.097687000101E12</v>
      </c>
      <c r="G335" s="44" t="s">
        <v>1409</v>
      </c>
      <c r="H335" s="44" t="s">
        <v>98</v>
      </c>
      <c r="I335" s="44" t="s">
        <v>1410</v>
      </c>
      <c r="J335" s="49">
        <v>44162.0</v>
      </c>
      <c r="K335" s="49">
        <v>44527.0</v>
      </c>
      <c r="L335" s="44" t="s">
        <v>100</v>
      </c>
      <c r="M335" s="50">
        <v>489853.44</v>
      </c>
      <c r="N335" s="50">
        <v>40821.12</v>
      </c>
      <c r="O335" s="44">
        <v>1626.0</v>
      </c>
      <c r="P335" s="44">
        <v>1.21E8</v>
      </c>
      <c r="Q335" s="44">
        <f t="shared" si="2"/>
        <v>121</v>
      </c>
      <c r="R335" s="50"/>
      <c r="S335" s="51">
        <v>0.0</v>
      </c>
      <c r="T335" s="50">
        <v>0.0</v>
      </c>
      <c r="U335" s="77"/>
      <c r="V335" s="44" t="str">
        <f>VLOOKUP(U335,[1]Sheet1!$B$1:$F$65536,5,FALSE)</f>
        <v>#ERROR!</v>
      </c>
      <c r="W335" s="50"/>
      <c r="X335" s="51">
        <v>0.0</v>
      </c>
      <c r="Y335" s="51">
        <v>0.0</v>
      </c>
      <c r="Z335" s="52"/>
      <c r="AA335" s="52" t="s">
        <v>96</v>
      </c>
      <c r="AB335" s="53">
        <v>0.0</v>
      </c>
      <c r="AC335" s="53"/>
      <c r="AD335" s="54">
        <v>0.0</v>
      </c>
      <c r="AE335" s="54">
        <v>0.0</v>
      </c>
      <c r="AF335" s="54">
        <v>0.0</v>
      </c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</row>
    <row r="336" ht="15.75" customHeight="1">
      <c r="A336" s="44" t="s">
        <v>86</v>
      </c>
      <c r="B336" s="44" t="s">
        <v>1386</v>
      </c>
      <c r="C336" s="44" t="s">
        <v>88</v>
      </c>
      <c r="D336" s="45" t="s">
        <v>1413</v>
      </c>
      <c r="E336" s="46" t="s">
        <v>1414</v>
      </c>
      <c r="F336" s="47">
        <v>4.180547000177E12</v>
      </c>
      <c r="G336" s="48" t="s">
        <v>1415</v>
      </c>
      <c r="H336" s="44" t="s">
        <v>98</v>
      </c>
      <c r="I336" s="44" t="s">
        <v>1416</v>
      </c>
      <c r="J336" s="49">
        <v>44136.0</v>
      </c>
      <c r="K336" s="49">
        <v>44501.0</v>
      </c>
      <c r="L336" s="44" t="s">
        <v>100</v>
      </c>
      <c r="M336" s="50">
        <v>301933.2</v>
      </c>
      <c r="N336" s="50">
        <v>25161.100000000002</v>
      </c>
      <c r="O336" s="44">
        <v>1629.0</v>
      </c>
      <c r="P336" s="44">
        <v>1.08301E8</v>
      </c>
      <c r="Q336" s="44">
        <f t="shared" si="2"/>
        <v>108</v>
      </c>
      <c r="R336" s="50">
        <v>251611.0</v>
      </c>
      <c r="S336" s="51">
        <v>0.0</v>
      </c>
      <c r="T336" s="50">
        <v>0.0</v>
      </c>
      <c r="U336" s="44" t="s">
        <v>1417</v>
      </c>
      <c r="V336" s="44" t="str">
        <f>VLOOKUP(U336,[1]Sheet1!$B$1:$F$65536,5,FALSE)</f>
        <v>#ERROR!</v>
      </c>
      <c r="W336" s="50">
        <v>251611.0</v>
      </c>
      <c r="X336" s="51">
        <v>0.0</v>
      </c>
      <c r="Y336" s="51">
        <v>251611.0</v>
      </c>
      <c r="Z336" s="52">
        <v>38219.16</v>
      </c>
      <c r="AA336" s="52" t="s">
        <v>96</v>
      </c>
      <c r="AB336" s="53">
        <v>301933.2</v>
      </c>
      <c r="AC336" s="53"/>
      <c r="AD336" s="54">
        <v>251611.00000000003</v>
      </c>
      <c r="AE336" s="54">
        <v>0.0</v>
      </c>
      <c r="AF336" s="54">
        <v>0.0</v>
      </c>
      <c r="AG336" s="50">
        <v>25161.100000000002</v>
      </c>
      <c r="AH336" s="50">
        <v>25161.100000000002</v>
      </c>
      <c r="AI336" s="50">
        <v>25161.100000000002</v>
      </c>
      <c r="AJ336" s="50">
        <v>25161.100000000002</v>
      </c>
      <c r="AK336" s="50">
        <v>25161.100000000002</v>
      </c>
      <c r="AL336" s="50">
        <v>25161.100000000002</v>
      </c>
      <c r="AM336" s="50">
        <v>25161.100000000002</v>
      </c>
      <c r="AN336" s="50">
        <v>25161.100000000002</v>
      </c>
      <c r="AO336" s="50">
        <v>25161.100000000002</v>
      </c>
      <c r="AP336" s="50">
        <v>25161.100000000002</v>
      </c>
      <c r="AQ336" s="55"/>
      <c r="AR336" s="55"/>
    </row>
    <row r="337" ht="15.75" customHeight="1">
      <c r="A337" s="44" t="s">
        <v>86</v>
      </c>
      <c r="B337" s="44" t="s">
        <v>1386</v>
      </c>
      <c r="C337" s="44" t="s">
        <v>88</v>
      </c>
      <c r="D337" s="45" t="s">
        <v>1418</v>
      </c>
      <c r="E337" s="46" t="s">
        <v>1419</v>
      </c>
      <c r="F337" s="47">
        <v>6.29907900018E12</v>
      </c>
      <c r="G337" s="48" t="s">
        <v>1420</v>
      </c>
      <c r="H337" s="44" t="s">
        <v>312</v>
      </c>
      <c r="I337" s="44" t="s">
        <v>1421</v>
      </c>
      <c r="J337" s="49">
        <v>44088.0</v>
      </c>
      <c r="K337" s="49">
        <v>44266.0</v>
      </c>
      <c r="L337" s="44" t="s">
        <v>94</v>
      </c>
      <c r="M337" s="50">
        <v>1938460.92</v>
      </c>
      <c r="N337" s="50">
        <v>323076.82</v>
      </c>
      <c r="O337" s="44">
        <v>1631.0</v>
      </c>
      <c r="P337" s="44">
        <v>1.21E8</v>
      </c>
      <c r="Q337" s="44">
        <f t="shared" si="2"/>
        <v>121</v>
      </c>
      <c r="R337" s="50">
        <v>480455.62</v>
      </c>
      <c r="S337" s="51">
        <v>33856.52000000002</v>
      </c>
      <c r="T337" s="50">
        <v>0.0</v>
      </c>
      <c r="U337" s="44" t="s">
        <v>1422</v>
      </c>
      <c r="V337" s="44" t="str">
        <f>VLOOKUP(U337,[1]Sheet1!$B$1:$F$65536,5,FALSE)</f>
        <v>#ERROR!</v>
      </c>
      <c r="W337" s="50">
        <v>514312.14</v>
      </c>
      <c r="X337" s="51">
        <v>0.0</v>
      </c>
      <c r="Y337" s="51">
        <v>0.0</v>
      </c>
      <c r="Z337" s="52">
        <v>1327483.01</v>
      </c>
      <c r="AA337" s="52" t="s">
        <v>96</v>
      </c>
      <c r="AB337" s="53">
        <v>514312.14</v>
      </c>
      <c r="AC337" s="53"/>
      <c r="AD337" s="54">
        <v>514312.14</v>
      </c>
      <c r="AE337" s="54">
        <v>300962.71</v>
      </c>
      <c r="AF337" s="54">
        <v>213349.43</v>
      </c>
      <c r="AG337" s="56">
        <v>213349.43</v>
      </c>
      <c r="AH337" s="59">
        <v>244418.72</v>
      </c>
      <c r="AI337" s="59">
        <v>56543.99</v>
      </c>
      <c r="AJ337" s="55"/>
      <c r="AK337" s="55"/>
      <c r="AL337" s="55"/>
      <c r="AM337" s="55"/>
      <c r="AN337" s="55"/>
      <c r="AO337" s="55"/>
      <c r="AP337" s="55"/>
      <c r="AQ337" s="55"/>
      <c r="AR337" s="55"/>
    </row>
    <row r="338" ht="15.75" customHeight="1">
      <c r="A338" s="44" t="s">
        <v>86</v>
      </c>
      <c r="B338" s="44" t="s">
        <v>1386</v>
      </c>
      <c r="C338" s="44" t="s">
        <v>88</v>
      </c>
      <c r="D338" s="45" t="s">
        <v>1418</v>
      </c>
      <c r="E338" s="46" t="s">
        <v>1419</v>
      </c>
      <c r="F338" s="47">
        <v>6.29907900018E12</v>
      </c>
      <c r="G338" s="48" t="s">
        <v>1420</v>
      </c>
      <c r="H338" s="44" t="s">
        <v>171</v>
      </c>
      <c r="I338" s="44" t="s">
        <v>1423</v>
      </c>
      <c r="J338" s="49">
        <v>44266.0</v>
      </c>
      <c r="K338" s="49">
        <v>44631.0</v>
      </c>
      <c r="L338" s="44" t="s">
        <v>100</v>
      </c>
      <c r="M338" s="50">
        <v>3876921.84</v>
      </c>
      <c r="N338" s="50">
        <v>323076.82</v>
      </c>
      <c r="O338" s="44">
        <v>1631.0</v>
      </c>
      <c r="P338" s="44">
        <v>1.21E8</v>
      </c>
      <c r="Q338" s="44">
        <f t="shared" si="2"/>
        <v>121</v>
      </c>
      <c r="R338" s="50">
        <v>3123075.93</v>
      </c>
      <c r="S338" s="51">
        <v>-1830768.6500000001</v>
      </c>
      <c r="T338" s="50">
        <v>0.0</v>
      </c>
      <c r="U338" s="44" t="s">
        <v>1424</v>
      </c>
      <c r="V338" s="44" t="str">
        <f>VLOOKUP(U338,[1]Sheet1!$B$1:$F$65536,5,FALSE)</f>
        <v>#ERROR!</v>
      </c>
      <c r="W338" s="50">
        <v>1292307.28</v>
      </c>
      <c r="X338" s="51">
        <v>-1718191.3599999996</v>
      </c>
      <c r="Y338" s="51">
        <v>1189500.02</v>
      </c>
      <c r="Z338" s="52"/>
      <c r="AA338" s="52" t="s">
        <v>96</v>
      </c>
      <c r="AB338" s="53">
        <v>3010498.6399999997</v>
      </c>
      <c r="AC338" s="53"/>
      <c r="AD338" s="54">
        <v>3010498.6399999997</v>
      </c>
      <c r="AE338" s="54">
        <v>102807.26</v>
      </c>
      <c r="AF338" s="54">
        <v>0.0</v>
      </c>
      <c r="AG338" s="55"/>
      <c r="AH338" s="55"/>
      <c r="AI338" s="59">
        <v>102807.26</v>
      </c>
      <c r="AJ338" s="50">
        <v>323076.82</v>
      </c>
      <c r="AK338" s="50">
        <v>323076.82</v>
      </c>
      <c r="AL338" s="50">
        <v>323076.82</v>
      </c>
      <c r="AM338" s="50">
        <v>323076.82</v>
      </c>
      <c r="AN338" s="50">
        <v>323076.82</v>
      </c>
      <c r="AO338" s="50">
        <v>323076.82</v>
      </c>
      <c r="AP338" s="50">
        <v>323076.82</v>
      </c>
      <c r="AQ338" s="50">
        <v>323076.82</v>
      </c>
      <c r="AR338" s="50">
        <v>323076.82</v>
      </c>
    </row>
    <row r="339" ht="15.75" customHeight="1">
      <c r="A339" s="44" t="s">
        <v>86</v>
      </c>
      <c r="B339" s="44" t="s">
        <v>1386</v>
      </c>
      <c r="C339" s="44" t="s">
        <v>88</v>
      </c>
      <c r="D339" s="45" t="s">
        <v>1425</v>
      </c>
      <c r="E339" s="46" t="s">
        <v>1426</v>
      </c>
      <c r="F339" s="47">
        <v>4.147681300013E13</v>
      </c>
      <c r="G339" s="48" t="s">
        <v>1427</v>
      </c>
      <c r="H339" s="44" t="s">
        <v>92</v>
      </c>
      <c r="I339" s="44" t="s">
        <v>1428</v>
      </c>
      <c r="J339" s="49">
        <v>44149.0</v>
      </c>
      <c r="K339" s="49">
        <v>44514.0</v>
      </c>
      <c r="L339" s="44" t="s">
        <v>100</v>
      </c>
      <c r="M339" s="50">
        <v>612660.0</v>
      </c>
      <c r="N339" s="50">
        <v>51055.0</v>
      </c>
      <c r="O339" s="44">
        <v>1632.0</v>
      </c>
      <c r="P339" s="44">
        <v>1.08301E8</v>
      </c>
      <c r="Q339" s="44">
        <f t="shared" si="2"/>
        <v>108</v>
      </c>
      <c r="R339" s="50">
        <v>534375.67</v>
      </c>
      <c r="S339" s="51">
        <v>0.0</v>
      </c>
      <c r="T339" s="50">
        <v>0.0</v>
      </c>
      <c r="U339" s="44" t="s">
        <v>1429</v>
      </c>
      <c r="V339" s="44" t="str">
        <f>VLOOKUP(U339,[1]Sheet1!$B$1:$F$65536,5,FALSE)</f>
        <v>#ERROR!</v>
      </c>
      <c r="W339" s="50">
        <v>534375.67</v>
      </c>
      <c r="X339" s="51">
        <v>23654.090000000026</v>
      </c>
      <c r="Y339" s="51">
        <v>506974.76000000007</v>
      </c>
      <c r="Z339" s="52">
        <v>20952.51</v>
      </c>
      <c r="AA339" s="52" t="s">
        <v>96</v>
      </c>
      <c r="AB339" s="53">
        <v>612660.0</v>
      </c>
      <c r="AC339" s="53"/>
      <c r="AD339" s="54">
        <v>510721.58</v>
      </c>
      <c r="AE339" s="54">
        <v>0.0</v>
      </c>
      <c r="AF339" s="54">
        <v>27400.91</v>
      </c>
      <c r="AG339" s="56">
        <v>27400.91</v>
      </c>
      <c r="AH339" s="50">
        <v>51055.0</v>
      </c>
      <c r="AI339" s="50">
        <v>51055.0</v>
      </c>
      <c r="AJ339" s="50">
        <v>51055.0</v>
      </c>
      <c r="AK339" s="50">
        <v>51055.0</v>
      </c>
      <c r="AL339" s="50">
        <v>51055.0</v>
      </c>
      <c r="AM339" s="50">
        <v>51055.0</v>
      </c>
      <c r="AN339" s="50">
        <v>51055.0</v>
      </c>
      <c r="AO339" s="50">
        <v>51055.0</v>
      </c>
      <c r="AP339" s="50">
        <v>51055.0</v>
      </c>
      <c r="AQ339" s="50">
        <v>23825.67</v>
      </c>
      <c r="AR339" s="55"/>
    </row>
    <row r="340" ht="15.75" customHeight="1">
      <c r="A340" s="44" t="s">
        <v>86</v>
      </c>
      <c r="B340" s="44" t="s">
        <v>1386</v>
      </c>
      <c r="C340" s="44" t="s">
        <v>88</v>
      </c>
      <c r="D340" s="45" t="s">
        <v>1425</v>
      </c>
      <c r="E340" s="46" t="s">
        <v>1426</v>
      </c>
      <c r="F340" s="47">
        <v>4.147681300013E13</v>
      </c>
      <c r="G340" s="48" t="s">
        <v>1427</v>
      </c>
      <c r="H340" s="44" t="s">
        <v>92</v>
      </c>
      <c r="I340" s="44" t="s">
        <v>1428</v>
      </c>
      <c r="J340" s="49">
        <v>44149.0</v>
      </c>
      <c r="K340" s="49">
        <v>44514.0</v>
      </c>
      <c r="L340" s="44" t="s">
        <v>100</v>
      </c>
      <c r="M340" s="50">
        <v>588813.36</v>
      </c>
      <c r="N340" s="50">
        <v>49067.78</v>
      </c>
      <c r="O340" s="44">
        <v>1632.0</v>
      </c>
      <c r="P340" s="44">
        <v>1.21E8</v>
      </c>
      <c r="Q340" s="44">
        <f t="shared" si="2"/>
        <v>121</v>
      </c>
      <c r="R340" s="50"/>
      <c r="S340" s="51">
        <v>0.0</v>
      </c>
      <c r="T340" s="50">
        <v>0.0</v>
      </c>
      <c r="U340" s="44"/>
      <c r="V340" s="44" t="str">
        <f>VLOOKUP(U340,[1]Sheet1!$B$1:$F$65536,5,FALSE)</f>
        <v>#ERROR!</v>
      </c>
      <c r="W340" s="50"/>
      <c r="X340" s="51">
        <v>0.0</v>
      </c>
      <c r="Y340" s="51">
        <v>0.0</v>
      </c>
      <c r="Z340" s="52"/>
      <c r="AA340" s="52" t="s">
        <v>96</v>
      </c>
      <c r="AB340" s="53">
        <v>0.0</v>
      </c>
      <c r="AC340" s="53"/>
      <c r="AD340" s="54">
        <v>0.0</v>
      </c>
      <c r="AE340" s="54">
        <v>0.0</v>
      </c>
      <c r="AF340" s="54">
        <v>0.0</v>
      </c>
      <c r="AG340" s="50">
        <v>0.0</v>
      </c>
      <c r="AH340" s="50">
        <v>0.0</v>
      </c>
      <c r="AI340" s="50">
        <v>0.0</v>
      </c>
      <c r="AJ340" s="50">
        <v>0.0</v>
      </c>
      <c r="AK340" s="50">
        <v>0.0</v>
      </c>
      <c r="AL340" s="50">
        <v>0.0</v>
      </c>
      <c r="AM340" s="50">
        <v>0.0</v>
      </c>
      <c r="AN340" s="50">
        <v>0.0</v>
      </c>
      <c r="AO340" s="50">
        <v>0.0</v>
      </c>
      <c r="AP340" s="50">
        <v>0.0</v>
      </c>
      <c r="AQ340" s="50">
        <v>0.0</v>
      </c>
      <c r="AR340" s="55"/>
    </row>
    <row r="341" ht="15.75" customHeight="1">
      <c r="A341" s="44" t="s">
        <v>86</v>
      </c>
      <c r="B341" s="44" t="s">
        <v>1386</v>
      </c>
      <c r="C341" s="44" t="s">
        <v>88</v>
      </c>
      <c r="D341" s="45" t="s">
        <v>1430</v>
      </c>
      <c r="E341" s="46" t="s">
        <v>1431</v>
      </c>
      <c r="F341" s="47">
        <v>7.354350000103E12</v>
      </c>
      <c r="G341" s="48" t="s">
        <v>1432</v>
      </c>
      <c r="H341" s="44" t="s">
        <v>92</v>
      </c>
      <c r="I341" s="44" t="s">
        <v>1433</v>
      </c>
      <c r="J341" s="49">
        <v>43884.0</v>
      </c>
      <c r="K341" s="106">
        <v>44250.0</v>
      </c>
      <c r="L341" s="44" t="s">
        <v>94</v>
      </c>
      <c r="M341" s="50">
        <v>1383926.64</v>
      </c>
      <c r="N341" s="50">
        <v>115327.22</v>
      </c>
      <c r="O341" s="44">
        <v>1634.0</v>
      </c>
      <c r="P341" s="44">
        <v>1.08301E8</v>
      </c>
      <c r="Q341" s="44">
        <f t="shared" si="2"/>
        <v>108</v>
      </c>
      <c r="R341" s="50">
        <v>106690.75</v>
      </c>
      <c r="S341" s="51">
        <v>0.0</v>
      </c>
      <c r="T341" s="50">
        <v>0.0</v>
      </c>
      <c r="U341" s="44" t="s">
        <v>1434</v>
      </c>
      <c r="V341" s="44" t="str">
        <f>VLOOKUP(U341,[1]Sheet1!$B$1:$F$65536,5,FALSE)</f>
        <v>#ERROR!</v>
      </c>
      <c r="W341" s="50">
        <v>106690.75</v>
      </c>
      <c r="X341" s="51">
        <v>81.57000000000698</v>
      </c>
      <c r="Y341" s="51">
        <v>81.57000000000698</v>
      </c>
      <c r="Z341" s="52">
        <v>1272383.0599999998</v>
      </c>
      <c r="AA341" s="52" t="s">
        <v>96</v>
      </c>
      <c r="AB341" s="53">
        <v>106609.18</v>
      </c>
      <c r="AC341" s="53"/>
      <c r="AD341" s="54">
        <v>106609.18</v>
      </c>
      <c r="AE341" s="54">
        <v>0.0</v>
      </c>
      <c r="AF341" s="54">
        <v>106609.18</v>
      </c>
      <c r="AG341" s="56">
        <v>106609.18</v>
      </c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</row>
    <row r="342" ht="15.75" customHeight="1">
      <c r="A342" s="44" t="s">
        <v>86</v>
      </c>
      <c r="B342" s="44" t="s">
        <v>1386</v>
      </c>
      <c r="C342" s="44" t="s">
        <v>88</v>
      </c>
      <c r="D342" s="45" t="s">
        <v>1430</v>
      </c>
      <c r="E342" s="46" t="s">
        <v>1431</v>
      </c>
      <c r="F342" s="47">
        <v>7.354350000103E12</v>
      </c>
      <c r="G342" s="48" t="s">
        <v>1432</v>
      </c>
      <c r="H342" s="44" t="s">
        <v>98</v>
      </c>
      <c r="I342" s="44" t="s">
        <v>1435</v>
      </c>
      <c r="J342" s="49">
        <v>44250.0</v>
      </c>
      <c r="K342" s="106">
        <v>44615.0</v>
      </c>
      <c r="L342" s="44" t="s">
        <v>100</v>
      </c>
      <c r="M342" s="50">
        <v>1383926.64</v>
      </c>
      <c r="N342" s="50">
        <v>115327.22</v>
      </c>
      <c r="O342" s="44">
        <v>1634.0</v>
      </c>
      <c r="P342" s="44">
        <v>1.08301E8</v>
      </c>
      <c r="Q342" s="44">
        <f t="shared" si="2"/>
        <v>108</v>
      </c>
      <c r="R342" s="50">
        <v>1184026.13</v>
      </c>
      <c r="S342" s="51">
        <v>0.0</v>
      </c>
      <c r="T342" s="50">
        <v>0.0</v>
      </c>
      <c r="U342" s="44" t="s">
        <v>1436</v>
      </c>
      <c r="V342" s="44" t="str">
        <f>VLOOKUP(U342,[1]Sheet1!$B$1:$F$65536,5,FALSE)</f>
        <v>#ERROR!</v>
      </c>
      <c r="W342" s="50">
        <v>1184026.13</v>
      </c>
      <c r="X342" s="51">
        <v>0.00466666673310101</v>
      </c>
      <c r="Y342" s="51">
        <v>1184026.13</v>
      </c>
      <c r="Z342" s="52"/>
      <c r="AA342" s="52" t="s">
        <v>96</v>
      </c>
      <c r="AB342" s="53">
        <v>1184026.1253333332</v>
      </c>
      <c r="AC342" s="53"/>
      <c r="AD342" s="54">
        <v>1184026.1253333332</v>
      </c>
      <c r="AE342" s="54">
        <v>0.0</v>
      </c>
      <c r="AF342" s="54">
        <v>0.0</v>
      </c>
      <c r="AG342" s="55"/>
      <c r="AH342" s="50">
        <v>30753.925333333333</v>
      </c>
      <c r="AI342" s="50">
        <v>115327.22</v>
      </c>
      <c r="AJ342" s="50">
        <v>115327.22</v>
      </c>
      <c r="AK342" s="50">
        <v>115327.22</v>
      </c>
      <c r="AL342" s="50">
        <v>115327.22</v>
      </c>
      <c r="AM342" s="50">
        <v>115327.22</v>
      </c>
      <c r="AN342" s="50">
        <v>115327.22</v>
      </c>
      <c r="AO342" s="50">
        <v>115327.22</v>
      </c>
      <c r="AP342" s="50">
        <v>115327.22</v>
      </c>
      <c r="AQ342" s="50">
        <v>115327.22</v>
      </c>
      <c r="AR342" s="50">
        <v>115327.22</v>
      </c>
    </row>
    <row r="343" ht="15.75" customHeight="1">
      <c r="A343" s="44" t="s">
        <v>86</v>
      </c>
      <c r="B343" s="44" t="s">
        <v>1386</v>
      </c>
      <c r="C343" s="44" t="s">
        <v>88</v>
      </c>
      <c r="D343" s="45" t="s">
        <v>1437</v>
      </c>
      <c r="E343" s="46" t="s">
        <v>1438</v>
      </c>
      <c r="F343" s="47">
        <v>1.4271298000189E13</v>
      </c>
      <c r="G343" s="48" t="s">
        <v>1439</v>
      </c>
      <c r="H343" s="44">
        <v>0.0</v>
      </c>
      <c r="I343" s="44" t="s">
        <v>1440</v>
      </c>
      <c r="J343" s="49">
        <v>43903.0</v>
      </c>
      <c r="K343" s="49">
        <v>44268.0</v>
      </c>
      <c r="L343" s="44" t="s">
        <v>94</v>
      </c>
      <c r="M343" s="50">
        <v>162918.59999999998</v>
      </c>
      <c r="N343" s="50">
        <v>13576.55</v>
      </c>
      <c r="O343" s="44">
        <v>1649.0</v>
      </c>
      <c r="P343" s="44">
        <v>1.21E8</v>
      </c>
      <c r="Q343" s="44">
        <f t="shared" si="2"/>
        <v>121</v>
      </c>
      <c r="R343" s="50"/>
      <c r="S343" s="51">
        <v>0.0</v>
      </c>
      <c r="T343" s="50">
        <v>0.0</v>
      </c>
      <c r="U343" s="44"/>
      <c r="V343" s="44" t="str">
        <f>VLOOKUP(U343,[1]Sheet1!$B$1:$F$65536,5,FALSE)</f>
        <v>#ERROR!</v>
      </c>
      <c r="W343" s="50"/>
      <c r="X343" s="51">
        <v>0.0</v>
      </c>
      <c r="Y343" s="51">
        <v>0.0</v>
      </c>
      <c r="Z343" s="52"/>
      <c r="AA343" s="52" t="s">
        <v>96</v>
      </c>
      <c r="AB343" s="53">
        <v>0.0</v>
      </c>
      <c r="AC343" s="53"/>
      <c r="AD343" s="54">
        <v>0.0</v>
      </c>
      <c r="AE343" s="54">
        <v>0.0</v>
      </c>
      <c r="AF343" s="54">
        <v>0.0</v>
      </c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</row>
    <row r="344" ht="15.75" customHeight="1">
      <c r="A344" s="44" t="s">
        <v>86</v>
      </c>
      <c r="B344" s="44" t="s">
        <v>1386</v>
      </c>
      <c r="C344" s="44" t="s">
        <v>88</v>
      </c>
      <c r="D344" s="45" t="s">
        <v>1437</v>
      </c>
      <c r="E344" s="46" t="s">
        <v>1438</v>
      </c>
      <c r="F344" s="47">
        <v>1.4271298000189E13</v>
      </c>
      <c r="G344" s="48" t="s">
        <v>1439</v>
      </c>
      <c r="H344" s="44">
        <v>0.0</v>
      </c>
      <c r="I344" s="44" t="s">
        <v>1440</v>
      </c>
      <c r="J344" s="49">
        <v>43903.0</v>
      </c>
      <c r="K344" s="49">
        <v>44268.0</v>
      </c>
      <c r="L344" s="44" t="s">
        <v>94</v>
      </c>
      <c r="M344" s="50">
        <v>4318761.24</v>
      </c>
      <c r="N344" s="50">
        <v>359896.77</v>
      </c>
      <c r="O344" s="44">
        <v>1649.0</v>
      </c>
      <c r="P344" s="44">
        <v>1.08303E8</v>
      </c>
      <c r="Q344" s="44">
        <f t="shared" si="2"/>
        <v>108</v>
      </c>
      <c r="R344" s="50">
        <v>880000.0</v>
      </c>
      <c r="S344" s="51">
        <v>0.0</v>
      </c>
      <c r="T344" s="50">
        <v>0.0</v>
      </c>
      <c r="U344" s="44" t="s">
        <v>1441</v>
      </c>
      <c r="V344" s="44" t="str">
        <f>VLOOKUP(U344,[1]Sheet1!$B$1:$F$65536,5,FALSE)</f>
        <v>#ERROR!</v>
      </c>
      <c r="W344" s="50">
        <v>880000.0</v>
      </c>
      <c r="X344" s="51">
        <v>95370.72999999998</v>
      </c>
      <c r="Y344" s="51">
        <v>295370.73</v>
      </c>
      <c r="Z344" s="52">
        <v>3017472.5700000003</v>
      </c>
      <c r="AA344" s="52" t="s">
        <v>96</v>
      </c>
      <c r="AB344" s="53">
        <v>784629.27</v>
      </c>
      <c r="AC344" s="53"/>
      <c r="AD344" s="54">
        <v>784629.27</v>
      </c>
      <c r="AE344" s="54">
        <v>0.0</v>
      </c>
      <c r="AF344" s="54">
        <v>584629.27</v>
      </c>
      <c r="AG344" s="56">
        <v>309093.61</v>
      </c>
      <c r="AH344" s="56">
        <v>275535.66</v>
      </c>
      <c r="AI344" s="50">
        <v>200000.0</v>
      </c>
      <c r="AJ344" s="55"/>
      <c r="AK344" s="55"/>
      <c r="AL344" s="55"/>
      <c r="AM344" s="55"/>
      <c r="AN344" s="55"/>
      <c r="AO344" s="55"/>
      <c r="AP344" s="55"/>
      <c r="AQ344" s="55"/>
      <c r="AR344" s="55"/>
    </row>
    <row r="345" ht="15.75" customHeight="1">
      <c r="A345" s="44" t="s">
        <v>86</v>
      </c>
      <c r="B345" s="44" t="s">
        <v>1386</v>
      </c>
      <c r="C345" s="44" t="s">
        <v>88</v>
      </c>
      <c r="D345" s="45" t="s">
        <v>1437</v>
      </c>
      <c r="E345" s="46" t="s">
        <v>1438</v>
      </c>
      <c r="F345" s="47">
        <v>1.4271298000189E13</v>
      </c>
      <c r="G345" s="48" t="s">
        <v>1439</v>
      </c>
      <c r="H345" s="44" t="s">
        <v>312</v>
      </c>
      <c r="I345" s="44" t="s">
        <v>1442</v>
      </c>
      <c r="J345" s="49">
        <v>44268.0</v>
      </c>
      <c r="K345" s="49">
        <v>44633.0</v>
      </c>
      <c r="L345" s="44" t="s">
        <v>100</v>
      </c>
      <c r="M345" s="50">
        <v>3585343.87</v>
      </c>
      <c r="N345" s="50">
        <v>373473.22</v>
      </c>
      <c r="O345" s="44">
        <v>1649.0</v>
      </c>
      <c r="P345" s="44">
        <v>1.08303E8</v>
      </c>
      <c r="Q345" s="44">
        <f t="shared" si="2"/>
        <v>108</v>
      </c>
      <c r="R345" s="50">
        <v>3585343.87</v>
      </c>
      <c r="S345" s="51">
        <v>-3211870.5500000003</v>
      </c>
      <c r="T345" s="50">
        <v>0.0</v>
      </c>
      <c r="U345" s="44" t="s">
        <v>1443</v>
      </c>
      <c r="V345" s="44" t="str">
        <f>VLOOKUP(U345,[1]Sheet1!$B$1:$F$65536,5,FALSE)</f>
        <v>#ERROR!</v>
      </c>
      <c r="W345" s="50">
        <v>373473.32</v>
      </c>
      <c r="X345" s="51">
        <v>-3211869.5919999997</v>
      </c>
      <c r="Y345" s="51">
        <v>373473.32</v>
      </c>
      <c r="Z345" s="52"/>
      <c r="AA345" s="52" t="s">
        <v>96</v>
      </c>
      <c r="AB345" s="53">
        <v>3585342.9119999995</v>
      </c>
      <c r="AC345" s="53"/>
      <c r="AD345" s="54">
        <v>3585342.9119999995</v>
      </c>
      <c r="AE345" s="54">
        <v>0.0</v>
      </c>
      <c r="AF345" s="54">
        <v>0.0</v>
      </c>
      <c r="AG345" s="55"/>
      <c r="AH345" s="55"/>
      <c r="AI345" s="50">
        <v>224083.93199999997</v>
      </c>
      <c r="AJ345" s="50">
        <v>373473.22</v>
      </c>
      <c r="AK345" s="50">
        <v>373473.22</v>
      </c>
      <c r="AL345" s="50">
        <v>373473.22</v>
      </c>
      <c r="AM345" s="50">
        <v>373473.22</v>
      </c>
      <c r="AN345" s="50">
        <v>373473.22</v>
      </c>
      <c r="AO345" s="50">
        <v>373473.22</v>
      </c>
      <c r="AP345" s="50">
        <v>373473.22</v>
      </c>
      <c r="AQ345" s="50">
        <v>373473.22</v>
      </c>
      <c r="AR345" s="50">
        <v>373473.22</v>
      </c>
    </row>
    <row r="346" ht="15.75" customHeight="1">
      <c r="A346" s="44" t="s">
        <v>86</v>
      </c>
      <c r="B346" s="44" t="s">
        <v>1386</v>
      </c>
      <c r="C346" s="44" t="s">
        <v>88</v>
      </c>
      <c r="D346" s="45" t="s">
        <v>1437</v>
      </c>
      <c r="E346" s="46" t="s">
        <v>1438</v>
      </c>
      <c r="F346" s="47">
        <v>1.4271298000189E13</v>
      </c>
      <c r="G346" s="48" t="s">
        <v>1444</v>
      </c>
      <c r="H346" s="44" t="s">
        <v>312</v>
      </c>
      <c r="I346" s="44" t="s">
        <v>1442</v>
      </c>
      <c r="J346" s="49">
        <v>44268.0</v>
      </c>
      <c r="K346" s="49">
        <v>44633.0</v>
      </c>
      <c r="L346" s="44" t="s">
        <v>100</v>
      </c>
      <c r="M346" s="50">
        <v>121116.86</v>
      </c>
      <c r="N346" s="50"/>
      <c r="O346" s="44">
        <v>1649.0</v>
      </c>
      <c r="P346" s="44">
        <v>1.08303001E8</v>
      </c>
      <c r="Q346" s="44">
        <f t="shared" si="2"/>
        <v>108</v>
      </c>
      <c r="R346" s="50">
        <v>121116.86</v>
      </c>
      <c r="S346" s="51">
        <v>0.0</v>
      </c>
      <c r="T346" s="50">
        <v>0.0</v>
      </c>
      <c r="U346" s="44" t="s">
        <v>1445</v>
      </c>
      <c r="V346" s="44" t="str">
        <f>VLOOKUP(U346,[1]Sheet1!$B$1:$F$65536,5,FALSE)</f>
        <v>#ERROR!</v>
      </c>
      <c r="W346" s="50">
        <v>121116.86</v>
      </c>
      <c r="X346" s="51">
        <v>0.0</v>
      </c>
      <c r="Y346" s="51">
        <v>0.0</v>
      </c>
      <c r="Z346" s="52"/>
      <c r="AA346" s="52" t="s">
        <v>96</v>
      </c>
      <c r="AB346" s="53">
        <v>121116.86</v>
      </c>
      <c r="AC346" s="53"/>
      <c r="AD346" s="54">
        <v>121116.86</v>
      </c>
      <c r="AE346" s="54">
        <v>0.0</v>
      </c>
      <c r="AF346" s="54">
        <v>121116.86</v>
      </c>
      <c r="AG346" s="55"/>
      <c r="AH346" s="55"/>
      <c r="AI346" s="55"/>
      <c r="AJ346" s="58">
        <v>121116.86</v>
      </c>
      <c r="AK346" s="55"/>
      <c r="AL346" s="55"/>
      <c r="AM346" s="55"/>
      <c r="AN346" s="55"/>
      <c r="AO346" s="55"/>
      <c r="AP346" s="55"/>
      <c r="AQ346" s="55"/>
      <c r="AR346" s="55"/>
    </row>
    <row r="347" ht="15.75" customHeight="1">
      <c r="A347" s="44" t="s">
        <v>86</v>
      </c>
      <c r="B347" s="44" t="s">
        <v>1386</v>
      </c>
      <c r="C347" s="44" t="s">
        <v>88</v>
      </c>
      <c r="D347" s="45" t="s">
        <v>1446</v>
      </c>
      <c r="E347" s="46" t="s">
        <v>1447</v>
      </c>
      <c r="F347" s="47">
        <v>5.292982000156E12</v>
      </c>
      <c r="G347" s="48" t="s">
        <v>1448</v>
      </c>
      <c r="H347" s="44" t="s">
        <v>312</v>
      </c>
      <c r="I347" s="44" t="s">
        <v>1449</v>
      </c>
      <c r="J347" s="49">
        <v>44052.0</v>
      </c>
      <c r="K347" s="49">
        <v>44417.0</v>
      </c>
      <c r="L347" s="44" t="s">
        <v>100</v>
      </c>
      <c r="M347" s="50">
        <v>307839.36</v>
      </c>
      <c r="N347" s="50">
        <v>25653.28</v>
      </c>
      <c r="O347" s="44">
        <v>17811.0</v>
      </c>
      <c r="P347" s="44">
        <v>1.21E8</v>
      </c>
      <c r="Q347" s="44">
        <f t="shared" si="2"/>
        <v>121</v>
      </c>
      <c r="R347" s="50">
        <v>205226.24</v>
      </c>
      <c r="S347" s="51">
        <v>0.0</v>
      </c>
      <c r="T347" s="50">
        <v>0.0</v>
      </c>
      <c r="U347" s="44" t="s">
        <v>1450</v>
      </c>
      <c r="V347" s="44" t="str">
        <f>VLOOKUP(U347,[1]Sheet1!$B$1:$F$65536,5,FALSE)</f>
        <v>#ERROR!</v>
      </c>
      <c r="W347" s="50">
        <v>205226.24</v>
      </c>
      <c r="X347" s="51">
        <v>12826.880000000005</v>
      </c>
      <c r="Y347" s="51">
        <v>192399.84</v>
      </c>
      <c r="Z347" s="52">
        <v>91549.33</v>
      </c>
      <c r="AA347" s="52" t="s">
        <v>96</v>
      </c>
      <c r="AB347" s="53">
        <v>307839.36</v>
      </c>
      <c r="AC347" s="53"/>
      <c r="AD347" s="54">
        <v>192399.36</v>
      </c>
      <c r="AE347" s="54">
        <v>12826.4</v>
      </c>
      <c r="AF347" s="54">
        <v>0.0</v>
      </c>
      <c r="AG347" s="59">
        <v>12826.4</v>
      </c>
      <c r="AH347" s="50">
        <v>25653.28</v>
      </c>
      <c r="AI347" s="50">
        <v>25653.28</v>
      </c>
      <c r="AJ347" s="50">
        <v>25653.28</v>
      </c>
      <c r="AK347" s="50">
        <v>25653.28</v>
      </c>
      <c r="AL347" s="50">
        <v>25653.28</v>
      </c>
      <c r="AM347" s="50">
        <v>25653.28</v>
      </c>
      <c r="AN347" s="50">
        <v>25653.28</v>
      </c>
      <c r="AO347" s="55"/>
      <c r="AP347" s="55"/>
      <c r="AQ347" s="55"/>
      <c r="AR347" s="55"/>
    </row>
    <row r="348" ht="15.75" customHeight="1">
      <c r="A348" s="44" t="s">
        <v>86</v>
      </c>
      <c r="B348" s="44" t="s">
        <v>1386</v>
      </c>
      <c r="C348" s="44" t="s">
        <v>88</v>
      </c>
      <c r="D348" s="45" t="s">
        <v>1451</v>
      </c>
      <c r="E348" s="46" t="s">
        <v>1452</v>
      </c>
      <c r="F348" s="47">
        <v>7.006760000155E12</v>
      </c>
      <c r="G348" s="48" t="s">
        <v>1453</v>
      </c>
      <c r="H348" s="44" t="s">
        <v>171</v>
      </c>
      <c r="I348" s="44" t="s">
        <v>1454</v>
      </c>
      <c r="J348" s="49">
        <v>44044.0</v>
      </c>
      <c r="K348" s="49">
        <v>44409.0</v>
      </c>
      <c r="L348" s="44" t="s">
        <v>100</v>
      </c>
      <c r="M348" s="50">
        <v>3689612.64</v>
      </c>
      <c r="N348" s="50">
        <v>307467.72</v>
      </c>
      <c r="O348" s="44">
        <v>1636.0</v>
      </c>
      <c r="P348" s="44">
        <v>1.21E8</v>
      </c>
      <c r="Q348" s="44">
        <f t="shared" si="2"/>
        <v>121</v>
      </c>
      <c r="R348" s="50">
        <v>2085675.98</v>
      </c>
      <c r="S348" s="51">
        <v>0.0</v>
      </c>
      <c r="T348" s="50">
        <v>0.0</v>
      </c>
      <c r="U348" s="44" t="s">
        <v>1455</v>
      </c>
      <c r="V348" s="44" t="str">
        <f>VLOOKUP(U348,[1]Sheet1!$B$1:$F$65536,5,FALSE)</f>
        <v>#ERROR!</v>
      </c>
      <c r="W348" s="50">
        <v>2085675.98</v>
      </c>
      <c r="X348" s="51">
        <v>14248.520000000019</v>
      </c>
      <c r="Y348" s="51">
        <v>1206063.36</v>
      </c>
      <c r="Z348" s="52">
        <v>1557115.0299999998</v>
      </c>
      <c r="AA348" s="52" t="s">
        <v>96</v>
      </c>
      <c r="AB348" s="53">
        <v>3689612.64</v>
      </c>
      <c r="AC348" s="53"/>
      <c r="AD348" s="54">
        <v>2071427.46</v>
      </c>
      <c r="AE348" s="54">
        <v>629022.95</v>
      </c>
      <c r="AF348" s="54">
        <v>250589.67</v>
      </c>
      <c r="AG348" s="60">
        <v>250589.67</v>
      </c>
      <c r="AH348" s="59">
        <v>325924.1</v>
      </c>
      <c r="AI348" s="59">
        <v>303098.85</v>
      </c>
      <c r="AJ348" s="50">
        <v>297953.71</v>
      </c>
      <c r="AK348" s="50">
        <v>297953.71</v>
      </c>
      <c r="AL348" s="50">
        <v>297953.71</v>
      </c>
      <c r="AM348" s="50">
        <v>297953.71</v>
      </c>
      <c r="AN348" s="55"/>
      <c r="AO348" s="55"/>
      <c r="AP348" s="55"/>
      <c r="AQ348" s="55"/>
      <c r="AR348" s="55"/>
    </row>
    <row r="349" ht="15.75" customHeight="1">
      <c r="A349" s="44" t="s">
        <v>86</v>
      </c>
      <c r="B349" s="44" t="s">
        <v>1386</v>
      </c>
      <c r="C349" s="44" t="s">
        <v>88</v>
      </c>
      <c r="D349" s="45" t="s">
        <v>1456</v>
      </c>
      <c r="E349" s="46" t="s">
        <v>1457</v>
      </c>
      <c r="F349" s="47">
        <v>7.354277000161E12</v>
      </c>
      <c r="G349" s="48" t="s">
        <v>1458</v>
      </c>
      <c r="H349" s="44" t="s">
        <v>171</v>
      </c>
      <c r="I349" s="44" t="s">
        <v>1459</v>
      </c>
      <c r="J349" s="49">
        <v>43922.0</v>
      </c>
      <c r="K349" s="49">
        <v>44287.0</v>
      </c>
      <c r="L349" s="44" t="s">
        <v>94</v>
      </c>
      <c r="M349" s="50">
        <v>2608099.2</v>
      </c>
      <c r="N349" s="50">
        <v>217341.6</v>
      </c>
      <c r="O349" s="44">
        <v>17777.0</v>
      </c>
      <c r="P349" s="44">
        <v>1.21E8</v>
      </c>
      <c r="Q349" s="44">
        <f t="shared" si="2"/>
        <v>121</v>
      </c>
      <c r="R349" s="50">
        <v>652024.8</v>
      </c>
      <c r="S349" s="51">
        <v>0.0</v>
      </c>
      <c r="T349" s="50">
        <v>0.0</v>
      </c>
      <c r="U349" s="44" t="s">
        <v>1460</v>
      </c>
      <c r="V349" s="44" t="str">
        <f>VLOOKUP(U349,[1]Sheet1!$B$1:$F$65536,5,FALSE)</f>
        <v>#ERROR!</v>
      </c>
      <c r="W349" s="50">
        <v>652024.8</v>
      </c>
      <c r="X349" s="51">
        <v>1538.0400000000373</v>
      </c>
      <c r="Y349" s="51">
        <v>1538.0400000000373</v>
      </c>
      <c r="Z349" s="52">
        <v>1865525.6800000002</v>
      </c>
      <c r="AA349" s="52" t="s">
        <v>96</v>
      </c>
      <c r="AB349" s="53">
        <v>650486.76</v>
      </c>
      <c r="AC349" s="53"/>
      <c r="AD349" s="54">
        <v>650486.76</v>
      </c>
      <c r="AE349" s="54">
        <v>216846.87</v>
      </c>
      <c r="AF349" s="54">
        <v>433639.89</v>
      </c>
      <c r="AG349" s="56">
        <v>216711.74</v>
      </c>
      <c r="AH349" s="58">
        <v>216928.15</v>
      </c>
      <c r="AI349" s="59">
        <v>216846.87</v>
      </c>
      <c r="AJ349" s="55"/>
      <c r="AK349" s="55"/>
      <c r="AL349" s="55"/>
      <c r="AM349" s="55"/>
      <c r="AN349" s="55"/>
      <c r="AO349" s="55"/>
      <c r="AP349" s="55"/>
      <c r="AQ349" s="55"/>
      <c r="AR349" s="55"/>
    </row>
    <row r="350" ht="15.75" customHeight="1">
      <c r="A350" s="44" t="s">
        <v>86</v>
      </c>
      <c r="B350" s="44" t="s">
        <v>1386</v>
      </c>
      <c r="C350" s="44" t="s">
        <v>88</v>
      </c>
      <c r="D350" s="45" t="s">
        <v>1456</v>
      </c>
      <c r="E350" s="46" t="s">
        <v>1457</v>
      </c>
      <c r="F350" s="47">
        <v>7.354277000161E12</v>
      </c>
      <c r="G350" s="48" t="s">
        <v>1458</v>
      </c>
      <c r="H350" s="44" t="s">
        <v>171</v>
      </c>
      <c r="I350" s="44" t="s">
        <v>1459</v>
      </c>
      <c r="J350" s="49">
        <v>43922.0</v>
      </c>
      <c r="K350" s="49">
        <v>44287.0</v>
      </c>
      <c r="L350" s="44" t="s">
        <v>94</v>
      </c>
      <c r="M350" s="50">
        <v>1171900.8</v>
      </c>
      <c r="N350" s="50">
        <v>97658.40000000001</v>
      </c>
      <c r="O350" s="44">
        <v>17777.0</v>
      </c>
      <c r="P350" s="44">
        <v>1.08301E8</v>
      </c>
      <c r="Q350" s="44">
        <f t="shared" si="2"/>
        <v>108</v>
      </c>
      <c r="R350" s="50">
        <v>292975.2</v>
      </c>
      <c r="S350" s="51">
        <v>0.0</v>
      </c>
      <c r="T350" s="50">
        <v>0.0</v>
      </c>
      <c r="U350" s="44" t="s">
        <v>1461</v>
      </c>
      <c r="V350" s="44" t="str">
        <f>VLOOKUP(U350,[1]Sheet1!$B$1:$F$65536,5,FALSE)</f>
        <v>#ERROR!</v>
      </c>
      <c r="W350" s="50">
        <v>292975.19999999995</v>
      </c>
      <c r="X350" s="51">
        <v>0.41999999998370185</v>
      </c>
      <c r="Y350" s="51">
        <v>0.419999999954598</v>
      </c>
      <c r="Z350" s="52">
        <v>878925.4600000001</v>
      </c>
      <c r="AA350" s="52" t="s">
        <v>96</v>
      </c>
      <c r="AB350" s="53">
        <v>292974.77999999997</v>
      </c>
      <c r="AC350" s="53"/>
      <c r="AD350" s="54">
        <v>292974.77999999997</v>
      </c>
      <c r="AE350" s="54">
        <v>97658.26</v>
      </c>
      <c r="AF350" s="54">
        <v>195316.52</v>
      </c>
      <c r="AG350" s="56">
        <v>97658.26</v>
      </c>
      <c r="AH350" s="58">
        <v>97658.26</v>
      </c>
      <c r="AI350" s="59">
        <v>97658.26</v>
      </c>
      <c r="AJ350" s="55"/>
      <c r="AK350" s="55"/>
      <c r="AL350" s="55"/>
      <c r="AM350" s="55"/>
      <c r="AN350" s="55"/>
      <c r="AO350" s="55"/>
      <c r="AP350" s="55"/>
      <c r="AQ350" s="55"/>
      <c r="AR350" s="55"/>
    </row>
    <row r="351" ht="15.75" customHeight="1">
      <c r="A351" s="44" t="s">
        <v>86</v>
      </c>
      <c r="B351" s="44" t="s">
        <v>1386</v>
      </c>
      <c r="C351" s="44" t="s">
        <v>88</v>
      </c>
      <c r="D351" s="45" t="s">
        <v>1456</v>
      </c>
      <c r="E351" s="46" t="s">
        <v>1457</v>
      </c>
      <c r="F351" s="47">
        <v>7.354277000161E12</v>
      </c>
      <c r="G351" s="48" t="s">
        <v>1458</v>
      </c>
      <c r="H351" s="44" t="s">
        <v>92</v>
      </c>
      <c r="I351" s="44" t="s">
        <v>1462</v>
      </c>
      <c r="J351" s="49">
        <v>44287.0</v>
      </c>
      <c r="K351" s="49">
        <v>44652.0</v>
      </c>
      <c r="L351" s="44" t="s">
        <v>100</v>
      </c>
      <c r="M351" s="50">
        <v>2608099.2</v>
      </c>
      <c r="N351" s="50">
        <v>217341.6</v>
      </c>
      <c r="O351" s="44">
        <v>17777.0</v>
      </c>
      <c r="P351" s="44">
        <v>1.21E8</v>
      </c>
      <c r="Q351" s="44">
        <f t="shared" si="2"/>
        <v>121</v>
      </c>
      <c r="R351" s="50">
        <v>1956074.4000000001</v>
      </c>
      <c r="S351" s="51">
        <v>0.0</v>
      </c>
      <c r="T351" s="50">
        <v>0.0</v>
      </c>
      <c r="U351" s="44" t="s">
        <v>1463</v>
      </c>
      <c r="V351" s="44" t="str">
        <f>VLOOKUP(U351,[1]Sheet1!$B$1:$F$65536,5,FALSE)</f>
        <v>#ERROR!</v>
      </c>
      <c r="W351" s="50">
        <v>1956074.4000000001</v>
      </c>
      <c r="X351" s="51">
        <v>0.0</v>
      </c>
      <c r="Y351" s="51">
        <v>1956074.4000000001</v>
      </c>
      <c r="Z351" s="52">
        <v>1865525.6800000002</v>
      </c>
      <c r="AA351" s="52" t="s">
        <v>96</v>
      </c>
      <c r="AB351" s="53">
        <v>1956074.4000000004</v>
      </c>
      <c r="AC351" s="53"/>
      <c r="AD351" s="54">
        <v>1956074.4000000004</v>
      </c>
      <c r="AE351" s="54">
        <v>0.0</v>
      </c>
      <c r="AF351" s="54">
        <v>0.0</v>
      </c>
      <c r="AG351" s="55"/>
      <c r="AH351" s="55"/>
      <c r="AI351" s="55"/>
      <c r="AJ351" s="50">
        <v>217341.6</v>
      </c>
      <c r="AK351" s="50">
        <v>217341.6</v>
      </c>
      <c r="AL351" s="50">
        <v>217341.6</v>
      </c>
      <c r="AM351" s="50">
        <v>217341.6</v>
      </c>
      <c r="AN351" s="50">
        <v>217341.6</v>
      </c>
      <c r="AO351" s="50">
        <v>217341.6</v>
      </c>
      <c r="AP351" s="50">
        <v>217341.6</v>
      </c>
      <c r="AQ351" s="50">
        <v>217341.6</v>
      </c>
      <c r="AR351" s="50">
        <v>217341.6</v>
      </c>
    </row>
    <row r="352" ht="15.75" customHeight="1">
      <c r="A352" s="44" t="s">
        <v>86</v>
      </c>
      <c r="B352" s="44" t="s">
        <v>1386</v>
      </c>
      <c r="C352" s="44" t="s">
        <v>88</v>
      </c>
      <c r="D352" s="45" t="s">
        <v>1456</v>
      </c>
      <c r="E352" s="46" t="s">
        <v>1457</v>
      </c>
      <c r="F352" s="47">
        <v>7.354277000161E12</v>
      </c>
      <c r="G352" s="48" t="s">
        <v>1458</v>
      </c>
      <c r="H352" s="44" t="s">
        <v>92</v>
      </c>
      <c r="I352" s="44" t="s">
        <v>1462</v>
      </c>
      <c r="J352" s="49">
        <v>44287.0</v>
      </c>
      <c r="K352" s="49">
        <v>44652.0</v>
      </c>
      <c r="L352" s="44" t="s">
        <v>100</v>
      </c>
      <c r="M352" s="50">
        <v>1171900.8</v>
      </c>
      <c r="N352" s="50">
        <v>97658.40000000001</v>
      </c>
      <c r="O352" s="44">
        <v>17777.0</v>
      </c>
      <c r="P352" s="44">
        <v>1.08301E8</v>
      </c>
      <c r="Q352" s="44">
        <f t="shared" si="2"/>
        <v>108</v>
      </c>
      <c r="R352" s="50">
        <v>878925.6</v>
      </c>
      <c r="S352" s="51">
        <v>0.0</v>
      </c>
      <c r="T352" s="50">
        <v>0.0</v>
      </c>
      <c r="U352" s="44" t="s">
        <v>1464</v>
      </c>
      <c r="V352" s="44" t="str">
        <f>VLOOKUP(U352,[1]Sheet1!$B$1:$F$65536,5,FALSE)</f>
        <v>#ERROR!</v>
      </c>
      <c r="W352" s="50">
        <v>878925.6</v>
      </c>
      <c r="X352" s="51">
        <v>0.0</v>
      </c>
      <c r="Y352" s="51">
        <v>878925.6</v>
      </c>
      <c r="Z352" s="52">
        <v>878925.4600000001</v>
      </c>
      <c r="AA352" s="52" t="s">
        <v>96</v>
      </c>
      <c r="AB352" s="53">
        <v>878925.6000000001</v>
      </c>
      <c r="AC352" s="53"/>
      <c r="AD352" s="54">
        <v>878925.6000000001</v>
      </c>
      <c r="AE352" s="54">
        <v>0.0</v>
      </c>
      <c r="AF352" s="54">
        <v>0.0</v>
      </c>
      <c r="AG352" s="55"/>
      <c r="AH352" s="55"/>
      <c r="AI352" s="55"/>
      <c r="AJ352" s="50">
        <v>97658.40000000001</v>
      </c>
      <c r="AK352" s="50">
        <v>97658.40000000001</v>
      </c>
      <c r="AL352" s="50">
        <v>97658.40000000001</v>
      </c>
      <c r="AM352" s="50">
        <v>97658.40000000001</v>
      </c>
      <c r="AN352" s="50">
        <v>97658.40000000001</v>
      </c>
      <c r="AO352" s="50">
        <v>97658.40000000001</v>
      </c>
      <c r="AP352" s="50">
        <v>97658.40000000001</v>
      </c>
      <c r="AQ352" s="50">
        <v>97658.40000000001</v>
      </c>
      <c r="AR352" s="50">
        <v>97658.40000000001</v>
      </c>
    </row>
    <row r="353" ht="15.75" customHeight="1">
      <c r="A353" s="44" t="s">
        <v>86</v>
      </c>
      <c r="B353" s="44" t="s">
        <v>1386</v>
      </c>
      <c r="C353" s="44" t="s">
        <v>88</v>
      </c>
      <c r="D353" s="45" t="s">
        <v>1465</v>
      </c>
      <c r="E353" s="46" t="s">
        <v>1466</v>
      </c>
      <c r="F353" s="47">
        <v>4.1487208000164E13</v>
      </c>
      <c r="G353" s="48" t="s">
        <v>1467</v>
      </c>
      <c r="H353" s="44" t="s">
        <v>98</v>
      </c>
      <c r="I353" s="44" t="s">
        <v>1468</v>
      </c>
      <c r="J353" s="49">
        <v>44086.0</v>
      </c>
      <c r="K353" s="49">
        <v>44451.0</v>
      </c>
      <c r="L353" s="44" t="s">
        <v>100</v>
      </c>
      <c r="M353" s="50">
        <v>6182379.6</v>
      </c>
      <c r="N353" s="50">
        <v>515198.3</v>
      </c>
      <c r="O353" s="44">
        <v>1640.0</v>
      </c>
      <c r="P353" s="44">
        <v>1.21E8</v>
      </c>
      <c r="Q353" s="44">
        <f t="shared" si="2"/>
        <v>121</v>
      </c>
      <c r="R353" s="50">
        <v>1350000.0</v>
      </c>
      <c r="S353" s="51">
        <v>0.0</v>
      </c>
      <c r="T353" s="50">
        <v>0.0</v>
      </c>
      <c r="U353" s="44" t="s">
        <v>1469</v>
      </c>
      <c r="V353" s="44" t="str">
        <f>VLOOKUP(U353,[1]Sheet1!$B$1:$F$65536,5,FALSE)</f>
        <v>#ERROR!</v>
      </c>
      <c r="W353" s="50">
        <v>1350000.0</v>
      </c>
      <c r="X353" s="51">
        <v>0.0</v>
      </c>
      <c r="Y353" s="51">
        <v>1350000.0</v>
      </c>
      <c r="Z353" s="52">
        <v>381063.09</v>
      </c>
      <c r="AA353" s="52" t="s">
        <v>96</v>
      </c>
      <c r="AB353" s="53">
        <v>6182379.6</v>
      </c>
      <c r="AC353" s="53"/>
      <c r="AD353" s="54">
        <v>1350000.0</v>
      </c>
      <c r="AE353" s="54">
        <v>0.0</v>
      </c>
      <c r="AF353" s="54">
        <v>0.0</v>
      </c>
      <c r="AG353" s="50">
        <v>150000.0</v>
      </c>
      <c r="AH353" s="50">
        <v>150000.0</v>
      </c>
      <c r="AI353" s="50">
        <v>150000.0</v>
      </c>
      <c r="AJ353" s="50">
        <v>150000.0</v>
      </c>
      <c r="AK353" s="50">
        <v>150000.0</v>
      </c>
      <c r="AL353" s="50">
        <v>150000.0</v>
      </c>
      <c r="AM353" s="50">
        <v>150000.0</v>
      </c>
      <c r="AN353" s="50">
        <v>150000.0</v>
      </c>
      <c r="AO353" s="50">
        <v>150000.0</v>
      </c>
      <c r="AP353" s="55"/>
      <c r="AQ353" s="55"/>
      <c r="AR353" s="55"/>
    </row>
    <row r="354" ht="15.75" customHeight="1">
      <c r="A354" s="44" t="s">
        <v>86</v>
      </c>
      <c r="B354" s="44" t="s">
        <v>1386</v>
      </c>
      <c r="C354" s="44" t="s">
        <v>88</v>
      </c>
      <c r="D354" s="45" t="s">
        <v>1470</v>
      </c>
      <c r="E354" s="46" t="s">
        <v>1471</v>
      </c>
      <c r="F354" s="47">
        <v>6.413934000131E12</v>
      </c>
      <c r="G354" s="48" t="s">
        <v>1472</v>
      </c>
      <c r="H354" s="44" t="s">
        <v>171</v>
      </c>
      <c r="I354" s="44" t="s">
        <v>1473</v>
      </c>
      <c r="J354" s="49">
        <v>43922.0</v>
      </c>
      <c r="K354" s="49">
        <v>44287.0</v>
      </c>
      <c r="L354" s="44" t="s">
        <v>94</v>
      </c>
      <c r="M354" s="50">
        <v>2235513.5999999996</v>
      </c>
      <c r="N354" s="50">
        <v>186292.8</v>
      </c>
      <c r="O354" s="44">
        <v>17779.0</v>
      </c>
      <c r="P354" s="44">
        <v>1.21E8</v>
      </c>
      <c r="Q354" s="44">
        <f t="shared" si="2"/>
        <v>121</v>
      </c>
      <c r="R354" s="50">
        <v>558878.4</v>
      </c>
      <c r="S354" s="51">
        <v>0.0</v>
      </c>
      <c r="T354" s="50">
        <v>0.0</v>
      </c>
      <c r="U354" s="44" t="s">
        <v>1474</v>
      </c>
      <c r="V354" s="44" t="str">
        <f>VLOOKUP(U354,[1]Sheet1!$B$1:$F$65536,5,FALSE)</f>
        <v>#ERROR!</v>
      </c>
      <c r="W354" s="50">
        <v>558878.4</v>
      </c>
      <c r="X354" s="51">
        <v>253206.69000000006</v>
      </c>
      <c r="Y354" s="51">
        <v>253206.69000000003</v>
      </c>
      <c r="Z354" s="52">
        <v>1604523.1900000002</v>
      </c>
      <c r="AA354" s="52" t="s">
        <v>96</v>
      </c>
      <c r="AB354" s="53">
        <v>305671.70999999996</v>
      </c>
      <c r="AC354" s="53"/>
      <c r="AD354" s="54">
        <v>305671.70999999996</v>
      </c>
      <c r="AE354" s="54">
        <v>141776.43</v>
      </c>
      <c r="AF354" s="54">
        <v>163895.28</v>
      </c>
      <c r="AG354" s="60">
        <v>89857.58</v>
      </c>
      <c r="AH354" s="58">
        <v>74037.7</v>
      </c>
      <c r="AI354" s="59">
        <v>141776.43</v>
      </c>
      <c r="AJ354" s="55"/>
      <c r="AK354" s="55"/>
      <c r="AL354" s="55"/>
      <c r="AM354" s="55"/>
      <c r="AN354" s="55"/>
      <c r="AO354" s="55"/>
      <c r="AP354" s="55"/>
      <c r="AQ354" s="55"/>
      <c r="AR354" s="55"/>
    </row>
    <row r="355" ht="15.75" customHeight="1">
      <c r="A355" s="44" t="s">
        <v>86</v>
      </c>
      <c r="B355" s="44" t="s">
        <v>1386</v>
      </c>
      <c r="C355" s="44" t="s">
        <v>88</v>
      </c>
      <c r="D355" s="45" t="s">
        <v>1470</v>
      </c>
      <c r="E355" s="46" t="s">
        <v>1471</v>
      </c>
      <c r="F355" s="47">
        <v>6.413934000131E12</v>
      </c>
      <c r="G355" s="48" t="s">
        <v>1472</v>
      </c>
      <c r="H355" s="44" t="s">
        <v>171</v>
      </c>
      <c r="I355" s="44" t="s">
        <v>1473</v>
      </c>
      <c r="J355" s="49">
        <v>43922.0</v>
      </c>
      <c r="K355" s="49">
        <v>44287.0</v>
      </c>
      <c r="L355" s="44" t="s">
        <v>94</v>
      </c>
      <c r="M355" s="50">
        <v>1004486.3999999999</v>
      </c>
      <c r="N355" s="50">
        <v>83707.2</v>
      </c>
      <c r="O355" s="44">
        <v>17779.0</v>
      </c>
      <c r="P355" s="44">
        <v>1.08301E8</v>
      </c>
      <c r="Q355" s="44">
        <f t="shared" si="2"/>
        <v>108</v>
      </c>
      <c r="R355" s="50">
        <v>251121.6</v>
      </c>
      <c r="S355" s="51">
        <v>0.0</v>
      </c>
      <c r="T355" s="50">
        <v>0.0</v>
      </c>
      <c r="U355" s="44" t="s">
        <v>1475</v>
      </c>
      <c r="V355" s="44" t="str">
        <f>VLOOKUP(U355,[1]Sheet1!$B$1:$F$65536,5,FALSE)</f>
        <v>#ERROR!</v>
      </c>
      <c r="W355" s="50">
        <v>251121.59999999998</v>
      </c>
      <c r="X355" s="51">
        <v>0.0</v>
      </c>
      <c r="Y355" s="51">
        <v>0.0</v>
      </c>
      <c r="Z355" s="52">
        <v>753364.7999999999</v>
      </c>
      <c r="AA355" s="52" t="s">
        <v>96</v>
      </c>
      <c r="AB355" s="53">
        <v>251121.59999999998</v>
      </c>
      <c r="AC355" s="53"/>
      <c r="AD355" s="54">
        <v>251121.59999999998</v>
      </c>
      <c r="AE355" s="54">
        <v>83707.2</v>
      </c>
      <c r="AF355" s="54">
        <v>167414.4</v>
      </c>
      <c r="AG355" s="60">
        <v>83707.2</v>
      </c>
      <c r="AH355" s="58">
        <v>83707.2</v>
      </c>
      <c r="AI355" s="59">
        <v>83707.2</v>
      </c>
      <c r="AJ355" s="55"/>
      <c r="AK355" s="55"/>
      <c r="AL355" s="55"/>
      <c r="AM355" s="55"/>
      <c r="AN355" s="55"/>
      <c r="AO355" s="55"/>
      <c r="AP355" s="55"/>
      <c r="AQ355" s="55"/>
      <c r="AR355" s="55"/>
    </row>
    <row r="356" ht="15.75" customHeight="1">
      <c r="A356" s="44" t="s">
        <v>86</v>
      </c>
      <c r="B356" s="44" t="s">
        <v>1386</v>
      </c>
      <c r="C356" s="44" t="s">
        <v>88</v>
      </c>
      <c r="D356" s="45" t="s">
        <v>1470</v>
      </c>
      <c r="E356" s="46" t="s">
        <v>1471</v>
      </c>
      <c r="F356" s="47">
        <v>6.413934000131E12</v>
      </c>
      <c r="G356" s="48" t="s">
        <v>1472</v>
      </c>
      <c r="H356" s="44" t="s">
        <v>92</v>
      </c>
      <c r="I356" s="44" t="s">
        <v>1476</v>
      </c>
      <c r="J356" s="49">
        <v>44287.0</v>
      </c>
      <c r="K356" s="49">
        <v>44652.0</v>
      </c>
      <c r="L356" s="44" t="s">
        <v>100</v>
      </c>
      <c r="M356" s="50">
        <v>2235513.6</v>
      </c>
      <c r="N356" s="50">
        <v>186292.8</v>
      </c>
      <c r="O356" s="44">
        <v>17779.0</v>
      </c>
      <c r="P356" s="44">
        <v>1.21E8</v>
      </c>
      <c r="Q356" s="44">
        <f t="shared" si="2"/>
        <v>121</v>
      </c>
      <c r="R356" s="50">
        <v>1676635.2</v>
      </c>
      <c r="S356" s="51">
        <v>0.0</v>
      </c>
      <c r="T356" s="50">
        <v>0.0</v>
      </c>
      <c r="U356" s="44" t="s">
        <v>1477</v>
      </c>
      <c r="V356" s="44" t="str">
        <f>VLOOKUP(U356,[1]Sheet1!$B$1:$F$65536,5,FALSE)</f>
        <v>#ERROR!</v>
      </c>
      <c r="W356" s="50">
        <v>1676635.2</v>
      </c>
      <c r="X356" s="51">
        <v>0.0</v>
      </c>
      <c r="Y356" s="51">
        <v>1676635.2</v>
      </c>
      <c r="Z356" s="52">
        <v>753364.7999999999</v>
      </c>
      <c r="AA356" s="52" t="s">
        <v>96</v>
      </c>
      <c r="AB356" s="53">
        <v>1676635.2000000002</v>
      </c>
      <c r="AC356" s="53"/>
      <c r="AD356" s="54">
        <v>1676635.2000000002</v>
      </c>
      <c r="AE356" s="54">
        <v>0.0</v>
      </c>
      <c r="AF356" s="54">
        <v>0.0</v>
      </c>
      <c r="AG356" s="55"/>
      <c r="AH356" s="55"/>
      <c r="AI356" s="55"/>
      <c r="AJ356" s="50">
        <v>186292.8</v>
      </c>
      <c r="AK356" s="50">
        <v>186292.8</v>
      </c>
      <c r="AL356" s="50">
        <v>186292.8</v>
      </c>
      <c r="AM356" s="50">
        <v>186292.8</v>
      </c>
      <c r="AN356" s="50">
        <v>186292.8</v>
      </c>
      <c r="AO356" s="50">
        <v>186292.8</v>
      </c>
      <c r="AP356" s="50">
        <v>186292.8</v>
      </c>
      <c r="AQ356" s="50">
        <v>186292.8</v>
      </c>
      <c r="AR356" s="50">
        <v>186292.8</v>
      </c>
    </row>
    <row r="357" ht="15.75" customHeight="1">
      <c r="A357" s="44" t="s">
        <v>86</v>
      </c>
      <c r="B357" s="44" t="s">
        <v>1386</v>
      </c>
      <c r="C357" s="44" t="s">
        <v>88</v>
      </c>
      <c r="D357" s="45" t="s">
        <v>1470</v>
      </c>
      <c r="E357" s="46" t="s">
        <v>1471</v>
      </c>
      <c r="F357" s="47">
        <v>6.413934000131E12</v>
      </c>
      <c r="G357" s="48" t="s">
        <v>1472</v>
      </c>
      <c r="H357" s="44" t="s">
        <v>92</v>
      </c>
      <c r="I357" s="44" t="s">
        <v>1476</v>
      </c>
      <c r="J357" s="49">
        <v>44287.0</v>
      </c>
      <c r="K357" s="49">
        <v>44652.0</v>
      </c>
      <c r="L357" s="44" t="s">
        <v>100</v>
      </c>
      <c r="M357" s="50">
        <v>1007466.4</v>
      </c>
      <c r="N357" s="50">
        <v>83707.2</v>
      </c>
      <c r="O357" s="44">
        <v>17779.0</v>
      </c>
      <c r="P357" s="44">
        <v>1.08301E8</v>
      </c>
      <c r="Q357" s="44">
        <f t="shared" si="2"/>
        <v>108</v>
      </c>
      <c r="R357" s="50">
        <v>753364.7999999999</v>
      </c>
      <c r="S357" s="51">
        <v>0.0</v>
      </c>
      <c r="T357" s="50">
        <v>0.0</v>
      </c>
      <c r="U357" s="44" t="s">
        <v>1478</v>
      </c>
      <c r="V357" s="44" t="str">
        <f>VLOOKUP(U357,[1]Sheet1!$B$1:$F$65536,5,FALSE)</f>
        <v>#ERROR!</v>
      </c>
      <c r="W357" s="50">
        <v>753364.7999999999</v>
      </c>
      <c r="X357" s="51">
        <v>0.0</v>
      </c>
      <c r="Y357" s="51">
        <v>753364.7999999999</v>
      </c>
      <c r="Z357" s="52">
        <v>753364.7999999999</v>
      </c>
      <c r="AA357" s="52" t="s">
        <v>96</v>
      </c>
      <c r="AB357" s="53">
        <v>753364.7999999999</v>
      </c>
      <c r="AC357" s="53"/>
      <c r="AD357" s="54">
        <v>753364.7999999999</v>
      </c>
      <c r="AE357" s="54">
        <v>0.0</v>
      </c>
      <c r="AF357" s="54">
        <v>0.0</v>
      </c>
      <c r="AG357" s="55"/>
      <c r="AH357" s="55"/>
      <c r="AI357" s="55"/>
      <c r="AJ357" s="50">
        <v>83707.2</v>
      </c>
      <c r="AK357" s="50">
        <v>83707.2</v>
      </c>
      <c r="AL357" s="50">
        <v>83707.2</v>
      </c>
      <c r="AM357" s="50">
        <v>83707.2</v>
      </c>
      <c r="AN357" s="50">
        <v>83707.2</v>
      </c>
      <c r="AO357" s="50">
        <v>83707.2</v>
      </c>
      <c r="AP357" s="50">
        <v>83707.2</v>
      </c>
      <c r="AQ357" s="50">
        <v>83707.2</v>
      </c>
      <c r="AR357" s="50">
        <v>83707.2</v>
      </c>
    </row>
    <row r="358" ht="15.75" customHeight="1">
      <c r="A358" s="44" t="s">
        <v>86</v>
      </c>
      <c r="B358" s="44" t="s">
        <v>1386</v>
      </c>
      <c r="C358" s="44" t="s">
        <v>88</v>
      </c>
      <c r="D358" s="45" t="s">
        <v>1479</v>
      </c>
      <c r="E358" s="46" t="s">
        <v>1480</v>
      </c>
      <c r="F358" s="47">
        <v>6.413934000131E12</v>
      </c>
      <c r="G358" s="48" t="s">
        <v>1481</v>
      </c>
      <c r="H358" s="44" t="s">
        <v>98</v>
      </c>
      <c r="I358" s="44" t="s">
        <v>1482</v>
      </c>
      <c r="J358" s="49">
        <v>43835.0</v>
      </c>
      <c r="K358" s="49">
        <v>44201.0</v>
      </c>
      <c r="L358" s="44" t="s">
        <v>94</v>
      </c>
      <c r="M358" s="50">
        <v>7609057.800000001</v>
      </c>
      <c r="N358" s="50">
        <v>634088.15</v>
      </c>
      <c r="O358" s="112" t="s">
        <v>1483</v>
      </c>
      <c r="P358" s="44">
        <v>1.21E8</v>
      </c>
      <c r="Q358" s="44">
        <f t="shared" si="2"/>
        <v>121</v>
      </c>
      <c r="R358" s="50">
        <v>175000.0</v>
      </c>
      <c r="S358" s="51">
        <v>0.0</v>
      </c>
      <c r="T358" s="50">
        <v>0.0</v>
      </c>
      <c r="U358" s="44" t="s">
        <v>1484</v>
      </c>
      <c r="V358" s="44" t="str">
        <f>VLOOKUP(U358,[1]Sheet1!$B$1:$F$65536,5,FALSE)</f>
        <v>#ERROR!</v>
      </c>
      <c r="W358" s="50">
        <v>175000.0</v>
      </c>
      <c r="X358" s="51">
        <v>0.0</v>
      </c>
      <c r="Y358" s="51">
        <v>0.0</v>
      </c>
      <c r="Z358" s="52">
        <v>7420715.3900000015</v>
      </c>
      <c r="AA358" s="52" t="s">
        <v>96</v>
      </c>
      <c r="AB358" s="53">
        <v>175000.0</v>
      </c>
      <c r="AC358" s="53"/>
      <c r="AD358" s="54">
        <v>175000.0</v>
      </c>
      <c r="AE358" s="54">
        <v>0.0</v>
      </c>
      <c r="AF358" s="54">
        <v>175000.0</v>
      </c>
      <c r="AG358" s="56">
        <v>175000.0</v>
      </c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</row>
    <row r="359" ht="15.75" customHeight="1">
      <c r="A359" s="44" t="s">
        <v>86</v>
      </c>
      <c r="B359" s="44" t="s">
        <v>1386</v>
      </c>
      <c r="C359" s="44" t="s">
        <v>88</v>
      </c>
      <c r="D359" s="45" t="s">
        <v>1485</v>
      </c>
      <c r="E359" s="46" t="s">
        <v>1486</v>
      </c>
      <c r="F359" s="47" t="s">
        <v>1487</v>
      </c>
      <c r="G359" s="48" t="s">
        <v>1488</v>
      </c>
      <c r="H359" s="44">
        <v>0.0</v>
      </c>
      <c r="I359" s="44" t="s">
        <v>1489</v>
      </c>
      <c r="J359" s="49">
        <v>44223.0</v>
      </c>
      <c r="K359" s="49">
        <v>44588.0</v>
      </c>
      <c r="L359" s="44" t="s">
        <v>100</v>
      </c>
      <c r="M359" s="50">
        <v>4715085.0</v>
      </c>
      <c r="N359" s="50">
        <v>392923.75</v>
      </c>
      <c r="O359" s="45" t="s">
        <v>1490</v>
      </c>
      <c r="P359" s="44">
        <v>1.08301E8</v>
      </c>
      <c r="Q359" s="44">
        <f t="shared" si="2"/>
        <v>108</v>
      </c>
      <c r="R359" s="50">
        <v>4715085.0</v>
      </c>
      <c r="S359" s="51">
        <v>-2750466.27</v>
      </c>
      <c r="T359" s="50">
        <v>0.0</v>
      </c>
      <c r="U359" s="44" t="s">
        <v>1491</v>
      </c>
      <c r="V359" s="44" t="str">
        <f>VLOOKUP(U359,[1]Sheet1!$B$1:$F$65536,5,FALSE)</f>
        <v>#ERROR!</v>
      </c>
      <c r="W359" s="50">
        <v>1964618.73</v>
      </c>
      <c r="X359" s="51">
        <v>-224999.95999999996</v>
      </c>
      <c r="Y359" s="51">
        <v>560847.54</v>
      </c>
      <c r="Z359" s="52"/>
      <c r="AA359" s="52" t="s">
        <v>96</v>
      </c>
      <c r="AB359" s="53">
        <v>4715085.0</v>
      </c>
      <c r="AC359" s="53"/>
      <c r="AD359" s="54">
        <v>2189618.69</v>
      </c>
      <c r="AE359" s="54">
        <v>1010847.46</v>
      </c>
      <c r="AF359" s="54">
        <v>392923.73</v>
      </c>
      <c r="AG359" s="113">
        <v>617923.73</v>
      </c>
      <c r="AH359" s="60">
        <v>392923.73</v>
      </c>
      <c r="AI359" s="59">
        <v>392923.73</v>
      </c>
      <c r="AJ359" s="50">
        <v>392923.75</v>
      </c>
      <c r="AK359" s="50">
        <v>392923.75</v>
      </c>
      <c r="AL359" s="55"/>
      <c r="AM359" s="55"/>
      <c r="AN359" s="55"/>
      <c r="AO359" s="55"/>
      <c r="AP359" s="55"/>
      <c r="AQ359" s="55"/>
      <c r="AR359" s="55"/>
    </row>
    <row r="360" ht="15.75" customHeight="1">
      <c r="A360" s="44" t="s">
        <v>86</v>
      </c>
      <c r="B360" s="44" t="s">
        <v>1386</v>
      </c>
      <c r="C360" s="44" t="s">
        <v>88</v>
      </c>
      <c r="D360" s="45" t="s">
        <v>1485</v>
      </c>
      <c r="E360" s="46" t="s">
        <v>1486</v>
      </c>
      <c r="F360" s="47" t="s">
        <v>1487</v>
      </c>
      <c r="G360" s="48" t="s">
        <v>1488</v>
      </c>
      <c r="H360" s="44">
        <v>0.0</v>
      </c>
      <c r="I360" s="44" t="s">
        <v>1489</v>
      </c>
      <c r="J360" s="49">
        <v>44223.0</v>
      </c>
      <c r="K360" s="49">
        <v>44588.0</v>
      </c>
      <c r="L360" s="44" t="s">
        <v>100</v>
      </c>
      <c r="M360" s="50">
        <v>7934433.12</v>
      </c>
      <c r="N360" s="50">
        <v>661202.76</v>
      </c>
      <c r="O360" s="45" t="s">
        <v>1490</v>
      </c>
      <c r="P360" s="44">
        <v>1.21E8</v>
      </c>
      <c r="Q360" s="44">
        <f t="shared" si="2"/>
        <v>121</v>
      </c>
      <c r="R360" s="50">
        <v>7934433.12</v>
      </c>
      <c r="S360" s="51">
        <v>-5057545.8100000005</v>
      </c>
      <c r="T360" s="50">
        <v>0.0</v>
      </c>
      <c r="U360" s="44" t="s">
        <v>1492</v>
      </c>
      <c r="V360" s="44" t="str">
        <f>VLOOKUP(U360,[1]Sheet1!$B$1:$F$65536,5,FALSE)</f>
        <v>#ERROR!</v>
      </c>
      <c r="W360" s="50">
        <v>2876887.31</v>
      </c>
      <c r="X360" s="51">
        <v>-589679.73</v>
      </c>
      <c r="Y360" s="51">
        <v>732725.79</v>
      </c>
      <c r="Z360" s="52"/>
      <c r="AA360" s="52" t="s">
        <v>96</v>
      </c>
      <c r="AB360" s="53">
        <v>7934433.12</v>
      </c>
      <c r="AC360" s="53"/>
      <c r="AD360" s="54">
        <v>3466567.04</v>
      </c>
      <c r="AE360" s="54">
        <v>1093279.05</v>
      </c>
      <c r="AF360" s="54">
        <v>1050882.47</v>
      </c>
      <c r="AG360" s="113">
        <v>232076.27</v>
      </c>
      <c r="AH360" s="60">
        <v>1050882.47</v>
      </c>
      <c r="AI360" s="59">
        <v>861202.78</v>
      </c>
      <c r="AJ360" s="50">
        <v>661202.76</v>
      </c>
      <c r="AK360" s="50">
        <v>661202.76</v>
      </c>
      <c r="AL360" s="55"/>
      <c r="AM360" s="55"/>
      <c r="AN360" s="55"/>
      <c r="AO360" s="55"/>
      <c r="AP360" s="55"/>
      <c r="AQ360" s="55"/>
      <c r="AR360" s="55"/>
    </row>
    <row r="361" ht="15.75" customHeight="1">
      <c r="A361" s="44" t="s">
        <v>86</v>
      </c>
      <c r="B361" s="44" t="s">
        <v>1386</v>
      </c>
      <c r="C361" s="44" t="s">
        <v>88</v>
      </c>
      <c r="D361" s="45" t="s">
        <v>1485</v>
      </c>
      <c r="E361" s="46" t="s">
        <v>1486</v>
      </c>
      <c r="F361" s="47" t="s">
        <v>1487</v>
      </c>
      <c r="G361" s="48" t="s">
        <v>1488</v>
      </c>
      <c r="H361" s="44" t="s">
        <v>312</v>
      </c>
      <c r="I361" s="44" t="s">
        <v>1493</v>
      </c>
      <c r="J361" s="49"/>
      <c r="K361" s="49"/>
      <c r="L361" s="44" t="s">
        <v>1379</v>
      </c>
      <c r="M361" s="50"/>
      <c r="N361" s="50"/>
      <c r="O361" s="45"/>
      <c r="P361" s="44"/>
      <c r="Q361" s="44"/>
      <c r="R361" s="50"/>
      <c r="S361" s="51"/>
      <c r="T361" s="50"/>
      <c r="U361" s="44"/>
      <c r="V361" s="44" t="str">
        <f>VLOOKUP(U361,[1]Sheet1!$B$1:$F$65536,5,FALSE)</f>
        <v>#ERROR!</v>
      </c>
      <c r="W361" s="50"/>
      <c r="X361" s="51"/>
      <c r="Y361" s="51"/>
      <c r="Z361" s="52"/>
      <c r="AA361" s="52"/>
      <c r="AB361" s="53"/>
      <c r="AC361" s="53"/>
      <c r="AD361" s="54">
        <v>0.0</v>
      </c>
      <c r="AE361" s="54">
        <v>0.0</v>
      </c>
      <c r="AF361" s="54">
        <v>0.0</v>
      </c>
      <c r="AG361" s="55"/>
      <c r="AH361" s="55"/>
      <c r="AI361" s="55"/>
      <c r="AJ361" s="55"/>
      <c r="AK361" s="55"/>
      <c r="AL361" s="50"/>
      <c r="AM361" s="50"/>
      <c r="AN361" s="50"/>
      <c r="AO361" s="50"/>
      <c r="AP361" s="50"/>
      <c r="AQ361" s="50"/>
      <c r="AR361" s="50"/>
    </row>
    <row r="362" ht="15.75" customHeight="1">
      <c r="A362" s="44" t="s">
        <v>86</v>
      </c>
      <c r="B362" s="44" t="s">
        <v>1386</v>
      </c>
      <c r="C362" s="44" t="s">
        <v>88</v>
      </c>
      <c r="D362" s="45" t="s">
        <v>1485</v>
      </c>
      <c r="E362" s="46" t="s">
        <v>1486</v>
      </c>
      <c r="F362" s="47" t="s">
        <v>1487</v>
      </c>
      <c r="G362" s="48" t="s">
        <v>1488</v>
      </c>
      <c r="H362" s="44" t="s">
        <v>312</v>
      </c>
      <c r="I362" s="44" t="s">
        <v>1493</v>
      </c>
      <c r="J362" s="49"/>
      <c r="K362" s="49"/>
      <c r="L362" s="44" t="s">
        <v>1379</v>
      </c>
      <c r="M362" s="50"/>
      <c r="N362" s="50"/>
      <c r="O362" s="45"/>
      <c r="P362" s="44"/>
      <c r="Q362" s="44"/>
      <c r="R362" s="50"/>
      <c r="S362" s="51"/>
      <c r="T362" s="50"/>
      <c r="U362" s="44"/>
      <c r="V362" s="44" t="str">
        <f>VLOOKUP(U362,[1]Sheet1!$B$1:$F$65536,5,FALSE)</f>
        <v>#ERROR!</v>
      </c>
      <c r="W362" s="50"/>
      <c r="X362" s="51"/>
      <c r="Y362" s="51"/>
      <c r="Z362" s="52"/>
      <c r="AA362" s="52"/>
      <c r="AB362" s="53"/>
      <c r="AC362" s="53"/>
      <c r="AD362" s="54">
        <v>0.0</v>
      </c>
      <c r="AE362" s="54">
        <v>0.0</v>
      </c>
      <c r="AF362" s="54">
        <v>0.0</v>
      </c>
      <c r="AG362" s="55"/>
      <c r="AH362" s="55"/>
      <c r="AI362" s="55"/>
      <c r="AJ362" s="55"/>
      <c r="AK362" s="55"/>
      <c r="AL362" s="50"/>
      <c r="AM362" s="50"/>
      <c r="AN362" s="50"/>
      <c r="AO362" s="50"/>
      <c r="AP362" s="50"/>
      <c r="AQ362" s="50"/>
      <c r="AR362" s="50"/>
    </row>
    <row r="363" ht="15.75" customHeight="1">
      <c r="A363" s="44" t="s">
        <v>86</v>
      </c>
      <c r="B363" s="44" t="s">
        <v>1386</v>
      </c>
      <c r="C363" s="44" t="s">
        <v>88</v>
      </c>
      <c r="D363" s="45" t="s">
        <v>1494</v>
      </c>
      <c r="E363" s="46" t="s">
        <v>1495</v>
      </c>
      <c r="F363" s="47">
        <v>2.343077000017E13</v>
      </c>
      <c r="G363" s="48" t="s">
        <v>1472</v>
      </c>
      <c r="H363" s="44" t="s">
        <v>171</v>
      </c>
      <c r="I363" s="44" t="s">
        <v>1496</v>
      </c>
      <c r="J363" s="49">
        <v>43922.0</v>
      </c>
      <c r="K363" s="49">
        <v>44287.0</v>
      </c>
      <c r="L363" s="44" t="s">
        <v>94</v>
      </c>
      <c r="M363" s="50">
        <v>2608099.2</v>
      </c>
      <c r="N363" s="50">
        <v>217341.6</v>
      </c>
      <c r="O363" s="44">
        <v>17802.0</v>
      </c>
      <c r="P363" s="44">
        <v>1.21E8</v>
      </c>
      <c r="Q363" s="44">
        <f t="shared" ref="Q363:Q381" si="3">VALUE(LEFT(P363,3))</f>
        <v>121</v>
      </c>
      <c r="R363" s="50">
        <v>652024.8</v>
      </c>
      <c r="S363" s="51">
        <v>0.0</v>
      </c>
      <c r="T363" s="50">
        <v>0.0</v>
      </c>
      <c r="U363" s="44" t="s">
        <v>1497</v>
      </c>
      <c r="V363" s="44" t="str">
        <f>VLOOKUP(U363,[1]Sheet1!$B$1:$F$65536,5,FALSE)</f>
        <v>#ERROR!</v>
      </c>
      <c r="W363" s="50">
        <v>652024.8</v>
      </c>
      <c r="X363" s="51">
        <v>187060.39</v>
      </c>
      <c r="Y363" s="51">
        <v>187060.39</v>
      </c>
      <c r="Z363" s="52">
        <v>1927682.61</v>
      </c>
      <c r="AA363" s="52" t="s">
        <v>96</v>
      </c>
      <c r="AB363" s="53">
        <v>2608099.2</v>
      </c>
      <c r="AC363" s="53"/>
      <c r="AD363" s="54">
        <v>464964.41000000003</v>
      </c>
      <c r="AE363" s="54">
        <v>0.0</v>
      </c>
      <c r="AF363" s="54">
        <v>464964.41000000003</v>
      </c>
      <c r="AG363" s="56">
        <v>214719.07</v>
      </c>
      <c r="AH363" s="58">
        <v>216561.62</v>
      </c>
      <c r="AI363" s="58">
        <v>33683.72</v>
      </c>
      <c r="AJ363" s="55"/>
      <c r="AK363" s="55"/>
      <c r="AL363" s="55"/>
      <c r="AM363" s="55"/>
      <c r="AN363" s="55"/>
      <c r="AO363" s="55"/>
      <c r="AP363" s="55"/>
      <c r="AQ363" s="55"/>
      <c r="AR363" s="55"/>
    </row>
    <row r="364" ht="15.75" customHeight="1">
      <c r="A364" s="44" t="s">
        <v>86</v>
      </c>
      <c r="B364" s="44" t="s">
        <v>1386</v>
      </c>
      <c r="C364" s="44" t="s">
        <v>88</v>
      </c>
      <c r="D364" s="45" t="s">
        <v>1494</v>
      </c>
      <c r="E364" s="46" t="s">
        <v>1495</v>
      </c>
      <c r="F364" s="47">
        <v>2.343077000017E13</v>
      </c>
      <c r="G364" s="48" t="s">
        <v>1472</v>
      </c>
      <c r="H364" s="44" t="s">
        <v>171</v>
      </c>
      <c r="I364" s="44" t="s">
        <v>1496</v>
      </c>
      <c r="J364" s="49">
        <v>43922.0</v>
      </c>
      <c r="K364" s="106">
        <v>44287.0</v>
      </c>
      <c r="L364" s="44" t="s">
        <v>94</v>
      </c>
      <c r="M364" s="50">
        <v>1171900.7999999998</v>
      </c>
      <c r="N364" s="50">
        <v>97658.4</v>
      </c>
      <c r="O364" s="44">
        <v>17802.0</v>
      </c>
      <c r="P364" s="44">
        <v>1.08301E8</v>
      </c>
      <c r="Q364" s="44">
        <f t="shared" si="3"/>
        <v>108</v>
      </c>
      <c r="R364" s="50">
        <v>292975.2</v>
      </c>
      <c r="S364" s="51">
        <v>0.0</v>
      </c>
      <c r="T364" s="50">
        <v>0.0</v>
      </c>
      <c r="U364" s="44" t="s">
        <v>1498</v>
      </c>
      <c r="V364" s="44" t="str">
        <f>VLOOKUP(U364,[1]Sheet1!$B$1:$F$65536,5,FALSE)</f>
        <v>#ERROR!</v>
      </c>
      <c r="W364" s="50">
        <v>292975.19999999995</v>
      </c>
      <c r="X364" s="51">
        <v>0.0</v>
      </c>
      <c r="Y364" s="51">
        <v>0.0</v>
      </c>
      <c r="Z364" s="52">
        <v>878925.6000000001</v>
      </c>
      <c r="AA364" s="52" t="s">
        <v>96</v>
      </c>
      <c r="AB364" s="53">
        <v>1171900.7999999998</v>
      </c>
      <c r="AC364" s="53"/>
      <c r="AD364" s="54">
        <v>292975.19999999995</v>
      </c>
      <c r="AE364" s="54">
        <v>0.0</v>
      </c>
      <c r="AF364" s="54">
        <v>292975.19999999995</v>
      </c>
      <c r="AG364" s="56">
        <v>97658.4</v>
      </c>
      <c r="AH364" s="58">
        <v>97658.4</v>
      </c>
      <c r="AI364" s="58">
        <v>97658.4</v>
      </c>
      <c r="AJ364" s="55"/>
      <c r="AK364" s="55"/>
      <c r="AL364" s="55"/>
      <c r="AM364" s="55"/>
      <c r="AN364" s="55"/>
      <c r="AO364" s="55"/>
      <c r="AP364" s="55"/>
      <c r="AQ364" s="55"/>
      <c r="AR364" s="55"/>
    </row>
    <row r="365" ht="15.75" customHeight="1">
      <c r="A365" s="44" t="s">
        <v>86</v>
      </c>
      <c r="B365" s="44" t="s">
        <v>1386</v>
      </c>
      <c r="C365" s="44" t="s">
        <v>88</v>
      </c>
      <c r="D365" s="45" t="s">
        <v>1080</v>
      </c>
      <c r="E365" s="46" t="s">
        <v>1499</v>
      </c>
      <c r="F365" s="47">
        <v>1.9388386000189E13</v>
      </c>
      <c r="G365" s="46" t="s">
        <v>1500</v>
      </c>
      <c r="H365" s="95">
        <v>0.0</v>
      </c>
      <c r="I365" s="95" t="s">
        <v>1493</v>
      </c>
      <c r="J365" s="108"/>
      <c r="K365" s="108"/>
      <c r="L365" s="44" t="s">
        <v>1268</v>
      </c>
      <c r="M365" s="50">
        <v>480000.0</v>
      </c>
      <c r="N365" s="50">
        <v>40000.0</v>
      </c>
      <c r="O365" s="44">
        <v>15566.0</v>
      </c>
      <c r="P365" s="44">
        <v>1.22E8</v>
      </c>
      <c r="Q365" s="44">
        <f t="shared" si="3"/>
        <v>122</v>
      </c>
      <c r="R365" s="50"/>
      <c r="S365" s="51">
        <v>0.0</v>
      </c>
      <c r="T365" s="50">
        <v>0.0</v>
      </c>
      <c r="U365" s="44"/>
      <c r="V365" s="44" t="str">
        <f>VLOOKUP(U365,[1]Sheet1!$B$1:$F$65536,5,FALSE)</f>
        <v>#ERROR!</v>
      </c>
      <c r="W365" s="50"/>
      <c r="X365" s="51">
        <v>-40000.0</v>
      </c>
      <c r="Y365" s="51">
        <v>0.0</v>
      </c>
      <c r="Z365" s="52">
        <v>440000.0</v>
      </c>
      <c r="AA365" s="52" t="s">
        <v>96</v>
      </c>
      <c r="AB365" s="53"/>
      <c r="AC365" s="53"/>
      <c r="AD365" s="54">
        <v>40000.0</v>
      </c>
      <c r="AE365" s="54">
        <v>0.0</v>
      </c>
      <c r="AF365" s="54">
        <v>0.0</v>
      </c>
      <c r="AG365" s="109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</row>
    <row r="366" ht="15.75" customHeight="1">
      <c r="A366" s="44" t="s">
        <v>86</v>
      </c>
      <c r="B366" s="44" t="s">
        <v>1386</v>
      </c>
      <c r="C366" s="44" t="s">
        <v>88</v>
      </c>
      <c r="D366" s="45" t="s">
        <v>1501</v>
      </c>
      <c r="E366" s="46" t="s">
        <v>1502</v>
      </c>
      <c r="F366" s="47">
        <v>2.0556584000193E13</v>
      </c>
      <c r="G366" s="48" t="s">
        <v>1503</v>
      </c>
      <c r="H366" s="44" t="s">
        <v>171</v>
      </c>
      <c r="I366" s="44" t="s">
        <v>1504</v>
      </c>
      <c r="J366" s="49">
        <v>44013.0</v>
      </c>
      <c r="K366" s="49">
        <v>44378.0</v>
      </c>
      <c r="L366" s="44" t="s">
        <v>100</v>
      </c>
      <c r="M366" s="50">
        <v>1966975.08</v>
      </c>
      <c r="N366" s="50">
        <v>163914.59</v>
      </c>
      <c r="O366" s="44">
        <v>1637.0</v>
      </c>
      <c r="P366" s="44">
        <v>1.21E8</v>
      </c>
      <c r="Q366" s="44">
        <f t="shared" si="3"/>
        <v>121</v>
      </c>
      <c r="R366" s="50">
        <v>720000.0</v>
      </c>
      <c r="S366" s="51">
        <v>0.0</v>
      </c>
      <c r="T366" s="50">
        <v>0.0</v>
      </c>
      <c r="U366" s="44" t="s">
        <v>1505</v>
      </c>
      <c r="V366" s="44" t="str">
        <f>VLOOKUP(U366,[1]Sheet1!$B$1:$F$65536,5,FALSE)</f>
        <v>#ERROR!</v>
      </c>
      <c r="W366" s="50">
        <v>720000.0</v>
      </c>
      <c r="X366" s="51">
        <v>262919.19999999995</v>
      </c>
      <c r="Y366" s="51">
        <v>502919.19999999995</v>
      </c>
      <c r="Z366" s="52">
        <v>592608.2</v>
      </c>
      <c r="AA366" s="52" t="s">
        <v>96</v>
      </c>
      <c r="AB366" s="53">
        <v>751366.4</v>
      </c>
      <c r="AC366" s="53"/>
      <c r="AD366" s="54">
        <v>457080.80000000005</v>
      </c>
      <c r="AE366" s="54">
        <v>114990.3</v>
      </c>
      <c r="AF366" s="54">
        <v>102090.5</v>
      </c>
      <c r="AG366" s="60">
        <v>36986.3</v>
      </c>
      <c r="AH366" s="58">
        <v>65104.2</v>
      </c>
      <c r="AI366" s="59">
        <v>85751.1</v>
      </c>
      <c r="AJ366" s="59">
        <v>29239.2</v>
      </c>
      <c r="AK366" s="50">
        <v>120000.0</v>
      </c>
      <c r="AL366" s="50">
        <v>120000.0</v>
      </c>
      <c r="AM366" s="55"/>
      <c r="AN366" s="55"/>
      <c r="AO366" s="55"/>
      <c r="AP366" s="55"/>
      <c r="AQ366" s="55"/>
      <c r="AR366" s="55"/>
    </row>
    <row r="367" ht="15.75" customHeight="1">
      <c r="A367" s="44" t="s">
        <v>86</v>
      </c>
      <c r="B367" s="44" t="s">
        <v>1386</v>
      </c>
      <c r="C367" s="44" t="s">
        <v>88</v>
      </c>
      <c r="D367" s="45" t="s">
        <v>1506</v>
      </c>
      <c r="E367" s="46" t="s">
        <v>1507</v>
      </c>
      <c r="F367" s="47">
        <v>4.182711000185E12</v>
      </c>
      <c r="G367" s="48" t="s">
        <v>1508</v>
      </c>
      <c r="H367" s="44" t="s">
        <v>171</v>
      </c>
      <c r="I367" s="44" t="s">
        <v>1509</v>
      </c>
      <c r="J367" s="49">
        <v>44136.0</v>
      </c>
      <c r="K367" s="49">
        <v>44501.0</v>
      </c>
      <c r="L367" s="44" t="s">
        <v>100</v>
      </c>
      <c r="M367" s="50">
        <v>8504476.44</v>
      </c>
      <c r="N367" s="50">
        <v>708706.37</v>
      </c>
      <c r="O367" s="44">
        <v>17805.0</v>
      </c>
      <c r="P367" s="44">
        <v>1.21E8</v>
      </c>
      <c r="Q367" s="44">
        <f t="shared" si="3"/>
        <v>121</v>
      </c>
      <c r="R367" s="50">
        <v>3490000.0</v>
      </c>
      <c r="S367" s="51">
        <v>0.0</v>
      </c>
      <c r="T367" s="50">
        <v>0.0</v>
      </c>
      <c r="U367" s="44" t="s">
        <v>1510</v>
      </c>
      <c r="V367" s="44" t="str">
        <f>VLOOKUP(U367,[1]Sheet1!$B$1:$F$65536,5,FALSE)</f>
        <v>#ERROR!</v>
      </c>
      <c r="W367" s="50">
        <v>3490000.0</v>
      </c>
      <c r="X367" s="51">
        <v>-76507.25999999978</v>
      </c>
      <c r="Y367" s="51">
        <v>2713492.7399999998</v>
      </c>
      <c r="Z367" s="52">
        <v>699489.88</v>
      </c>
      <c r="AA367" s="52" t="s">
        <v>96</v>
      </c>
      <c r="AB367" s="53">
        <v>8504476.44</v>
      </c>
      <c r="AC367" s="53"/>
      <c r="AD367" s="54">
        <v>3566507.26</v>
      </c>
      <c r="AE367" s="54">
        <v>411088.64</v>
      </c>
      <c r="AF367" s="54">
        <v>365418.62</v>
      </c>
      <c r="AG367" s="56">
        <v>365418.62</v>
      </c>
      <c r="AH367" s="59">
        <v>411088.64</v>
      </c>
      <c r="AI367" s="50">
        <v>350000.0</v>
      </c>
      <c r="AJ367" s="50">
        <v>350000.0</v>
      </c>
      <c r="AK367" s="50">
        <v>350000.0</v>
      </c>
      <c r="AL367" s="50">
        <v>350000.0</v>
      </c>
      <c r="AM367" s="50">
        <v>350000.0</v>
      </c>
      <c r="AN367" s="50">
        <v>350000.0</v>
      </c>
      <c r="AO367" s="50">
        <v>350000.0</v>
      </c>
      <c r="AP367" s="50">
        <v>340000.0</v>
      </c>
      <c r="AQ367" s="55"/>
      <c r="AR367" s="55"/>
    </row>
    <row r="368" ht="15.75" customHeight="1">
      <c r="A368" s="44" t="s">
        <v>86</v>
      </c>
      <c r="B368" s="44" t="s">
        <v>1386</v>
      </c>
      <c r="C368" s="44" t="s">
        <v>88</v>
      </c>
      <c r="D368" s="45" t="s">
        <v>1511</v>
      </c>
      <c r="E368" s="46" t="s">
        <v>1512</v>
      </c>
      <c r="F368" s="47">
        <v>4.678251000261E12</v>
      </c>
      <c r="G368" s="48" t="s">
        <v>1513</v>
      </c>
      <c r="H368" s="44" t="s">
        <v>92</v>
      </c>
      <c r="I368" s="44" t="s">
        <v>1514</v>
      </c>
      <c r="J368" s="49">
        <v>44078.0</v>
      </c>
      <c r="K368" s="49">
        <v>44443.0</v>
      </c>
      <c r="L368" s="44" t="s">
        <v>100</v>
      </c>
      <c r="M368" s="50">
        <v>7454785.68</v>
      </c>
      <c r="N368" s="50">
        <v>621232.14</v>
      </c>
      <c r="O368" s="44">
        <v>1641.0</v>
      </c>
      <c r="P368" s="44">
        <v>1.08301E8</v>
      </c>
      <c r="Q368" s="44">
        <f t="shared" si="3"/>
        <v>108</v>
      </c>
      <c r="R368" s="50">
        <v>5082251.49</v>
      </c>
      <c r="S368" s="51">
        <v>0.0</v>
      </c>
      <c r="T368" s="50">
        <v>0.0</v>
      </c>
      <c r="U368" s="44" t="s">
        <v>1515</v>
      </c>
      <c r="V368" s="44" t="str">
        <f>VLOOKUP(U368,[1]Sheet1!$B$1:$F$65536,5,FALSE)</f>
        <v>#ERROR!</v>
      </c>
      <c r="W368" s="105">
        <v>5082251.49</v>
      </c>
      <c r="X368" s="51">
        <v>25459.990000000224</v>
      </c>
      <c r="Y368" s="51">
        <v>3865247.2</v>
      </c>
      <c r="Z368" s="52">
        <v>2484244.37</v>
      </c>
      <c r="AA368" s="52" t="s">
        <v>96</v>
      </c>
      <c r="AB368" s="53">
        <v>7454785.68</v>
      </c>
      <c r="AC368" s="53"/>
      <c r="AD368" s="54">
        <v>5056791.5</v>
      </c>
      <c r="AE368" s="54">
        <v>0.0</v>
      </c>
      <c r="AF368" s="54">
        <v>1217004.29</v>
      </c>
      <c r="AG368" s="56">
        <v>621232.14</v>
      </c>
      <c r="AH368" s="56">
        <v>595772.15</v>
      </c>
      <c r="AI368" s="50">
        <v>621232.14</v>
      </c>
      <c r="AJ368" s="50">
        <v>621232.14</v>
      </c>
      <c r="AK368" s="50">
        <v>621232.14</v>
      </c>
      <c r="AL368" s="50">
        <v>621232.14</v>
      </c>
      <c r="AM368" s="50">
        <v>621232.14</v>
      </c>
      <c r="AN368" s="50">
        <v>621232.14</v>
      </c>
      <c r="AO368" s="50">
        <v>112394.37</v>
      </c>
      <c r="AP368" s="55"/>
      <c r="AQ368" s="55"/>
      <c r="AR368" s="55"/>
    </row>
    <row r="369" ht="15.75" customHeight="1">
      <c r="A369" s="44" t="s">
        <v>86</v>
      </c>
      <c r="B369" s="44" t="s">
        <v>1386</v>
      </c>
      <c r="C369" s="44" t="s">
        <v>88</v>
      </c>
      <c r="D369" s="45" t="s">
        <v>1516</v>
      </c>
      <c r="E369" s="46" t="s">
        <v>1517</v>
      </c>
      <c r="F369" s="47">
        <v>2.8067442000174E13</v>
      </c>
      <c r="G369" s="48" t="s">
        <v>1518</v>
      </c>
      <c r="H369" s="44" t="s">
        <v>171</v>
      </c>
      <c r="I369" s="44" t="s">
        <v>1519</v>
      </c>
      <c r="J369" s="49">
        <v>44291.0</v>
      </c>
      <c r="K369" s="49">
        <v>44656.0</v>
      </c>
      <c r="L369" s="44" t="s">
        <v>100</v>
      </c>
      <c r="M369" s="50">
        <v>576574.56</v>
      </c>
      <c r="N369" s="50">
        <v>48047.88</v>
      </c>
      <c r="O369" s="44">
        <v>1625.0</v>
      </c>
      <c r="P369" s="44">
        <v>1.21E8</v>
      </c>
      <c r="Q369" s="44">
        <f t="shared" si="3"/>
        <v>121</v>
      </c>
      <c r="R369" s="50">
        <v>426024.54</v>
      </c>
      <c r="S369" s="51">
        <v>-137737.25999999995</v>
      </c>
      <c r="T369" s="50">
        <v>0.0</v>
      </c>
      <c r="U369" s="44" t="s">
        <v>1520</v>
      </c>
      <c r="V369" s="44" t="str">
        <f>VLOOKUP(U369,[1]Sheet1!$B$1:$F$65536,5,FALSE)</f>
        <v>#ERROR!</v>
      </c>
      <c r="W369" s="105">
        <v>288287.28</v>
      </c>
      <c r="X369" s="51">
        <v>-127819.47999999998</v>
      </c>
      <c r="Y369" s="51">
        <v>288287.28</v>
      </c>
      <c r="Z369" s="52"/>
      <c r="AA369" s="52" t="s">
        <v>96</v>
      </c>
      <c r="AB369" s="53">
        <v>416106.76</v>
      </c>
      <c r="AC369" s="53"/>
      <c r="AD369" s="54">
        <v>416106.76</v>
      </c>
      <c r="AE369" s="54">
        <v>0.0</v>
      </c>
      <c r="AF369" s="54">
        <v>0.0</v>
      </c>
      <c r="AG369" s="55"/>
      <c r="AH369" s="55"/>
      <c r="AI369" s="55"/>
      <c r="AJ369" s="50">
        <v>31723.720000000005</v>
      </c>
      <c r="AK369" s="50">
        <v>48047.880000000005</v>
      </c>
      <c r="AL369" s="50">
        <v>48047.880000000005</v>
      </c>
      <c r="AM369" s="50">
        <v>48047.880000000005</v>
      </c>
      <c r="AN369" s="50">
        <v>48047.880000000005</v>
      </c>
      <c r="AO369" s="50">
        <v>48047.880000000005</v>
      </c>
      <c r="AP369" s="50">
        <v>48047.880000000005</v>
      </c>
      <c r="AQ369" s="50">
        <v>48047.880000000005</v>
      </c>
      <c r="AR369" s="50">
        <v>48047.880000000005</v>
      </c>
    </row>
    <row r="370" ht="15.75" customHeight="1">
      <c r="A370" s="44" t="s">
        <v>86</v>
      </c>
      <c r="B370" s="44" t="s">
        <v>1386</v>
      </c>
      <c r="C370" s="44" t="s">
        <v>88</v>
      </c>
      <c r="D370" s="45" t="s">
        <v>1516</v>
      </c>
      <c r="E370" s="46" t="s">
        <v>1517</v>
      </c>
      <c r="F370" s="47">
        <v>2.8067442000174E13</v>
      </c>
      <c r="G370" s="48" t="s">
        <v>1518</v>
      </c>
      <c r="H370" s="44" t="s">
        <v>312</v>
      </c>
      <c r="I370" s="44" t="s">
        <v>1521</v>
      </c>
      <c r="J370" s="49">
        <v>43926.0</v>
      </c>
      <c r="K370" s="106">
        <v>44291.0</v>
      </c>
      <c r="L370" s="44" t="s">
        <v>94</v>
      </c>
      <c r="M370" s="50">
        <v>576574.56</v>
      </c>
      <c r="N370" s="50">
        <v>48047.880000000005</v>
      </c>
      <c r="O370" s="44">
        <v>17800.0</v>
      </c>
      <c r="P370" s="44">
        <v>1.21E8</v>
      </c>
      <c r="Q370" s="44">
        <f t="shared" si="3"/>
        <v>121</v>
      </c>
      <c r="R370" s="50">
        <v>160467.8</v>
      </c>
      <c r="S370" s="51">
        <v>0.0</v>
      </c>
      <c r="T370" s="50">
        <v>0.0</v>
      </c>
      <c r="U370" s="44" t="s">
        <v>1522</v>
      </c>
      <c r="V370" s="44" t="str">
        <f>VLOOKUP(U370,[1]Sheet1!$B$1:$F$65536,5,FALSE)</f>
        <v>#ERROR!</v>
      </c>
      <c r="W370" s="50">
        <v>160467.8</v>
      </c>
      <c r="X370" s="51">
        <v>15393.77999999997</v>
      </c>
      <c r="Y370" s="51">
        <v>79765.81999999998</v>
      </c>
      <c r="Z370" s="52">
        <v>390096.57999999996</v>
      </c>
      <c r="AA370" s="52" t="s">
        <v>96</v>
      </c>
      <c r="AB370" s="53">
        <v>145074.02000000002</v>
      </c>
      <c r="AC370" s="53"/>
      <c r="AD370" s="54">
        <v>145074.02000000002</v>
      </c>
      <c r="AE370" s="54">
        <v>0.0</v>
      </c>
      <c r="AF370" s="54">
        <v>80701.98000000001</v>
      </c>
      <c r="AG370" s="56">
        <v>37431.48</v>
      </c>
      <c r="AH370" s="58">
        <v>43270.5</v>
      </c>
      <c r="AI370" s="50">
        <v>48047.880000000005</v>
      </c>
      <c r="AJ370" s="50">
        <v>16324.16</v>
      </c>
      <c r="AK370" s="55"/>
      <c r="AL370" s="55"/>
      <c r="AM370" s="55"/>
      <c r="AN370" s="55"/>
      <c r="AO370" s="55"/>
      <c r="AP370" s="55"/>
      <c r="AQ370" s="55"/>
      <c r="AR370" s="55"/>
    </row>
    <row r="371" ht="15.75" customHeight="1">
      <c r="A371" s="44" t="s">
        <v>86</v>
      </c>
      <c r="B371" s="44" t="s">
        <v>1386</v>
      </c>
      <c r="C371" s="44" t="s">
        <v>88</v>
      </c>
      <c r="D371" s="45" t="s">
        <v>1523</v>
      </c>
      <c r="E371" s="46" t="s">
        <v>1524</v>
      </c>
      <c r="F371" s="47">
        <v>6.086288000145E12</v>
      </c>
      <c r="G371" s="48" t="s">
        <v>1525</v>
      </c>
      <c r="H371" s="44" t="s">
        <v>98</v>
      </c>
      <c r="I371" s="44" t="s">
        <v>1526</v>
      </c>
      <c r="J371" s="49">
        <v>44166.0</v>
      </c>
      <c r="K371" s="49">
        <v>44531.0</v>
      </c>
      <c r="L371" s="44" t="s">
        <v>100</v>
      </c>
      <c r="M371" s="50">
        <v>5514592.416666666</v>
      </c>
      <c r="N371" s="50">
        <v>501326.58333333326</v>
      </c>
      <c r="O371" s="44">
        <v>1648.0</v>
      </c>
      <c r="P371" s="44">
        <v>1.08301E8</v>
      </c>
      <c r="Q371" s="44">
        <f t="shared" si="3"/>
        <v>108</v>
      </c>
      <c r="R371" s="50">
        <v>6015919.0</v>
      </c>
      <c r="S371" s="51">
        <v>-501326.5800000001</v>
      </c>
      <c r="T371" s="50">
        <v>0.0</v>
      </c>
      <c r="U371" s="44" t="s">
        <v>1527</v>
      </c>
      <c r="V371" s="44" t="str">
        <f>VLOOKUP(U371,[1]Sheet1!$B$1:$F$65536,5,FALSE)</f>
        <v>#ERROR!</v>
      </c>
      <c r="W371" s="50">
        <v>5514592.42</v>
      </c>
      <c r="X371" s="51">
        <v>5514592.42</v>
      </c>
      <c r="Y371" s="51">
        <v>4511939.26</v>
      </c>
      <c r="Z371" s="52"/>
      <c r="AA371" s="52" t="s">
        <v>96</v>
      </c>
      <c r="AB371" s="53">
        <v>5514592.416666666</v>
      </c>
      <c r="AC371" s="53"/>
      <c r="AD371" s="54">
        <v>5514592.41</v>
      </c>
      <c r="AE371" s="54">
        <v>0.0</v>
      </c>
      <c r="AF371" s="54">
        <v>1002653.16</v>
      </c>
      <c r="AG371" s="56">
        <v>501326.58</v>
      </c>
      <c r="AH371" s="58">
        <v>501326.58</v>
      </c>
      <c r="AI371" s="50">
        <v>501326.5833333333</v>
      </c>
      <c r="AJ371" s="50">
        <v>501326.5833333333</v>
      </c>
      <c r="AK371" s="50">
        <v>501326.5833333333</v>
      </c>
      <c r="AL371" s="50">
        <v>501326.5833333333</v>
      </c>
      <c r="AM371" s="50">
        <v>501326.5833333333</v>
      </c>
      <c r="AN371" s="50">
        <v>501326.5833333333</v>
      </c>
      <c r="AO371" s="50">
        <v>501326.5833333333</v>
      </c>
      <c r="AP371" s="50">
        <v>501326.5833333333</v>
      </c>
      <c r="AQ371" s="50">
        <v>501326.5833333333</v>
      </c>
      <c r="AR371" s="55"/>
    </row>
    <row r="372" ht="15.75" customHeight="1">
      <c r="A372" s="44" t="s">
        <v>86</v>
      </c>
      <c r="B372" s="44" t="s">
        <v>1386</v>
      </c>
      <c r="C372" s="44" t="s">
        <v>88</v>
      </c>
      <c r="D372" s="45" t="s">
        <v>1523</v>
      </c>
      <c r="E372" s="46" t="s">
        <v>1524</v>
      </c>
      <c r="F372" s="47">
        <v>6.086288000145E12</v>
      </c>
      <c r="G372" s="48" t="s">
        <v>1525</v>
      </c>
      <c r="H372" s="44" t="s">
        <v>98</v>
      </c>
      <c r="I372" s="44" t="s">
        <v>1526</v>
      </c>
      <c r="J372" s="49">
        <v>44166.0</v>
      </c>
      <c r="K372" s="49">
        <v>44531.0</v>
      </c>
      <c r="L372" s="44" t="s">
        <v>100</v>
      </c>
      <c r="M372" s="50">
        <v>4412407.583333334</v>
      </c>
      <c r="N372" s="50">
        <v>325923.4166666667</v>
      </c>
      <c r="O372" s="44">
        <v>1648.0</v>
      </c>
      <c r="P372" s="44">
        <v>1.21E8</v>
      </c>
      <c r="Q372" s="44">
        <f t="shared" si="3"/>
        <v>121</v>
      </c>
      <c r="R372" s="50">
        <v>7700000.0</v>
      </c>
      <c r="S372" s="51">
        <v>-5514592.42</v>
      </c>
      <c r="T372" s="50">
        <v>0.0</v>
      </c>
      <c r="U372" s="44" t="s">
        <v>1528</v>
      </c>
      <c r="V372" s="44" t="str">
        <f>VLOOKUP(U372,[1]Sheet1!$B$1:$F$65536,5,FALSE)</f>
        <v>#ERROR!</v>
      </c>
      <c r="W372" s="50">
        <v>2185407.58</v>
      </c>
      <c r="X372" s="51">
        <v>144453.02999999956</v>
      </c>
      <c r="Y372" s="51">
        <v>1932513.78</v>
      </c>
      <c r="Z372" s="52">
        <v>717519.75</v>
      </c>
      <c r="AA372" s="52" t="s">
        <v>96</v>
      </c>
      <c r="AB372" s="53">
        <v>1517362.7999999998</v>
      </c>
      <c r="AC372" s="53"/>
      <c r="AD372" s="54">
        <v>2040954.5500000005</v>
      </c>
      <c r="AE372" s="54">
        <v>0.0</v>
      </c>
      <c r="AF372" s="54">
        <v>252893.8</v>
      </c>
      <c r="AG372" s="56">
        <v>113986.55</v>
      </c>
      <c r="AH372" s="58">
        <v>138907.25</v>
      </c>
      <c r="AI372" s="50">
        <v>198673.4166666667</v>
      </c>
      <c r="AJ372" s="50">
        <v>198673.4166666667</v>
      </c>
      <c r="AK372" s="50">
        <v>198673.4166666667</v>
      </c>
      <c r="AL372" s="50">
        <v>198673.4166666667</v>
      </c>
      <c r="AM372" s="50">
        <v>198673.4166666667</v>
      </c>
      <c r="AN372" s="50">
        <v>198673.4166666667</v>
      </c>
      <c r="AO372" s="50">
        <v>198673.4166666667</v>
      </c>
      <c r="AP372" s="50">
        <v>198673.4166666667</v>
      </c>
      <c r="AQ372" s="50">
        <v>198673.4166666667</v>
      </c>
      <c r="AR372" s="55"/>
    </row>
    <row r="373" ht="15.75" customHeight="1">
      <c r="A373" s="44" t="s">
        <v>86</v>
      </c>
      <c r="B373" s="44" t="s">
        <v>1386</v>
      </c>
      <c r="C373" s="44" t="s">
        <v>88</v>
      </c>
      <c r="D373" s="45" t="s">
        <v>1529</v>
      </c>
      <c r="E373" s="46" t="s">
        <v>1530</v>
      </c>
      <c r="F373" s="47">
        <v>6.086288000145E12</v>
      </c>
      <c r="G373" s="48" t="s">
        <v>1531</v>
      </c>
      <c r="H373" s="44" t="s">
        <v>678</v>
      </c>
      <c r="I373" s="44" t="s">
        <v>1532</v>
      </c>
      <c r="J373" s="49">
        <v>44186.0</v>
      </c>
      <c r="K373" s="49">
        <v>44551.0</v>
      </c>
      <c r="L373" s="44" t="s">
        <v>100</v>
      </c>
      <c r="M373" s="50">
        <v>3903132.0</v>
      </c>
      <c r="N373" s="50">
        <v>325261.0</v>
      </c>
      <c r="O373" s="44">
        <v>1643.0</v>
      </c>
      <c r="P373" s="44">
        <v>1.08301E8</v>
      </c>
      <c r="Q373" s="44">
        <f t="shared" si="3"/>
        <v>108</v>
      </c>
      <c r="R373" s="50">
        <v>3805553.7</v>
      </c>
      <c r="S373" s="51">
        <v>0.0</v>
      </c>
      <c r="T373" s="50">
        <v>0.0</v>
      </c>
      <c r="U373" s="44" t="s">
        <v>1533</v>
      </c>
      <c r="V373" s="44" t="str">
        <f>VLOOKUP(U373,[1]Sheet1!$B$1:$F$65536,5,FALSE)</f>
        <v>#ERROR!</v>
      </c>
      <c r="W373" s="50">
        <v>3805553.7</v>
      </c>
      <c r="X373" s="51">
        <v>-0.02000000001862645</v>
      </c>
      <c r="Y373" s="51">
        <v>3155031.6800000006</v>
      </c>
      <c r="Z373" s="52">
        <v>100729.21</v>
      </c>
      <c r="AA373" s="52" t="s">
        <v>96</v>
      </c>
      <c r="AB373" s="53">
        <v>3805553.72</v>
      </c>
      <c r="AC373" s="53"/>
      <c r="AD373" s="54">
        <v>3805553.72</v>
      </c>
      <c r="AE373" s="54">
        <v>325261.01</v>
      </c>
      <c r="AF373" s="54">
        <v>325261.01</v>
      </c>
      <c r="AG373" s="56">
        <v>325261.01</v>
      </c>
      <c r="AH373" s="59">
        <v>325261.01</v>
      </c>
      <c r="AI373" s="50">
        <v>325261.0</v>
      </c>
      <c r="AJ373" s="50">
        <v>325261.0</v>
      </c>
      <c r="AK373" s="50">
        <v>325261.0</v>
      </c>
      <c r="AL373" s="50">
        <v>325261.0</v>
      </c>
      <c r="AM373" s="50">
        <v>325261.0</v>
      </c>
      <c r="AN373" s="50">
        <v>325261.0</v>
      </c>
      <c r="AO373" s="50">
        <v>325261.0</v>
      </c>
      <c r="AP373" s="50">
        <v>325261.0</v>
      </c>
      <c r="AQ373" s="50">
        <v>325261.0</v>
      </c>
      <c r="AR373" s="50">
        <v>227682.7</v>
      </c>
    </row>
    <row r="374" ht="15.75" customHeight="1">
      <c r="A374" s="44" t="s">
        <v>86</v>
      </c>
      <c r="B374" s="44" t="s">
        <v>1386</v>
      </c>
      <c r="C374" s="44" t="s">
        <v>88</v>
      </c>
      <c r="D374" s="45" t="s">
        <v>1529</v>
      </c>
      <c r="E374" s="46" t="s">
        <v>1530</v>
      </c>
      <c r="F374" s="47">
        <v>6.086288000145E12</v>
      </c>
      <c r="G374" s="48" t="s">
        <v>1531</v>
      </c>
      <c r="H374" s="44" t="s">
        <v>678</v>
      </c>
      <c r="I374" s="44" t="s">
        <v>1532</v>
      </c>
      <c r="J374" s="49">
        <v>44186.0</v>
      </c>
      <c r="K374" s="49">
        <v>44551.0</v>
      </c>
      <c r="L374" s="44" t="s">
        <v>100</v>
      </c>
      <c r="M374" s="50">
        <v>1207377.0</v>
      </c>
      <c r="N374" s="50">
        <v>100614.75</v>
      </c>
      <c r="O374" s="44">
        <v>1643.0</v>
      </c>
      <c r="P374" s="44">
        <v>1.21E8</v>
      </c>
      <c r="Q374" s="44">
        <f t="shared" si="3"/>
        <v>121</v>
      </c>
      <c r="R374" s="50">
        <v>1162996.72</v>
      </c>
      <c r="S374" s="51">
        <v>0.0</v>
      </c>
      <c r="T374" s="50">
        <v>0.0</v>
      </c>
      <c r="U374" s="44" t="s">
        <v>1534</v>
      </c>
      <c r="V374" s="44" t="str">
        <f>VLOOKUP(U374,[1]Sheet1!$B$1:$F$65536,5,FALSE)</f>
        <v>#ERROR!</v>
      </c>
      <c r="W374" s="50">
        <v>1162996.72</v>
      </c>
      <c r="X374" s="51">
        <v>170911.16999999993</v>
      </c>
      <c r="Y374" s="51">
        <v>1132678.3900000001</v>
      </c>
      <c r="Z374" s="52">
        <v>7587.76</v>
      </c>
      <c r="AA374" s="52" t="s">
        <v>96</v>
      </c>
      <c r="AB374" s="53">
        <v>992085.55</v>
      </c>
      <c r="AC374" s="53"/>
      <c r="AD374" s="54">
        <v>992085.55</v>
      </c>
      <c r="AE374" s="54">
        <v>14725.88</v>
      </c>
      <c r="AF374" s="54">
        <v>15592.45</v>
      </c>
      <c r="AG374" s="56">
        <v>15592.45</v>
      </c>
      <c r="AH374" s="59">
        <v>14725.88</v>
      </c>
      <c r="AI374" s="50">
        <v>100614.75</v>
      </c>
      <c r="AJ374" s="50">
        <v>100614.75</v>
      </c>
      <c r="AK374" s="50">
        <v>100614.75</v>
      </c>
      <c r="AL374" s="50">
        <v>100614.75</v>
      </c>
      <c r="AM374" s="50">
        <v>100614.75</v>
      </c>
      <c r="AN374" s="50">
        <v>100614.75</v>
      </c>
      <c r="AO374" s="50">
        <v>100614.75</v>
      </c>
      <c r="AP374" s="50">
        <v>100614.75</v>
      </c>
      <c r="AQ374" s="50">
        <v>100614.75</v>
      </c>
      <c r="AR374" s="50">
        <v>56234.47</v>
      </c>
    </row>
    <row r="375" ht="15.75" customHeight="1">
      <c r="A375" s="44" t="s">
        <v>86</v>
      </c>
      <c r="B375" s="44" t="s">
        <v>1386</v>
      </c>
      <c r="C375" s="44" t="s">
        <v>88</v>
      </c>
      <c r="D375" s="45" t="s">
        <v>1535</v>
      </c>
      <c r="E375" s="46" t="s">
        <v>1536</v>
      </c>
      <c r="F375" s="47">
        <v>6.9420156000128E13</v>
      </c>
      <c r="G375" s="48" t="s">
        <v>1537</v>
      </c>
      <c r="H375" s="44" t="s">
        <v>1044</v>
      </c>
      <c r="I375" s="44" t="s">
        <v>1538</v>
      </c>
      <c r="J375" s="49">
        <v>44285.0</v>
      </c>
      <c r="K375" s="49">
        <v>44375.0</v>
      </c>
      <c r="L375" s="44" t="s">
        <v>100</v>
      </c>
      <c r="M375" s="50">
        <v>1897604.34</v>
      </c>
      <c r="N375" s="50">
        <v>632534.78</v>
      </c>
      <c r="O375" s="44">
        <v>1630.0</v>
      </c>
      <c r="P375" s="44">
        <v>1.21E8</v>
      </c>
      <c r="Q375" s="44">
        <f t="shared" si="3"/>
        <v>121</v>
      </c>
      <c r="R375" s="50">
        <v>1897603.34</v>
      </c>
      <c r="S375" s="51">
        <v>1.0</v>
      </c>
      <c r="T375" s="50">
        <v>0.0</v>
      </c>
      <c r="U375" s="44" t="s">
        <v>1539</v>
      </c>
      <c r="V375" s="44" t="str">
        <f>VLOOKUP(U375,[1]Sheet1!$B$1:$F$65536,5,FALSE)</f>
        <v>#ERROR!</v>
      </c>
      <c r="W375" s="50">
        <v>1897604.34</v>
      </c>
      <c r="X375" s="51">
        <v>-21075.97999999998</v>
      </c>
      <c r="Y375" s="51">
        <v>1876528.36</v>
      </c>
      <c r="Z375" s="52"/>
      <c r="AA375" s="52" t="s">
        <v>96</v>
      </c>
      <c r="AB375" s="53"/>
      <c r="AC375" s="53"/>
      <c r="AD375" s="54">
        <v>1918680.32</v>
      </c>
      <c r="AE375" s="54">
        <v>0.0</v>
      </c>
      <c r="AF375" s="54">
        <v>21075.98</v>
      </c>
      <c r="AG375" s="55"/>
      <c r="AH375" s="55"/>
      <c r="AI375" s="56">
        <v>21075.98</v>
      </c>
      <c r="AJ375" s="50">
        <v>632534.78</v>
      </c>
      <c r="AK375" s="50">
        <v>632534.78</v>
      </c>
      <c r="AL375" s="50">
        <v>632534.78</v>
      </c>
      <c r="AM375" s="55"/>
      <c r="AN375" s="55"/>
      <c r="AO375" s="55"/>
      <c r="AP375" s="55"/>
      <c r="AQ375" s="55"/>
      <c r="AR375" s="55"/>
    </row>
    <row r="376" ht="15.75" customHeight="1">
      <c r="A376" s="44" t="s">
        <v>86</v>
      </c>
      <c r="B376" s="44" t="s">
        <v>1386</v>
      </c>
      <c r="C376" s="44" t="s">
        <v>88</v>
      </c>
      <c r="D376" s="45" t="s">
        <v>1535</v>
      </c>
      <c r="E376" s="46" t="s">
        <v>1536</v>
      </c>
      <c r="F376" s="47">
        <v>6.9420156000128E13</v>
      </c>
      <c r="G376" s="48" t="s">
        <v>1537</v>
      </c>
      <c r="H376" s="44" t="s">
        <v>770</v>
      </c>
      <c r="I376" s="44" t="s">
        <v>1540</v>
      </c>
      <c r="J376" s="49">
        <v>44195.0</v>
      </c>
      <c r="K376" s="49">
        <v>44285.0</v>
      </c>
      <c r="L376" s="44" t="s">
        <v>94</v>
      </c>
      <c r="M376" s="50">
        <v>1897604.34</v>
      </c>
      <c r="N376" s="50">
        <v>632534.78</v>
      </c>
      <c r="O376" s="44">
        <v>1630.0</v>
      </c>
      <c r="P376" s="44">
        <v>1.21E8</v>
      </c>
      <c r="Q376" s="44">
        <f t="shared" si="3"/>
        <v>121</v>
      </c>
      <c r="R376" s="50">
        <v>1876519.85</v>
      </c>
      <c r="S376" s="51">
        <v>0.0</v>
      </c>
      <c r="T376" s="50">
        <v>0.0</v>
      </c>
      <c r="U376" s="44" t="s">
        <v>1541</v>
      </c>
      <c r="V376" s="44" t="str">
        <f>VLOOKUP(U376,[1]Sheet1!$B$1:$F$65536,5,FALSE)</f>
        <v>#ERROR!</v>
      </c>
      <c r="W376" s="50">
        <v>1876519.85</v>
      </c>
      <c r="X376" s="51">
        <v>777.6899999999441</v>
      </c>
      <c r="Y376" s="51">
        <v>777.6899999999441</v>
      </c>
      <c r="Z376" s="52">
        <v>21047.11</v>
      </c>
      <c r="AA376" s="52" t="s">
        <v>96</v>
      </c>
      <c r="AB376" s="53">
        <v>1897604.34</v>
      </c>
      <c r="AC376" s="53"/>
      <c r="AD376" s="54">
        <v>1875742.1600000001</v>
      </c>
      <c r="AE376" s="54">
        <v>0.0</v>
      </c>
      <c r="AF376" s="54">
        <v>1875742.1600000001</v>
      </c>
      <c r="AG376" s="91">
        <v>632466.18</v>
      </c>
      <c r="AH376" s="60">
        <v>632072.56</v>
      </c>
      <c r="AI376" s="56">
        <v>611203.42</v>
      </c>
      <c r="AJ376" s="55"/>
      <c r="AK376" s="55"/>
      <c r="AL376" s="55"/>
      <c r="AM376" s="55"/>
      <c r="AN376" s="55"/>
      <c r="AO376" s="55"/>
      <c r="AP376" s="55"/>
      <c r="AQ376" s="55"/>
      <c r="AR376" s="55"/>
    </row>
    <row r="377" ht="15.75" customHeight="1">
      <c r="A377" s="44" t="s">
        <v>86</v>
      </c>
      <c r="B377" s="44" t="s">
        <v>1386</v>
      </c>
      <c r="C377" s="44" t="s">
        <v>88</v>
      </c>
      <c r="D377" s="45" t="s">
        <v>1542</v>
      </c>
      <c r="E377" s="46" t="s">
        <v>1543</v>
      </c>
      <c r="F377" s="47">
        <v>8.964834000129E12</v>
      </c>
      <c r="G377" s="48" t="s">
        <v>1544</v>
      </c>
      <c r="H377" s="44" t="s">
        <v>171</v>
      </c>
      <c r="I377" s="44" t="s">
        <v>1545</v>
      </c>
      <c r="J377" s="49">
        <v>44284.0</v>
      </c>
      <c r="K377" s="49">
        <v>44649.0</v>
      </c>
      <c r="L377" s="44" t="s">
        <v>100</v>
      </c>
      <c r="M377" s="50">
        <v>691231.68</v>
      </c>
      <c r="N377" s="50">
        <v>57602.64</v>
      </c>
      <c r="O377" s="44">
        <v>1625.0</v>
      </c>
      <c r="P377" s="44">
        <v>1.21E8</v>
      </c>
      <c r="Q377" s="44">
        <f t="shared" si="3"/>
        <v>121</v>
      </c>
      <c r="R377" s="50">
        <v>522263.94</v>
      </c>
      <c r="S377" s="51">
        <v>-176648.09999999998</v>
      </c>
      <c r="T377" s="50">
        <v>0.0</v>
      </c>
      <c r="U377" s="44" t="s">
        <v>1546</v>
      </c>
      <c r="V377" s="44" t="str">
        <f>VLOOKUP(U377,[1]Sheet1!$B$1:$F$65536,5,FALSE)</f>
        <v>#ERROR!</v>
      </c>
      <c r="W377" s="50">
        <v>345615.84</v>
      </c>
      <c r="X377" s="51">
        <v>-172807.92000000004</v>
      </c>
      <c r="Y377" s="51">
        <v>345615.84</v>
      </c>
      <c r="Z377" s="52"/>
      <c r="AA377" s="52" t="s">
        <v>96</v>
      </c>
      <c r="AB377" s="53">
        <v>518423.76000000007</v>
      </c>
      <c r="AC377" s="53"/>
      <c r="AD377" s="54">
        <v>518423.76000000007</v>
      </c>
      <c r="AE377" s="54">
        <v>0.0</v>
      </c>
      <c r="AF377" s="54">
        <v>0.0</v>
      </c>
      <c r="AG377" s="55"/>
      <c r="AH377" s="55"/>
      <c r="AI377" s="55"/>
      <c r="AJ377" s="50">
        <v>57602.64</v>
      </c>
      <c r="AK377" s="50">
        <v>57602.64</v>
      </c>
      <c r="AL377" s="50">
        <v>57602.64</v>
      </c>
      <c r="AM377" s="50">
        <v>57602.64</v>
      </c>
      <c r="AN377" s="50">
        <v>57602.64</v>
      </c>
      <c r="AO377" s="50">
        <v>57602.64</v>
      </c>
      <c r="AP377" s="50">
        <v>57602.64</v>
      </c>
      <c r="AQ377" s="50">
        <v>57602.64</v>
      </c>
      <c r="AR377" s="50">
        <v>57602.64</v>
      </c>
    </row>
    <row r="378" ht="15.75" customHeight="1">
      <c r="A378" s="44" t="s">
        <v>86</v>
      </c>
      <c r="B378" s="44" t="s">
        <v>1386</v>
      </c>
      <c r="C378" s="44" t="s">
        <v>88</v>
      </c>
      <c r="D378" s="45" t="s">
        <v>1542</v>
      </c>
      <c r="E378" s="46" t="s">
        <v>1543</v>
      </c>
      <c r="F378" s="47">
        <v>8.964834000129E12</v>
      </c>
      <c r="G378" s="48" t="s">
        <v>1544</v>
      </c>
      <c r="H378" s="44" t="s">
        <v>312</v>
      </c>
      <c r="I378" s="44" t="s">
        <v>1547</v>
      </c>
      <c r="J378" s="49">
        <v>43919.0</v>
      </c>
      <c r="K378" s="49">
        <v>44284.0</v>
      </c>
      <c r="L378" s="44" t="s">
        <v>94</v>
      </c>
      <c r="M378" s="50">
        <v>691231.68</v>
      </c>
      <c r="N378" s="50">
        <v>57602.64000000001</v>
      </c>
      <c r="O378" s="44">
        <v>17801.0</v>
      </c>
      <c r="P378" s="44">
        <v>1.21E8</v>
      </c>
      <c r="Q378" s="44">
        <f t="shared" si="3"/>
        <v>121</v>
      </c>
      <c r="R378" s="50">
        <v>172807.92</v>
      </c>
      <c r="S378" s="51">
        <v>0.0</v>
      </c>
      <c r="T378" s="50">
        <v>0.0</v>
      </c>
      <c r="U378" s="44" t="s">
        <v>1548</v>
      </c>
      <c r="V378" s="44" t="str">
        <f>VLOOKUP(U378,[1]Sheet1!$B$1:$F$65536,5,FALSE)</f>
        <v>#ERROR!</v>
      </c>
      <c r="W378" s="50">
        <v>172807.92</v>
      </c>
      <c r="X378" s="51">
        <v>16965.23999999999</v>
      </c>
      <c r="Y378" s="51">
        <v>74567.88</v>
      </c>
      <c r="Z378" s="52">
        <v>376164.00000000006</v>
      </c>
      <c r="AA378" s="52" t="s">
        <v>96</v>
      </c>
      <c r="AB378" s="53">
        <v>155842.68000000002</v>
      </c>
      <c r="AC378" s="53"/>
      <c r="AD378" s="54">
        <v>155842.68000000002</v>
      </c>
      <c r="AE378" s="54">
        <v>41699.04</v>
      </c>
      <c r="AF378" s="54">
        <v>56541.0</v>
      </c>
      <c r="AG378" s="56">
        <v>56541.0</v>
      </c>
      <c r="AH378" s="59">
        <v>41699.04</v>
      </c>
      <c r="AI378" s="50">
        <v>57602.64000000001</v>
      </c>
      <c r="AJ378" s="55"/>
      <c r="AK378" s="55"/>
      <c r="AL378" s="55"/>
      <c r="AM378" s="55"/>
      <c r="AN378" s="55"/>
      <c r="AO378" s="55"/>
      <c r="AP378" s="55"/>
      <c r="AQ378" s="55"/>
      <c r="AR378" s="55"/>
    </row>
    <row r="379" ht="15.75" customHeight="1">
      <c r="A379" s="44" t="s">
        <v>86</v>
      </c>
      <c r="B379" s="44" t="s">
        <v>1386</v>
      </c>
      <c r="C379" s="44" t="s">
        <v>88</v>
      </c>
      <c r="D379" s="45" t="s">
        <v>1549</v>
      </c>
      <c r="E379" s="46" t="s">
        <v>1550</v>
      </c>
      <c r="F379" s="47" t="s">
        <v>1551</v>
      </c>
      <c r="G379" s="48" t="s">
        <v>1552</v>
      </c>
      <c r="H379" s="44">
        <v>0.0</v>
      </c>
      <c r="I379" s="44" t="s">
        <v>1553</v>
      </c>
      <c r="J379" s="49">
        <v>44154.0</v>
      </c>
      <c r="K379" s="49">
        <v>44335.0</v>
      </c>
      <c r="L379" s="44" t="s">
        <v>100</v>
      </c>
      <c r="M379" s="50">
        <v>2.588380434E7</v>
      </c>
      <c r="N379" s="50">
        <v>2156983.695</v>
      </c>
      <c r="O379" s="44">
        <v>17850.0</v>
      </c>
      <c r="P379" s="44">
        <v>1.21E8</v>
      </c>
      <c r="Q379" s="44">
        <f t="shared" si="3"/>
        <v>121</v>
      </c>
      <c r="R379" s="50">
        <v>5000000.0</v>
      </c>
      <c r="S379" s="51">
        <v>0.0</v>
      </c>
      <c r="T379" s="50">
        <v>0.0</v>
      </c>
      <c r="U379" s="44" t="s">
        <v>1554</v>
      </c>
      <c r="V379" s="44" t="str">
        <f>VLOOKUP(U379,[1]Sheet1!$B$1:$F$65536,5,FALSE)</f>
        <v>#ERROR!</v>
      </c>
      <c r="W379" s="50">
        <v>5000000.0</v>
      </c>
      <c r="X379" s="51">
        <v>-1884696.7199999997</v>
      </c>
      <c r="Y379" s="51">
        <v>2615303.2800000003</v>
      </c>
      <c r="Z379" s="52">
        <v>83188.74</v>
      </c>
      <c r="AA379" s="52" t="s">
        <v>96</v>
      </c>
      <c r="AB379" s="53">
        <v>6884696.72</v>
      </c>
      <c r="AC379" s="53"/>
      <c r="AD379" s="54">
        <v>6884696.72</v>
      </c>
      <c r="AE379" s="54">
        <v>1369289.75</v>
      </c>
      <c r="AF379" s="54">
        <v>1015406.97</v>
      </c>
      <c r="AG379" s="56">
        <v>1015406.97</v>
      </c>
      <c r="AH379" s="59">
        <v>1369289.75</v>
      </c>
      <c r="AI379" s="50">
        <v>1500000.0</v>
      </c>
      <c r="AJ379" s="50">
        <v>1500000.0</v>
      </c>
      <c r="AK379" s="50">
        <v>1500000.0</v>
      </c>
      <c r="AL379" s="55"/>
      <c r="AM379" s="55"/>
      <c r="AN379" s="55"/>
      <c r="AO379" s="55"/>
      <c r="AP379" s="55"/>
      <c r="AQ379" s="55"/>
      <c r="AR379" s="55"/>
    </row>
    <row r="380" ht="15.75" customHeight="1">
      <c r="A380" s="44" t="s">
        <v>86</v>
      </c>
      <c r="B380" s="44" t="s">
        <v>1340</v>
      </c>
      <c r="C380" s="44" t="s">
        <v>1340</v>
      </c>
      <c r="D380" s="45" t="s">
        <v>1555</v>
      </c>
      <c r="E380" s="46" t="s">
        <v>1556</v>
      </c>
      <c r="F380" s="47">
        <v>6.18043900012E12</v>
      </c>
      <c r="G380" s="48" t="s">
        <v>1557</v>
      </c>
      <c r="H380" s="44" t="s">
        <v>312</v>
      </c>
      <c r="I380" s="44" t="s">
        <v>1558</v>
      </c>
      <c r="J380" s="49">
        <v>44235.0</v>
      </c>
      <c r="K380" s="49">
        <v>44453.0</v>
      </c>
      <c r="L380" s="44" t="s">
        <v>100</v>
      </c>
      <c r="M380" s="50">
        <v>723000.0</v>
      </c>
      <c r="N380" s="50">
        <v>103285.71428571429</v>
      </c>
      <c r="O380" s="44">
        <v>15568.0</v>
      </c>
      <c r="P380" s="44">
        <v>1.21E8</v>
      </c>
      <c r="Q380" s="44">
        <f t="shared" si="3"/>
        <v>121</v>
      </c>
      <c r="R380" s="50">
        <v>144600.0</v>
      </c>
      <c r="S380" s="51">
        <v>0.0</v>
      </c>
      <c r="T380" s="50">
        <v>0.0</v>
      </c>
      <c r="U380" s="44" t="s">
        <v>1559</v>
      </c>
      <c r="V380" s="44" t="str">
        <f>VLOOKUP(U380,[1]Sheet1!$B$1:$F$65536,5,FALSE)</f>
        <v>#ERROR!</v>
      </c>
      <c r="W380" s="50">
        <v>144600.0</v>
      </c>
      <c r="X380" s="51">
        <v>0.0</v>
      </c>
      <c r="Y380" s="51">
        <v>113877.42</v>
      </c>
      <c r="Z380" s="52"/>
      <c r="AA380" s="52" t="s">
        <v>96</v>
      </c>
      <c r="AB380" s="53">
        <v>723000.0</v>
      </c>
      <c r="AC380" s="53"/>
      <c r="AD380" s="54">
        <v>144600.0</v>
      </c>
      <c r="AE380" s="54">
        <v>0.0</v>
      </c>
      <c r="AF380" s="54">
        <v>30722.58</v>
      </c>
      <c r="AG380" s="60">
        <v>30722.58</v>
      </c>
      <c r="AH380" s="60">
        <v>67168.87</v>
      </c>
      <c r="AI380" s="50">
        <v>46708.55</v>
      </c>
      <c r="AJ380" s="55"/>
      <c r="AK380" s="55"/>
      <c r="AL380" s="55"/>
      <c r="AM380" s="55"/>
      <c r="AN380" s="55"/>
      <c r="AO380" s="55"/>
      <c r="AP380" s="55"/>
      <c r="AQ380" s="55"/>
      <c r="AR380" s="55"/>
    </row>
    <row r="381" ht="15.75" customHeight="1">
      <c r="A381" s="44" t="s">
        <v>86</v>
      </c>
      <c r="B381" s="44" t="s">
        <v>1340</v>
      </c>
      <c r="C381" s="44" t="s">
        <v>1340</v>
      </c>
      <c r="D381" s="45" t="s">
        <v>1560</v>
      </c>
      <c r="E381" s="46" t="s">
        <v>1556</v>
      </c>
      <c r="F381" s="47">
        <v>6.18043900012E12</v>
      </c>
      <c r="G381" s="48" t="s">
        <v>1557</v>
      </c>
      <c r="H381" s="44" t="s">
        <v>312</v>
      </c>
      <c r="I381" s="44" t="s">
        <v>1561</v>
      </c>
      <c r="J381" s="49">
        <v>44293.0</v>
      </c>
      <c r="K381" s="49">
        <v>44658.0</v>
      </c>
      <c r="L381" s="44" t="s">
        <v>100</v>
      </c>
      <c r="M381" s="50">
        <v>144600.0</v>
      </c>
      <c r="N381" s="50">
        <v>12050.0</v>
      </c>
      <c r="O381" s="44">
        <v>15568.0</v>
      </c>
      <c r="P381" s="44">
        <v>1.21E8</v>
      </c>
      <c r="Q381" s="44">
        <f t="shared" si="3"/>
        <v>121</v>
      </c>
      <c r="R381" s="50">
        <v>106040.0</v>
      </c>
      <c r="S381" s="51">
        <v>-33740.0</v>
      </c>
      <c r="T381" s="50">
        <v>0.0</v>
      </c>
      <c r="U381" s="44" t="s">
        <v>1562</v>
      </c>
      <c r="V381" s="44" t="str">
        <f>VLOOKUP(U381,[1]Sheet1!$B$1:$F$65536,5,FALSE)</f>
        <v>#ERROR!</v>
      </c>
      <c r="W381" s="50">
        <v>72300.0</v>
      </c>
      <c r="X381" s="51">
        <v>-36150.0</v>
      </c>
      <c r="Y381" s="51">
        <v>72300.0</v>
      </c>
      <c r="Z381" s="52"/>
      <c r="AA381" s="52" t="s">
        <v>96</v>
      </c>
      <c r="AB381" s="53">
        <v>108450.0</v>
      </c>
      <c r="AC381" s="53"/>
      <c r="AD381" s="54">
        <v>108450.0</v>
      </c>
      <c r="AE381" s="54">
        <v>0.0</v>
      </c>
      <c r="AF381" s="54">
        <v>0.0</v>
      </c>
      <c r="AG381" s="55"/>
      <c r="AH381" s="55"/>
      <c r="AI381" s="55"/>
      <c r="AJ381" s="50">
        <v>12050.0</v>
      </c>
      <c r="AK381" s="50">
        <v>12050.0</v>
      </c>
      <c r="AL381" s="50">
        <v>12050.0</v>
      </c>
      <c r="AM381" s="50">
        <v>12050.0</v>
      </c>
      <c r="AN381" s="50">
        <v>12050.0</v>
      </c>
      <c r="AO381" s="50">
        <v>12050.0</v>
      </c>
      <c r="AP381" s="50">
        <v>12050.0</v>
      </c>
      <c r="AQ381" s="50">
        <v>12050.0</v>
      </c>
      <c r="AR381" s="50">
        <v>12050.0</v>
      </c>
    </row>
    <row r="382" ht="15.75" customHeight="1">
      <c r="A382" s="44" t="s">
        <v>1563</v>
      </c>
      <c r="B382" s="44" t="s">
        <v>743</v>
      </c>
      <c r="C382" s="44" t="s">
        <v>1563</v>
      </c>
      <c r="D382" s="45"/>
      <c r="E382" s="46"/>
      <c r="F382" s="47"/>
      <c r="G382" s="46"/>
      <c r="H382" s="44"/>
      <c r="I382" s="44"/>
      <c r="J382" s="49"/>
      <c r="K382" s="49"/>
      <c r="L382" s="44" t="s">
        <v>1268</v>
      </c>
      <c r="M382" s="50"/>
      <c r="N382" s="50"/>
      <c r="O382" s="44"/>
      <c r="P382" s="44"/>
      <c r="Q382" s="44"/>
      <c r="R382" s="50"/>
      <c r="S382" s="51">
        <v>0.0</v>
      </c>
      <c r="T382" s="50"/>
      <c r="U382" s="44"/>
      <c r="V382" s="44" t="str">
        <f>VLOOKUP(U382,[1]Sheet1!$B$1:$F$65536,5,FALSE)</f>
        <v>#ERROR!</v>
      </c>
      <c r="W382" s="50"/>
      <c r="X382" s="51">
        <v>0.0</v>
      </c>
      <c r="Y382" s="51">
        <v>0.0</v>
      </c>
      <c r="Z382" s="52"/>
      <c r="AA382" s="52" t="s">
        <v>96</v>
      </c>
      <c r="AB382" s="53"/>
      <c r="AC382" s="53"/>
      <c r="AD382" s="54">
        <v>0.0</v>
      </c>
      <c r="AE382" s="54">
        <v>0.0</v>
      </c>
      <c r="AF382" s="54">
        <v>0.0</v>
      </c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</row>
    <row r="383" ht="15.75" customHeight="1">
      <c r="A383" s="44" t="s">
        <v>1564</v>
      </c>
      <c r="B383" s="44" t="s">
        <v>214</v>
      </c>
      <c r="C383" s="44" t="s">
        <v>1564</v>
      </c>
      <c r="D383" s="45"/>
      <c r="E383" s="46"/>
      <c r="F383" s="47"/>
      <c r="G383" s="46"/>
      <c r="H383" s="44"/>
      <c r="I383" s="44"/>
      <c r="J383" s="49"/>
      <c r="K383" s="49"/>
      <c r="L383" s="44" t="s">
        <v>1268</v>
      </c>
      <c r="M383" s="50"/>
      <c r="N383" s="50"/>
      <c r="O383" s="44"/>
      <c r="P383" s="44"/>
      <c r="Q383" s="44"/>
      <c r="R383" s="50"/>
      <c r="S383" s="51">
        <v>0.0</v>
      </c>
      <c r="T383" s="50"/>
      <c r="U383" s="44"/>
      <c r="V383" s="44" t="str">
        <f>VLOOKUP(U383,[1]Sheet1!$B$1:$F$65536,5,FALSE)</f>
        <v>#ERROR!</v>
      </c>
      <c r="W383" s="50"/>
      <c r="X383" s="51">
        <v>0.0</v>
      </c>
      <c r="Y383" s="51">
        <v>0.0</v>
      </c>
      <c r="Z383" s="52"/>
      <c r="AA383" s="52" t="s">
        <v>96</v>
      </c>
      <c r="AB383" s="53"/>
      <c r="AC383" s="53"/>
      <c r="AD383" s="54">
        <v>0.0</v>
      </c>
      <c r="AE383" s="54">
        <v>0.0</v>
      </c>
      <c r="AF383" s="54">
        <v>0.0</v>
      </c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</row>
    <row r="384" ht="15.75" customHeight="1">
      <c r="A384" s="44" t="s">
        <v>701</v>
      </c>
      <c r="B384" s="44" t="s">
        <v>1565</v>
      </c>
      <c r="C384" s="44" t="s">
        <v>701</v>
      </c>
      <c r="D384" s="45" t="s">
        <v>697</v>
      </c>
      <c r="E384" s="46" t="s">
        <v>730</v>
      </c>
      <c r="F384" s="47" t="s">
        <v>697</v>
      </c>
      <c r="G384" s="48" t="s">
        <v>1566</v>
      </c>
      <c r="H384" s="44">
        <v>0.0</v>
      </c>
      <c r="I384" s="44" t="s">
        <v>697</v>
      </c>
      <c r="J384" s="49">
        <v>44197.0</v>
      </c>
      <c r="K384" s="49">
        <v>44561.0</v>
      </c>
      <c r="L384" s="44" t="s">
        <v>100</v>
      </c>
      <c r="M384" s="50" t="s">
        <v>697</v>
      </c>
      <c r="N384" s="50">
        <v>513834.32999999926</v>
      </c>
      <c r="O384" s="44">
        <v>1715.0</v>
      </c>
      <c r="P384" s="44">
        <v>1.08301E8</v>
      </c>
      <c r="Q384" s="44">
        <f t="shared" ref="Q384:Q395" si="4">VALUE(LEFT(P384,3))</f>
        <v>108</v>
      </c>
      <c r="R384" s="50">
        <v>513834.32999999926</v>
      </c>
      <c r="S384" s="51">
        <v>0.0</v>
      </c>
      <c r="T384" s="50">
        <v>0.0</v>
      </c>
      <c r="U384" s="44" t="s">
        <v>697</v>
      </c>
      <c r="V384" s="44" t="str">
        <f>VLOOKUP(U384,[1]Sheet1!$B$1:$F$65536,5,FALSE)</f>
        <v>#ERROR!</v>
      </c>
      <c r="W384" s="50">
        <v>513834.32999999926</v>
      </c>
      <c r="X384" s="51">
        <v>0.0</v>
      </c>
      <c r="Y384" s="51">
        <v>0.0</v>
      </c>
      <c r="Z384" s="52">
        <v>1502694.7999999998</v>
      </c>
      <c r="AA384" s="52" t="s">
        <v>96</v>
      </c>
      <c r="AB384" s="53">
        <v>2055337.319999997</v>
      </c>
      <c r="AC384" s="53"/>
      <c r="AD384" s="54">
        <v>513834.32999999926</v>
      </c>
      <c r="AE384" s="54">
        <v>0.0</v>
      </c>
      <c r="AF384" s="54">
        <v>513834.32999999926</v>
      </c>
      <c r="AG384" s="60">
        <v>0.0</v>
      </c>
      <c r="AH384" s="60">
        <v>215753.69999999955</v>
      </c>
      <c r="AI384" s="60">
        <v>193291.37999999966</v>
      </c>
      <c r="AJ384" s="60">
        <v>104789.25000000006</v>
      </c>
      <c r="AK384" s="50"/>
      <c r="AL384" s="50"/>
      <c r="AM384" s="50"/>
      <c r="AN384" s="50"/>
      <c r="AO384" s="50"/>
      <c r="AP384" s="50"/>
      <c r="AQ384" s="50"/>
      <c r="AR384" s="50"/>
    </row>
    <row r="385" ht="15.75" customHeight="1">
      <c r="A385" s="95" t="s">
        <v>463</v>
      </c>
      <c r="B385" s="44" t="s">
        <v>1567</v>
      </c>
      <c r="C385" s="44" t="s">
        <v>1567</v>
      </c>
      <c r="D385" s="45" t="s">
        <v>1568</v>
      </c>
      <c r="E385" s="46" t="s">
        <v>1569</v>
      </c>
      <c r="F385" s="47">
        <v>1.441372000116E12</v>
      </c>
      <c r="G385" s="48" t="s">
        <v>1570</v>
      </c>
      <c r="H385" s="44" t="s">
        <v>312</v>
      </c>
      <c r="I385" s="44" t="s">
        <v>1571</v>
      </c>
      <c r="J385" s="49">
        <v>44100.0</v>
      </c>
      <c r="K385" s="49">
        <v>44465.0</v>
      </c>
      <c r="L385" s="44" t="s">
        <v>100</v>
      </c>
      <c r="M385" s="50">
        <v>3885164.35</v>
      </c>
      <c r="N385" s="50"/>
      <c r="O385" s="44"/>
      <c r="P385" s="44">
        <v>1.08505E8</v>
      </c>
      <c r="Q385" s="44">
        <f t="shared" si="4"/>
        <v>108</v>
      </c>
      <c r="R385" s="50"/>
      <c r="S385" s="51">
        <v>0.0</v>
      </c>
      <c r="T385" s="50">
        <v>0.0</v>
      </c>
      <c r="U385" s="44"/>
      <c r="V385" s="44" t="str">
        <f>VLOOKUP(U385,[1]Sheet1!$B$1:$F$65536,5,FALSE)</f>
        <v>#ERROR!</v>
      </c>
      <c r="W385" s="50"/>
      <c r="X385" s="51">
        <v>-323763.69583333336</v>
      </c>
      <c r="Y385" s="51">
        <v>0.0</v>
      </c>
      <c r="Z385" s="52"/>
      <c r="AA385" s="52" t="s">
        <v>96</v>
      </c>
      <c r="AB385" s="53"/>
      <c r="AC385" s="53"/>
      <c r="AD385" s="54">
        <v>323763.69583333336</v>
      </c>
      <c r="AE385" s="54">
        <v>0.0</v>
      </c>
      <c r="AF385" s="54">
        <v>0.0</v>
      </c>
      <c r="AG385" s="109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</row>
    <row r="386" ht="15.75" customHeight="1">
      <c r="A386" s="95" t="s">
        <v>463</v>
      </c>
      <c r="B386" s="44" t="s">
        <v>1567</v>
      </c>
      <c r="C386" s="44" t="s">
        <v>1567</v>
      </c>
      <c r="D386" s="45" t="s">
        <v>1568</v>
      </c>
      <c r="E386" s="46" t="s">
        <v>1569</v>
      </c>
      <c r="F386" s="47">
        <v>1.441372000116E12</v>
      </c>
      <c r="G386" s="48" t="s">
        <v>1570</v>
      </c>
      <c r="H386" s="44" t="s">
        <v>312</v>
      </c>
      <c r="I386" s="44" t="s">
        <v>1571</v>
      </c>
      <c r="J386" s="49">
        <v>44100.0</v>
      </c>
      <c r="K386" s="49">
        <v>44465.0</v>
      </c>
      <c r="L386" s="44" t="s">
        <v>100</v>
      </c>
      <c r="M386" s="50">
        <v>3885164.35</v>
      </c>
      <c r="N386" s="50"/>
      <c r="O386" s="44"/>
      <c r="P386" s="44">
        <v>1.08505E8</v>
      </c>
      <c r="Q386" s="44">
        <f t="shared" si="4"/>
        <v>108</v>
      </c>
      <c r="R386" s="50"/>
      <c r="S386" s="51">
        <v>0.0</v>
      </c>
      <c r="T386" s="50">
        <v>0.0</v>
      </c>
      <c r="U386" s="44"/>
      <c r="V386" s="44" t="str">
        <f>VLOOKUP(U386,[1]Sheet1!$B$1:$F$65536,5,FALSE)</f>
        <v>#ERROR!</v>
      </c>
      <c r="W386" s="50"/>
      <c r="X386" s="51">
        <v>0.0</v>
      </c>
      <c r="Y386" s="51">
        <v>0.0</v>
      </c>
      <c r="Z386" s="52"/>
      <c r="AA386" s="52" t="s">
        <v>96</v>
      </c>
      <c r="AB386" s="53"/>
      <c r="AC386" s="53"/>
      <c r="AD386" s="54">
        <v>0.0</v>
      </c>
      <c r="AE386" s="54">
        <v>0.0</v>
      </c>
      <c r="AF386" s="54">
        <v>0.0</v>
      </c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</row>
    <row r="387" ht="15.75" customHeight="1">
      <c r="A387" s="95" t="s">
        <v>463</v>
      </c>
      <c r="B387" s="44" t="s">
        <v>1567</v>
      </c>
      <c r="C387" s="44" t="s">
        <v>1567</v>
      </c>
      <c r="D387" s="45" t="s">
        <v>1568</v>
      </c>
      <c r="E387" s="46" t="s">
        <v>1569</v>
      </c>
      <c r="F387" s="47">
        <v>1.441372000116E12</v>
      </c>
      <c r="G387" s="48" t="s">
        <v>1570</v>
      </c>
      <c r="H387" s="44" t="s">
        <v>312</v>
      </c>
      <c r="I387" s="44" t="s">
        <v>1571</v>
      </c>
      <c r="J387" s="49">
        <v>44100.0</v>
      </c>
      <c r="K387" s="49">
        <v>44465.0</v>
      </c>
      <c r="L387" s="44" t="s">
        <v>100</v>
      </c>
      <c r="M387" s="50">
        <v>3885164.35</v>
      </c>
      <c r="N387" s="50"/>
      <c r="O387" s="44"/>
      <c r="P387" s="44">
        <v>1.08505E8</v>
      </c>
      <c r="Q387" s="44">
        <f t="shared" si="4"/>
        <v>108</v>
      </c>
      <c r="R387" s="50"/>
      <c r="S387" s="51">
        <v>0.0</v>
      </c>
      <c r="T387" s="50">
        <v>0.0</v>
      </c>
      <c r="U387" s="44"/>
      <c r="V387" s="44" t="str">
        <f>VLOOKUP(U387,[1]Sheet1!$B$1:$F$65536,5,FALSE)</f>
        <v>#ERROR!</v>
      </c>
      <c r="W387" s="50"/>
      <c r="X387" s="51">
        <v>0.0</v>
      </c>
      <c r="Y387" s="51">
        <v>0.0</v>
      </c>
      <c r="Z387" s="52"/>
      <c r="AA387" s="52" t="s">
        <v>96</v>
      </c>
      <c r="AB387" s="53"/>
      <c r="AC387" s="53"/>
      <c r="AD387" s="54">
        <v>0.0</v>
      </c>
      <c r="AE387" s="54">
        <v>0.0</v>
      </c>
      <c r="AF387" s="54">
        <v>0.0</v>
      </c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</row>
    <row r="388" ht="15.75" customHeight="1">
      <c r="A388" s="44" t="s">
        <v>1572</v>
      </c>
      <c r="B388" s="44" t="s">
        <v>1573</v>
      </c>
      <c r="C388" s="44" t="s">
        <v>1572</v>
      </c>
      <c r="D388" s="45" t="s">
        <v>697</v>
      </c>
      <c r="E388" s="46" t="s">
        <v>1574</v>
      </c>
      <c r="F388" s="47" t="s">
        <v>697</v>
      </c>
      <c r="G388" s="48" t="s">
        <v>1575</v>
      </c>
      <c r="H388" s="44">
        <v>0.0</v>
      </c>
      <c r="I388" s="44" t="s">
        <v>1576</v>
      </c>
      <c r="J388" s="49" t="s">
        <v>697</v>
      </c>
      <c r="K388" s="49" t="s">
        <v>697</v>
      </c>
      <c r="L388" s="44" t="s">
        <v>100</v>
      </c>
      <c r="M388" s="50">
        <v>2.0632686959999997E7</v>
      </c>
      <c r="N388" s="50">
        <v>1719390.5799999998</v>
      </c>
      <c r="O388" s="44">
        <v>1714.0</v>
      </c>
      <c r="P388" s="44">
        <v>1.21E8</v>
      </c>
      <c r="Q388" s="44">
        <f t="shared" si="4"/>
        <v>121</v>
      </c>
      <c r="R388" s="50">
        <v>1719390.58</v>
      </c>
      <c r="S388" s="51">
        <v>0.0</v>
      </c>
      <c r="T388" s="50">
        <v>0.0</v>
      </c>
      <c r="U388" s="44" t="s">
        <v>1577</v>
      </c>
      <c r="V388" s="44" t="str">
        <f>VLOOKUP(U388,[1]Sheet1!$B$1:$F$65536,5,FALSE)</f>
        <v>#ERROR!</v>
      </c>
      <c r="W388" s="50">
        <v>1719390.58</v>
      </c>
      <c r="X388" s="51">
        <v>-6436366.99</v>
      </c>
      <c r="Y388" s="51">
        <v>1719390.58</v>
      </c>
      <c r="Z388" s="52"/>
      <c r="AA388" s="52" t="s">
        <v>96</v>
      </c>
      <c r="AB388" s="53">
        <v>8155757.57</v>
      </c>
      <c r="AC388" s="53"/>
      <c r="AD388" s="54">
        <v>8155757.57</v>
      </c>
      <c r="AE388" s="54">
        <v>0.0</v>
      </c>
      <c r="AF388" s="54">
        <v>0.0</v>
      </c>
      <c r="AG388" s="55"/>
      <c r="AH388" s="55"/>
      <c r="AI388" s="55"/>
      <c r="AJ388" s="55"/>
      <c r="AK388" s="55"/>
      <c r="AL388" s="55"/>
      <c r="AM388" s="55"/>
      <c r="AN388" s="51">
        <v>1278195.25</v>
      </c>
      <c r="AO388" s="51">
        <v>1719390.58</v>
      </c>
      <c r="AP388" s="51">
        <v>1719390.58</v>
      </c>
      <c r="AQ388" s="51">
        <v>1719390.58</v>
      </c>
      <c r="AR388" s="51">
        <v>1719390.58</v>
      </c>
    </row>
    <row r="389" ht="15.75" customHeight="1">
      <c r="A389" s="44" t="s">
        <v>1572</v>
      </c>
      <c r="B389" s="44" t="s">
        <v>1573</v>
      </c>
      <c r="C389" s="44" t="s">
        <v>1572</v>
      </c>
      <c r="D389" s="45" t="s">
        <v>697</v>
      </c>
      <c r="E389" s="46" t="s">
        <v>1574</v>
      </c>
      <c r="F389" s="47" t="s">
        <v>697</v>
      </c>
      <c r="G389" s="48" t="s">
        <v>1575</v>
      </c>
      <c r="H389" s="44">
        <v>0.0</v>
      </c>
      <c r="I389" s="44" t="s">
        <v>1576</v>
      </c>
      <c r="J389" s="49" t="s">
        <v>697</v>
      </c>
      <c r="K389" s="49" t="s">
        <v>697</v>
      </c>
      <c r="L389" s="44" t="s">
        <v>100</v>
      </c>
      <c r="M389" s="50">
        <v>2.0632686959999997E7</v>
      </c>
      <c r="N389" s="50">
        <v>1719390.5799999998</v>
      </c>
      <c r="O389" s="44">
        <v>1714.0</v>
      </c>
      <c r="P389" s="44">
        <v>1.22E8</v>
      </c>
      <c r="Q389" s="44">
        <f t="shared" si="4"/>
        <v>122</v>
      </c>
      <c r="R389" s="50"/>
      <c r="S389" s="51">
        <v>0.0</v>
      </c>
      <c r="T389" s="50">
        <v>0.0</v>
      </c>
      <c r="U389" s="44" t="s">
        <v>697</v>
      </c>
      <c r="V389" s="44" t="str">
        <f>VLOOKUP(U389,[1]Sheet1!$B$1:$F$65536,5,FALSE)</f>
        <v>#ERROR!</v>
      </c>
      <c r="W389" s="50"/>
      <c r="X389" s="51">
        <v>-1.247692939E7</v>
      </c>
      <c r="Y389" s="51">
        <v>0.0</v>
      </c>
      <c r="Z389" s="52"/>
      <c r="AA389" s="52" t="s">
        <v>96</v>
      </c>
      <c r="AB389" s="53">
        <v>1.247692939E7</v>
      </c>
      <c r="AC389" s="53"/>
      <c r="AD389" s="54">
        <v>1.247692939E7</v>
      </c>
      <c r="AE389" s="54">
        <v>0.0</v>
      </c>
      <c r="AF389" s="54">
        <v>0.0</v>
      </c>
      <c r="AG389" s="51">
        <v>1719390.58</v>
      </c>
      <c r="AH389" s="51">
        <v>1719390.58</v>
      </c>
      <c r="AI389" s="51">
        <v>1719390.58</v>
      </c>
      <c r="AJ389" s="51">
        <v>1719390.58</v>
      </c>
      <c r="AK389" s="51">
        <v>1719390.58</v>
      </c>
      <c r="AL389" s="51">
        <v>1719390.58</v>
      </c>
      <c r="AM389" s="51">
        <v>1719390.58</v>
      </c>
      <c r="AN389" s="51">
        <v>441195.33</v>
      </c>
      <c r="AO389" s="55"/>
      <c r="AP389" s="55"/>
      <c r="AQ389" s="55"/>
      <c r="AR389" s="55"/>
    </row>
    <row r="390" ht="15.75" customHeight="1">
      <c r="A390" s="44" t="s">
        <v>1578</v>
      </c>
      <c r="B390" s="44" t="s">
        <v>1578</v>
      </c>
      <c r="C390" s="44" t="s">
        <v>1578</v>
      </c>
      <c r="D390" s="114"/>
      <c r="E390" s="46"/>
      <c r="F390" s="47"/>
      <c r="G390" s="48"/>
      <c r="H390" s="44"/>
      <c r="I390" s="44"/>
      <c r="J390" s="49"/>
      <c r="K390" s="49"/>
      <c r="L390" s="44"/>
      <c r="M390" s="50"/>
      <c r="N390" s="50"/>
      <c r="O390" s="44"/>
      <c r="P390" s="44">
        <v>1.08301E8</v>
      </c>
      <c r="Q390" s="44">
        <f t="shared" si="4"/>
        <v>108</v>
      </c>
      <c r="R390" s="50"/>
      <c r="S390" s="51">
        <v>0.0</v>
      </c>
      <c r="T390" s="50">
        <v>0.0</v>
      </c>
      <c r="U390" s="44"/>
      <c r="V390" s="44" t="str">
        <f>VLOOKUP(U390,[1]Sheet1!$B$1:$F$65536,5,FALSE)</f>
        <v>#ERROR!</v>
      </c>
      <c r="W390" s="50"/>
      <c r="X390" s="51">
        <v>-20804.359999999997</v>
      </c>
      <c r="Y390" s="51">
        <v>0.0</v>
      </c>
      <c r="Z390" s="52"/>
      <c r="AA390" s="52" t="s">
        <v>96</v>
      </c>
      <c r="AB390" s="53">
        <v>249652.31999999995</v>
      </c>
      <c r="AC390" s="53"/>
      <c r="AD390" s="54">
        <v>20804.359999999997</v>
      </c>
      <c r="AE390" s="54">
        <v>0.0</v>
      </c>
      <c r="AF390" s="54">
        <v>0.0</v>
      </c>
      <c r="AG390" s="109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</row>
    <row r="391" ht="15.75" customHeight="1">
      <c r="A391" s="44" t="s">
        <v>1579</v>
      </c>
      <c r="B391" s="44" t="s">
        <v>1580</v>
      </c>
      <c r="C391" s="44" t="s">
        <v>1579</v>
      </c>
      <c r="D391" s="45" t="s">
        <v>697</v>
      </c>
      <c r="E391" s="46" t="s">
        <v>1581</v>
      </c>
      <c r="F391" s="45" t="s">
        <v>697</v>
      </c>
      <c r="G391" s="48" t="s">
        <v>1582</v>
      </c>
      <c r="H391" s="44">
        <v>0.0</v>
      </c>
      <c r="I391" s="44" t="s">
        <v>1583</v>
      </c>
      <c r="J391" s="49" t="s">
        <v>697</v>
      </c>
      <c r="K391" s="49" t="s">
        <v>697</v>
      </c>
      <c r="L391" s="44" t="s">
        <v>100</v>
      </c>
      <c r="M391" s="50">
        <v>1.603454304E7</v>
      </c>
      <c r="N391" s="50">
        <v>1336211.92</v>
      </c>
      <c r="O391" s="44">
        <v>1810.0</v>
      </c>
      <c r="P391" s="44">
        <v>1.21E8</v>
      </c>
      <c r="Q391" s="44">
        <f t="shared" si="4"/>
        <v>121</v>
      </c>
      <c r="R391" s="50">
        <v>142314.3</v>
      </c>
      <c r="S391" s="51">
        <v>0.0</v>
      </c>
      <c r="T391" s="50">
        <v>0.0</v>
      </c>
      <c r="U391" s="44" t="s">
        <v>697</v>
      </c>
      <c r="V391" s="44" t="str">
        <f>VLOOKUP(U391,[1]Sheet1!$B$1:$F$65536,5,FALSE)</f>
        <v>#ERROR!</v>
      </c>
      <c r="W391" s="50">
        <v>142314.3</v>
      </c>
      <c r="X391" s="51">
        <v>0.0</v>
      </c>
      <c r="Y391" s="51">
        <v>0.0</v>
      </c>
      <c r="Z391" s="52">
        <v>3999601.08</v>
      </c>
      <c r="AA391" s="52" t="s">
        <v>96</v>
      </c>
      <c r="AB391" s="53">
        <v>142314.3</v>
      </c>
      <c r="AC391" s="53"/>
      <c r="AD391" s="54">
        <v>142314.3</v>
      </c>
      <c r="AE391" s="54">
        <v>0.0</v>
      </c>
      <c r="AF391" s="54">
        <v>142314.3</v>
      </c>
      <c r="AG391" s="55"/>
      <c r="AH391" s="55"/>
      <c r="AI391" s="55"/>
      <c r="AJ391" s="55"/>
      <c r="AK391" s="60">
        <v>142314.3</v>
      </c>
      <c r="AL391" s="55"/>
      <c r="AM391" s="55"/>
      <c r="AN391" s="55"/>
      <c r="AO391" s="55"/>
      <c r="AP391" s="55"/>
      <c r="AQ391" s="55"/>
      <c r="AR391" s="55"/>
    </row>
    <row r="392" ht="15.75" customHeight="1">
      <c r="A392" s="44" t="s">
        <v>1579</v>
      </c>
      <c r="B392" s="44" t="s">
        <v>1584</v>
      </c>
      <c r="C392" s="44" t="s">
        <v>1579</v>
      </c>
      <c r="D392" s="45" t="s">
        <v>697</v>
      </c>
      <c r="E392" s="46" t="s">
        <v>1581</v>
      </c>
      <c r="F392" s="45" t="s">
        <v>697</v>
      </c>
      <c r="G392" s="48" t="s">
        <v>1582</v>
      </c>
      <c r="H392" s="44">
        <v>0.0</v>
      </c>
      <c r="I392" s="44" t="s">
        <v>1585</v>
      </c>
      <c r="J392" s="49" t="s">
        <v>697</v>
      </c>
      <c r="K392" s="49" t="s">
        <v>697</v>
      </c>
      <c r="L392" s="44" t="s">
        <v>100</v>
      </c>
      <c r="M392" s="50">
        <v>1.6034543039999988E7</v>
      </c>
      <c r="N392" s="50">
        <v>1336211.919999999</v>
      </c>
      <c r="O392" s="44">
        <v>1810.0</v>
      </c>
      <c r="P392" s="44">
        <v>1.21E8</v>
      </c>
      <c r="Q392" s="44">
        <f t="shared" si="4"/>
        <v>121</v>
      </c>
      <c r="R392" s="50"/>
      <c r="S392" s="51">
        <v>0.0</v>
      </c>
      <c r="T392" s="50">
        <v>0.0</v>
      </c>
      <c r="U392" s="44" t="s">
        <v>697</v>
      </c>
      <c r="V392" s="44" t="str">
        <f>VLOOKUP(U392,[1]Sheet1!$B$1:$F$65536,5,FALSE)</f>
        <v>#ERROR!</v>
      </c>
      <c r="W392" s="50"/>
      <c r="X392" s="51">
        <v>-29947.41</v>
      </c>
      <c r="Y392" s="51">
        <v>-29947.41</v>
      </c>
      <c r="Z392" s="52"/>
      <c r="AA392" s="52" t="s">
        <v>96</v>
      </c>
      <c r="AB392" s="53">
        <v>29947.41</v>
      </c>
      <c r="AC392" s="53"/>
      <c r="AD392" s="54">
        <v>29947.41</v>
      </c>
      <c r="AE392" s="54">
        <v>29947.41</v>
      </c>
      <c r="AF392" s="54">
        <v>0.0</v>
      </c>
      <c r="AG392" s="55"/>
      <c r="AH392" s="55"/>
      <c r="AI392" s="55"/>
      <c r="AJ392" s="55"/>
      <c r="AK392" s="59">
        <v>29947.41</v>
      </c>
      <c r="AL392" s="55"/>
      <c r="AM392" s="55"/>
      <c r="AN392" s="55"/>
      <c r="AO392" s="55"/>
      <c r="AP392" s="55"/>
      <c r="AQ392" s="55"/>
      <c r="AR392" s="55"/>
    </row>
    <row r="393" ht="15.75" customHeight="1">
      <c r="A393" s="44" t="s">
        <v>1579</v>
      </c>
      <c r="B393" s="44" t="s">
        <v>1586</v>
      </c>
      <c r="C393" s="44" t="s">
        <v>1579</v>
      </c>
      <c r="D393" s="45" t="s">
        <v>697</v>
      </c>
      <c r="E393" s="46" t="s">
        <v>1581</v>
      </c>
      <c r="F393" s="45" t="s">
        <v>697</v>
      </c>
      <c r="G393" s="48" t="s">
        <v>1582</v>
      </c>
      <c r="H393" s="44">
        <v>0.0</v>
      </c>
      <c r="I393" s="44" t="s">
        <v>1587</v>
      </c>
      <c r="J393" s="49" t="s">
        <v>697</v>
      </c>
      <c r="K393" s="49" t="s">
        <v>697</v>
      </c>
      <c r="L393" s="44" t="s">
        <v>100</v>
      </c>
      <c r="M393" s="50">
        <v>1.6697427479999995E7</v>
      </c>
      <c r="N393" s="50">
        <v>1391452.2899999996</v>
      </c>
      <c r="O393" s="44">
        <v>1810.0</v>
      </c>
      <c r="P393" s="44">
        <v>1.21E8</v>
      </c>
      <c r="Q393" s="44">
        <f t="shared" si="4"/>
        <v>121</v>
      </c>
      <c r="R393" s="50">
        <v>2782904.58</v>
      </c>
      <c r="S393" s="51">
        <v>0.0</v>
      </c>
      <c r="T393" s="50">
        <v>0.0</v>
      </c>
      <c r="U393" s="44" t="s">
        <v>1588</v>
      </c>
      <c r="V393" s="44" t="str">
        <f>VLOOKUP(U393,[1]Sheet1!$B$1:$F$65536,5,FALSE)</f>
        <v>#ERROR!</v>
      </c>
      <c r="W393" s="50">
        <v>2782904.58</v>
      </c>
      <c r="X393" s="51">
        <v>-1391452.29</v>
      </c>
      <c r="Y393" s="51">
        <v>2782904.58</v>
      </c>
      <c r="Z393" s="52"/>
      <c r="AA393" s="52" t="s">
        <v>96</v>
      </c>
      <c r="AB393" s="53">
        <v>4174356.87</v>
      </c>
      <c r="AC393" s="53"/>
      <c r="AD393" s="54">
        <v>4174356.87</v>
      </c>
      <c r="AE393" s="54">
        <v>0.0</v>
      </c>
      <c r="AF393" s="54">
        <v>0.0</v>
      </c>
      <c r="AG393" s="55"/>
      <c r="AH393" s="55"/>
      <c r="AI393" s="55"/>
      <c r="AJ393" s="55"/>
      <c r="AK393" s="55"/>
      <c r="AL393" s="55"/>
      <c r="AM393" s="55"/>
      <c r="AN393" s="55"/>
      <c r="AO393" s="55"/>
      <c r="AP393" s="50">
        <v>1391452.29</v>
      </c>
      <c r="AQ393" s="50">
        <v>1391452.29</v>
      </c>
      <c r="AR393" s="50">
        <v>1391452.29</v>
      </c>
    </row>
    <row r="394" ht="15.75" customHeight="1">
      <c r="A394" s="44" t="s">
        <v>1579</v>
      </c>
      <c r="B394" s="44" t="s">
        <v>1586</v>
      </c>
      <c r="C394" s="44" t="s">
        <v>1579</v>
      </c>
      <c r="D394" s="45" t="s">
        <v>697</v>
      </c>
      <c r="E394" s="46" t="s">
        <v>1581</v>
      </c>
      <c r="F394" s="45" t="s">
        <v>697</v>
      </c>
      <c r="G394" s="48" t="s">
        <v>1582</v>
      </c>
      <c r="H394" s="44">
        <v>0.0</v>
      </c>
      <c r="I394" s="44" t="s">
        <v>1587</v>
      </c>
      <c r="J394" s="49" t="s">
        <v>697</v>
      </c>
      <c r="K394" s="49" t="s">
        <v>697</v>
      </c>
      <c r="L394" s="44" t="s">
        <v>100</v>
      </c>
      <c r="M394" s="50">
        <v>1.6697427479999995E7</v>
      </c>
      <c r="N394" s="50">
        <v>1391452.2899999996</v>
      </c>
      <c r="O394" s="44">
        <v>1810.0</v>
      </c>
      <c r="P394" s="44">
        <v>1.22E8</v>
      </c>
      <c r="Q394" s="44">
        <f t="shared" si="4"/>
        <v>122</v>
      </c>
      <c r="R394" s="50"/>
      <c r="S394" s="51">
        <v>0.0</v>
      </c>
      <c r="T394" s="50">
        <v>0.0</v>
      </c>
      <c r="U394" s="44" t="s">
        <v>697</v>
      </c>
      <c r="V394" s="44" t="str">
        <f>VLOOKUP(U394,[1]Sheet1!$B$1:$F$65536,5,FALSE)</f>
        <v>#ERROR!</v>
      </c>
      <c r="W394" s="50"/>
      <c r="X394" s="51">
        <v>-1.252307061E7</v>
      </c>
      <c r="Y394" s="51">
        <v>0.0</v>
      </c>
      <c r="Z394" s="52"/>
      <c r="AA394" s="52" t="s">
        <v>96</v>
      </c>
      <c r="AB394" s="53">
        <v>1.252307061E7</v>
      </c>
      <c r="AC394" s="53"/>
      <c r="AD394" s="54">
        <v>1.252307061E7</v>
      </c>
      <c r="AE394" s="54">
        <v>0.0</v>
      </c>
      <c r="AF394" s="54">
        <v>0.0</v>
      </c>
      <c r="AG394" s="50">
        <v>1391452.29</v>
      </c>
      <c r="AH394" s="50">
        <v>1391452.29</v>
      </c>
      <c r="AI394" s="50">
        <v>1391452.29</v>
      </c>
      <c r="AJ394" s="50">
        <v>1391452.29</v>
      </c>
      <c r="AK394" s="50">
        <v>1391452.29</v>
      </c>
      <c r="AL394" s="50">
        <v>1391452.29</v>
      </c>
      <c r="AM394" s="50">
        <v>1391452.29</v>
      </c>
      <c r="AN394" s="50">
        <v>1391452.29</v>
      </c>
      <c r="AO394" s="50">
        <v>1391452.29</v>
      </c>
      <c r="AP394" s="55"/>
      <c r="AQ394" s="55"/>
      <c r="AR394" s="55"/>
    </row>
    <row r="395" ht="15.75" customHeight="1">
      <c r="A395" s="44" t="s">
        <v>1589</v>
      </c>
      <c r="B395" s="44" t="s">
        <v>1589</v>
      </c>
      <c r="C395" s="44" t="s">
        <v>1589</v>
      </c>
      <c r="D395" s="114"/>
      <c r="E395" s="46"/>
      <c r="F395" s="47"/>
      <c r="G395" s="48"/>
      <c r="H395" s="44"/>
      <c r="I395" s="44"/>
      <c r="J395" s="49"/>
      <c r="K395" s="49"/>
      <c r="L395" s="44"/>
      <c r="M395" s="50"/>
      <c r="N395" s="50"/>
      <c r="O395" s="44"/>
      <c r="P395" s="44">
        <v>1.21E8</v>
      </c>
      <c r="Q395" s="44">
        <f t="shared" si="4"/>
        <v>121</v>
      </c>
      <c r="R395" s="50"/>
      <c r="S395" s="51">
        <v>0.0</v>
      </c>
      <c r="T395" s="50">
        <v>0.0</v>
      </c>
      <c r="U395" s="44"/>
      <c r="V395" s="44" t="str">
        <f>VLOOKUP(U395,[1]Sheet1!$B$1:$F$65536,5,FALSE)</f>
        <v>#ERROR!</v>
      </c>
      <c r="W395" s="50"/>
      <c r="X395" s="51">
        <v>0.0</v>
      </c>
      <c r="Y395" s="51">
        <v>0.0</v>
      </c>
      <c r="Z395" s="52"/>
      <c r="AA395" s="52" t="s">
        <v>96</v>
      </c>
      <c r="AB395" s="53"/>
      <c r="AC395" s="53"/>
      <c r="AD395" s="54">
        <v>0.0</v>
      </c>
      <c r="AE395" s="54">
        <v>0.0</v>
      </c>
      <c r="AF395" s="54">
        <v>0.0</v>
      </c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</row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R$395"/>
  <conditionalFormatting sqref="T3:T395">
    <cfRule type="cellIs" dxfId="0" priority="1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2021-05-17T17:02:03Z</dcterms:created>
  <dc:creator>Gabriel Soares Moreira</dc:creator>
</cp:coreProperties>
</file>