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c\Downloads\temp\chsarp_python_cv_sharedmem\"/>
    </mc:Choice>
  </mc:AlternateContent>
  <xr:revisionPtr revIDLastSave="0" documentId="13_ncr:1_{2E8F1919-6103-4098-86D4-00B9FE20DB50}" xr6:coauthVersionLast="47" xr6:coauthVersionMax="47" xr10:uidLastSave="{00000000-0000-0000-0000-000000000000}"/>
  <bookViews>
    <workbookView xWindow="5484" yWindow="1860" windowWidth="17172" windowHeight="9660" tabRatio="828" xr2:uid="{00000000-000D-0000-FFFF-FFFF00000000}"/>
  </bookViews>
  <sheets>
    <sheet name="Global" sheetId="1" r:id="rId1"/>
    <sheet name="CS_Py_W" sheetId="2" r:id="rId2"/>
    <sheet name="Py_Py_W" sheetId="3" r:id="rId3"/>
    <sheet name="CS_CS_W" sheetId="4" r:id="rId4"/>
    <sheet name="CS_Cpp_W" sheetId="5" r:id="rId5"/>
    <sheet name="Cpp_Cpp_W" sheetId="6" r:id="rId6"/>
    <sheet name="CS_Py_NW" sheetId="7" r:id="rId7"/>
    <sheet name="Py_Py_NW" sheetId="8" r:id="rId8"/>
    <sheet name="CS_CS_NW" sheetId="9" r:id="rId9"/>
    <sheet name="CS_Cpp_NW" sheetId="10" r:id="rId10"/>
    <sheet name="Cpp_Cpp_NW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1" l="1"/>
  <c r="M7" i="11"/>
  <c r="N6" i="11"/>
  <c r="M6" i="11"/>
  <c r="N7" i="10"/>
  <c r="M7" i="10"/>
  <c r="N6" i="10"/>
  <c r="M6" i="10"/>
  <c r="N7" i="9"/>
  <c r="M7" i="9"/>
  <c r="N6" i="9"/>
  <c r="M6" i="9"/>
  <c r="N7" i="8"/>
  <c r="M7" i="8"/>
  <c r="N6" i="8"/>
  <c r="M6" i="8"/>
  <c r="M7" i="7"/>
  <c r="N7" i="7"/>
  <c r="N6" i="7"/>
  <c r="M6" i="7"/>
  <c r="N7" i="6"/>
  <c r="M7" i="6"/>
  <c r="N6" i="6"/>
  <c r="M6" i="6"/>
  <c r="E6" i="5"/>
  <c r="N7" i="5"/>
  <c r="M7" i="5"/>
  <c r="N6" i="5"/>
  <c r="H6" i="4"/>
  <c r="N7" i="4"/>
  <c r="M7" i="4"/>
  <c r="N6" i="4"/>
  <c r="M6" i="4"/>
  <c r="N7" i="3"/>
  <c r="M7" i="3"/>
  <c r="N6" i="3"/>
  <c r="M6" i="3"/>
  <c r="E12" i="1" a="1"/>
  <c r="C12" i="1" a="1"/>
  <c r="D12" i="1" a="1"/>
  <c r="G12" i="1" a="1"/>
  <c r="F12" i="1" a="1"/>
  <c r="E11" i="1" a="1"/>
  <c r="C11" i="1" a="1"/>
  <c r="G11" i="1" a="1"/>
  <c r="F11" i="1" a="1"/>
  <c r="D11" i="1" a="1"/>
  <c r="E10" i="1" a="1"/>
  <c r="G10" i="1" a="1"/>
  <c r="C10" i="1" a="1"/>
  <c r="F10" i="1" a="1"/>
  <c r="D10" i="1" a="1"/>
  <c r="G9" i="1" a="1"/>
  <c r="F9" i="1" a="1"/>
  <c r="D9" i="1" a="1"/>
  <c r="E9" i="1" a="1"/>
  <c r="C9" i="1" a="1"/>
  <c r="F8" i="1" a="1"/>
  <c r="D8" i="1" a="1"/>
  <c r="G8" i="1" a="1"/>
  <c r="E8" i="1" a="1"/>
  <c r="C8" i="1" a="1"/>
  <c r="F7" i="1" a="1"/>
  <c r="E7" i="1" a="1"/>
  <c r="D7" i="1" a="1"/>
  <c r="G7" i="1" a="1"/>
  <c r="G6" i="1" a="1"/>
  <c r="C6" i="1" a="1"/>
  <c r="G5" i="1" a="1"/>
  <c r="G4" i="1" a="1"/>
  <c r="F3" i="1" a="1"/>
  <c r="D6" i="1" a="1"/>
  <c r="C5" i="1" a="1"/>
  <c r="D5" i="1" a="1"/>
  <c r="F4" i="1" a="1"/>
  <c r="E3" i="1" a="1"/>
  <c r="F6" i="1" a="1"/>
  <c r="F5" i="1" a="1"/>
  <c r="C4" i="1" a="1"/>
  <c r="D4" i="1" a="1"/>
  <c r="D3" i="1" a="1"/>
  <c r="E6" i="1" a="1"/>
  <c r="E5" i="1" a="1"/>
  <c r="E4" i="1" a="1"/>
  <c r="G3" i="1" a="1"/>
  <c r="C3" i="1" a="1"/>
  <c r="C7" i="1" a="1"/>
  <c r="F12" i="1" l="1"/>
  <c r="G12" i="1"/>
  <c r="D12" i="1"/>
  <c r="C12" i="1"/>
  <c r="E12" i="1"/>
  <c r="D11" i="1"/>
  <c r="F11" i="1"/>
  <c r="G11" i="1"/>
  <c r="C11" i="1"/>
  <c r="E11" i="1"/>
  <c r="D10" i="1"/>
  <c r="F10" i="1"/>
  <c r="C10" i="1"/>
  <c r="G10" i="1"/>
  <c r="E10" i="1"/>
  <c r="C9" i="1"/>
  <c r="E9" i="1"/>
  <c r="D9" i="1"/>
  <c r="F9" i="1"/>
  <c r="G9" i="1"/>
  <c r="C8" i="1"/>
  <c r="E8" i="1"/>
  <c r="G8" i="1"/>
  <c r="D8" i="1"/>
  <c r="F8" i="1"/>
  <c r="D7" i="1"/>
  <c r="F7" i="1"/>
  <c r="C7" i="1"/>
  <c r="G7" i="1"/>
  <c r="E7" i="1"/>
  <c r="C6" i="1"/>
  <c r="E6" i="1"/>
  <c r="F6" i="1"/>
  <c r="D6" i="1"/>
  <c r="G6" i="1"/>
  <c r="M6" i="5"/>
  <c r="D5" i="1"/>
  <c r="G5" i="1"/>
  <c r="E5" i="1"/>
  <c r="F5" i="1"/>
  <c r="C5" i="1"/>
  <c r="D4" i="1"/>
  <c r="F4" i="1"/>
  <c r="G4" i="1"/>
  <c r="E4" i="1"/>
  <c r="C4" i="1"/>
  <c r="G3" i="1"/>
  <c r="F3" i="1"/>
  <c r="E3" i="1"/>
  <c r="D3" i="1"/>
  <c r="C3" i="1"/>
  <c r="N6" i="2"/>
  <c r="M6" i="2"/>
  <c r="M7" i="2" l="1"/>
  <c r="N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<sst xmlns="http://schemas.openxmlformats.org/spreadsheetml/2006/main" count="200" uniqueCount="44">
  <si>
    <t>WIN_20211206_17_44_35_Pro.mp4</t>
  </si>
  <si>
    <t>#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</si>
  <si>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</si>
  <si>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</si>
  <si>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</si>
  <si>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</si>
  <si>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</si>
  <si>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</si>
  <si>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</si>
  <si>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</si>
  <si>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</si>
  <si>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</si>
  <si>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</si>
  <si>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Sheet</t>
  </si>
  <si>
    <t>Video</t>
  </si>
  <si>
    <t>App</t>
  </si>
  <si>
    <t>STD</t>
  </si>
  <si>
    <t>P1 FPS</t>
  </si>
  <si>
    <t>P2 FPS</t>
  </si>
  <si>
    <t>PythonAppProducer + PythonAppConsumer (single consumer + CvWindows + Perf.)</t>
  </si>
  <si>
    <t>OpenCVSharpProducer + PythonAppConsumer (single consumer + CvWindows + Perf.)</t>
  </si>
  <si>
    <t>OpenCVSharpProducer + OpenCVSharpConsumer (single consumer + CvWindows + Perf.)</t>
  </si>
  <si>
    <t>Producer FPS</t>
  </si>
  <si>
    <t>CS_Py_W</t>
  </si>
  <si>
    <t>Py_Py_W</t>
  </si>
  <si>
    <t>CS_CS_W</t>
  </si>
  <si>
    <t>OpenCVSharpProducer + CppAppConsumer (single consumer + CvWindows + Perf.)</t>
  </si>
  <si>
    <t>CS_Cpp_W</t>
  </si>
  <si>
    <t>CppAppProducer + CppAppConsumer (single consumer + CvWindows + Perf.)</t>
  </si>
  <si>
    <t>Cpp_Cpp_W</t>
  </si>
  <si>
    <t>CS_Py_NW</t>
  </si>
  <si>
    <t>OpenCVSharpProducer + PythonAppConsumer (single consumer + NoW + Perf. + 10xdetectMarkers)</t>
  </si>
  <si>
    <t>PythonAppProducer + PythonAppConsumer (single consumer + NoW + Perf. + 10xdetectMarkers)</t>
  </si>
  <si>
    <t>Py_Py_NW</t>
  </si>
  <si>
    <t>OpenCVSharpProducer + OpenCVSharpConsumer (single consumer + NoW + Perf. + 10xdetectMarkers)</t>
  </si>
  <si>
    <t>CS_CS_NW</t>
  </si>
  <si>
    <t>OpenCVSharpProducer + CppAppConsumer (single consumer + NoW + Perf. + 10xdetectMarkers)</t>
  </si>
  <si>
    <t>CS_Cpp_NW</t>
  </si>
  <si>
    <t>CppAppProducer + CppAppConsumer (single consumer + NoW + Perf. + 10xdetectMarkers)</t>
  </si>
  <si>
    <t>Cpp_Cpp_NW</t>
  </si>
  <si>
    <t>Notes:</t>
  </si>
  <si>
    <t xml:space="preserve"> - Using Cython means many code changes for increased perfomance. As such, I will try running C# and C++ "hand" writte ports.</t>
  </si>
  <si>
    <t xml:space="preserve"> - Blue tests had 1 consumer, windows showing and release code when possible, with consumer running 1x detectMarkers and 5 ms wait per frame in both the Producer and the Consumer.</t>
  </si>
  <si>
    <t xml:space="preserve"> - Yellow tests had 1 consumer, windows not showing and release code when possible, with consumer running 10x detectMarkers and 30 ms wait per frame in Producer.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</si>
</sst>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2" fontId="0" fillId="5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170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5A90F-FDEB-4002-8B34-C65B8E3F4FC7}" name="Table1" displayName="Table1" ref="B5:N8" totalsRowShown="0" headerRowDxfId="169" headerRowBorderDxfId="168" tableBorderDxfId="167" totalsRowBorderDxfId="166">
  <tableColumns count="13">
    <tableColumn id="1" xr3:uid="{4D26B1BF-35A3-48FD-AC0B-8A1445F4DB61}" name="#" dataDxfId="165"/>
    <tableColumn id="2" xr3:uid="{27206BAA-9011-4BBA-989F-B398BE34E501}" name="1" dataDxfId="164"/>
    <tableColumn id="3" xr3:uid="{C2A1D03E-59FA-451C-8559-0518248B063E}" name="2" dataDxfId="163"/>
    <tableColumn id="4" xr3:uid="{625FDAEA-5B6F-45E0-9EC2-537622C2FF9B}" name="3" dataDxfId="162"/>
    <tableColumn id="5" xr3:uid="{34C1F052-0B72-415A-8890-522B131C2E73}" name="4" dataDxfId="161"/>
    <tableColumn id="6" xr3:uid="{704079C4-40FA-4E2B-9099-8974AE32393C}" name="5" dataDxfId="160"/>
    <tableColumn id="7" xr3:uid="{4E96E40D-80A0-4178-8A24-D01CAFDB4725}" name="6" dataDxfId="159"/>
    <tableColumn id="8" xr3:uid="{E7A339AA-11F6-42E7-A596-AC7F328C6301}" name="7" dataDxfId="158"/>
    <tableColumn id="9" xr3:uid="{88E74F54-1B0C-4EC4-A9DA-4B91F854A038}" name="8" dataDxfId="157"/>
    <tableColumn id="10" xr3:uid="{823EACF4-A268-447D-A529-080FC1702826}" name="9" dataDxfId="156"/>
    <tableColumn id="11" xr3:uid="{3F9DEE31-E8E0-4C4D-AADD-65AF7D87A362}" name="10" dataDxfId="155"/>
    <tableColumn id="12" xr3:uid="{125BD15D-C34C-4564-8062-9333AC00D878}" name="Average" dataDxfId="154">
      <calculatedColumnFormula>AVERAGE(C6:L6)</calculatedColumnFormula>
    </tableColumn>
    <tableColumn id="13" xr3:uid="{2461BF9C-3385-4377-BD52-94B952D691CB}" name="STD" dataDxfId="153">
      <calculatedColumnFormula>_xlfn.STDEV.P(Table1[[#This Row],[1]:[10]])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132A4-E10E-4352-8D5F-1DF70BE6AEBD}" name="Table13" displayName="Table13" ref="B5:N8" totalsRowShown="0" headerRowDxfId="152" headerRowBorderDxfId="151" tableBorderDxfId="150" totalsRowBorderDxfId="149">
  <tableColumns count="13">
    <tableColumn id="1" xr3:uid="{ED918BEA-5EBD-417C-8E92-B18A7929D268}" name="#" dataDxfId="148"/>
    <tableColumn id="2" xr3:uid="{D086BBBE-2131-4504-B324-BAD35F289422}" name="1" dataDxfId="147"/>
    <tableColumn id="3" xr3:uid="{A7239286-FF47-4C09-BAFF-E96312B6981F}" name="2" dataDxfId="146"/>
    <tableColumn id="4" xr3:uid="{6988CA9B-E895-47DA-B70D-AEA26A502A62}" name="3" dataDxfId="145"/>
    <tableColumn id="5" xr3:uid="{13C2A5C7-6915-42B3-993D-ACC9630D8851}" name="4" dataDxfId="144"/>
    <tableColumn id="6" xr3:uid="{AFA6B2DE-3B2F-4D91-8FC6-D399567B7D87}" name="5" dataDxfId="143"/>
    <tableColumn id="7" xr3:uid="{747F9CA4-53B2-41DB-8542-0B4D61B04EF0}" name="6" dataDxfId="142"/>
    <tableColumn id="8" xr3:uid="{90C446B0-2D02-42B6-BDCD-D89CE8E9A8B4}" name="7" dataDxfId="141"/>
    <tableColumn id="9" xr3:uid="{1F0D0592-32F1-48EA-ABEA-89BA14C00532}" name="8" dataDxfId="140"/>
    <tableColumn id="10" xr3:uid="{AB08BC27-F92A-4B6F-B85E-C1FAB86286AC}" name="9" dataDxfId="139"/>
    <tableColumn id="11" xr3:uid="{829CAE98-27B1-4B18-9F57-24FAB5ED7775}" name="10" dataDxfId="138"/>
    <tableColumn id="12" xr3:uid="{F9A7CE7A-45E0-4C36-8BC4-4A915E2495A6}" name="Average" dataDxfId="137">
      <calculatedColumnFormula>AVERAGE(C6:L6)</calculatedColumnFormula>
    </tableColumn>
    <tableColumn id="13" xr3:uid="{BA2D54C4-961E-4F93-8B81-76A1359307E9}" name="STD" dataDxfId="136">
      <calculatedColumnFormula>_xlfn.STDEV.P(Table13[[#This Row],[1]:[10]])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E1C0A-FD54-4428-8A03-4753D5946F8B}" name="Table134" displayName="Table134" ref="B5:N8" totalsRowShown="0" headerRowDxfId="135" headerRowBorderDxfId="134" tableBorderDxfId="133" totalsRowBorderDxfId="132">
  <tableColumns count="13">
    <tableColumn id="1" xr3:uid="{55155547-E969-4407-A35A-CDCE2ACA4094}" name="#" dataDxfId="131"/>
    <tableColumn id="2" xr3:uid="{5E9A8BDB-2728-4CAE-BDAD-1DD94EBB3BD1}" name="1" dataDxfId="130"/>
    <tableColumn id="3" xr3:uid="{5165A638-6D4C-436A-BF0E-E15581EE1879}" name="2" dataDxfId="129"/>
    <tableColumn id="4" xr3:uid="{168C5835-5118-4EE2-A536-440A3D03DE38}" name="3" dataDxfId="128"/>
    <tableColumn id="5" xr3:uid="{9D7A9143-D464-479C-8292-A20DCB9B5BD8}" name="4" dataDxfId="127"/>
    <tableColumn id="6" xr3:uid="{ABCBDAEB-C47D-4ADE-8A0E-4EAB8ACA0E03}" name="5" dataDxfId="126"/>
    <tableColumn id="7" xr3:uid="{438EDD81-29BA-4D14-A569-45AD82F94203}" name="6" dataDxfId="125"/>
    <tableColumn id="8" xr3:uid="{F7A71F87-1FC4-4FCC-9890-E245ED964624}" name="7" dataDxfId="124"/>
    <tableColumn id="9" xr3:uid="{FDC0D82C-910E-418F-A53A-0383D4AEAFCF}" name="8" dataDxfId="123"/>
    <tableColumn id="10" xr3:uid="{94CC5782-0082-4689-AC98-881F643C9B00}" name="9" dataDxfId="122"/>
    <tableColumn id="11" xr3:uid="{7ABEEC0D-7034-4B82-964B-F2E1A42BC455}" name="10" dataDxfId="121"/>
    <tableColumn id="12" xr3:uid="{C459A935-E4C9-4E74-A8B9-EBF18966B856}" name="Average" dataDxfId="120">
      <calculatedColumnFormula>AVERAGE(C6:L6)</calculatedColumnFormula>
    </tableColumn>
    <tableColumn id="13" xr3:uid="{B6FF019D-C3EF-4E39-AC29-A3DF25F13478}" name="STD" dataDxfId="119">
      <calculatedColumnFormula>_xlfn.STDEV.P(Table134[[#This Row],[1]:[10]])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153B0B-0F79-4CEA-B33B-0E6E8E2CE481}" name="Table1345" displayName="Table1345" ref="B5:N8" totalsRowShown="0" headerRowDxfId="118" headerRowBorderDxfId="117" tableBorderDxfId="116" totalsRowBorderDxfId="115">
  <tableColumns count="13">
    <tableColumn id="1" xr3:uid="{3D8C46A5-ABE0-48AF-8E08-C985EEFAFCFA}" name="#" dataDxfId="114"/>
    <tableColumn id="2" xr3:uid="{ADBCB5D5-1593-4529-BBC9-835176518B32}" name="1" dataDxfId="113"/>
    <tableColumn id="3" xr3:uid="{9976E0A6-6DA2-4E8C-927C-BF3876A389B1}" name="2" dataDxfId="112"/>
    <tableColumn id="4" xr3:uid="{0B80270F-F1FE-4C77-A72B-DD74F17C79B4}" name="3" dataDxfId="111"/>
    <tableColumn id="5" xr3:uid="{A702C42B-2EC7-49D0-9B7E-F29408D65FCC}" name="4" dataDxfId="110"/>
    <tableColumn id="6" xr3:uid="{6A1B9908-ACA1-40BC-B447-49028586DD96}" name="5" dataDxfId="109"/>
    <tableColumn id="7" xr3:uid="{352AC5E0-C14D-4DCB-B3BC-AF8148915771}" name="6" dataDxfId="108"/>
    <tableColumn id="8" xr3:uid="{E4867612-2628-4898-B89A-22F4EE8A3B22}" name="7" dataDxfId="107"/>
    <tableColumn id="9" xr3:uid="{5C554BC1-EB05-4621-97C2-CD91C0B66E79}" name="8" dataDxfId="106"/>
    <tableColumn id="10" xr3:uid="{588D893F-33B2-4EFB-858A-0E15F1ECFA3B}" name="9" dataDxfId="105"/>
    <tableColumn id="11" xr3:uid="{621580F7-734D-445A-BD1E-43AF39754A2A}" name="10" dataDxfId="104"/>
    <tableColumn id="12" xr3:uid="{55170B0F-AD07-4CCF-9535-EABEFD614F99}" name="Average" dataDxfId="103">
      <calculatedColumnFormula>AVERAGE(C6:L6)</calculatedColumnFormula>
    </tableColumn>
    <tableColumn id="13" xr3:uid="{0E250C0F-E574-4552-89D7-C2D878024514}" name="STD" dataDxfId="102">
      <calculatedColumnFormula>_xlfn.STDEV.P(Table1345[[#This Row],[1]:[10]])</calculatedColumnFormula>
    </tableColumn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DE6D4C-7BA4-484F-BFE8-D3E4300EA359}" name="Table13456" displayName="Table13456" ref="B5:N8" totalsRowShown="0" headerRowDxfId="101" headerRowBorderDxfId="100" tableBorderDxfId="99" totalsRowBorderDxfId="98">
  <tableColumns count="13">
    <tableColumn id="1" xr3:uid="{FF1AD6B3-92A9-4DE0-BAC5-F729881D6B2C}" name="#" dataDxfId="97"/>
    <tableColumn id="2" xr3:uid="{D06C6DF6-E8CC-44F7-8798-3F6E3B60C027}" name="1" dataDxfId="96"/>
    <tableColumn id="3" xr3:uid="{C8D974BE-41DD-40B2-BDA6-05B8F68B127E}" name="2" dataDxfId="95"/>
    <tableColumn id="4" xr3:uid="{1E62E048-7E00-4F0A-8D8F-3C8F63E7604E}" name="3" dataDxfId="94"/>
    <tableColumn id="5" xr3:uid="{4426FFCB-30F2-4310-A0AB-EF810475852F}" name="4" dataDxfId="93"/>
    <tableColumn id="6" xr3:uid="{A00688F2-BB4D-4873-905A-05D69B10D7A2}" name="5" dataDxfId="92"/>
    <tableColumn id="7" xr3:uid="{F4CBE7A0-8B5B-492B-8602-50682C938DC7}" name="6" dataDxfId="91"/>
    <tableColumn id="8" xr3:uid="{6B913DAD-B9F1-411D-AA9B-98C84D1383F6}" name="7" dataDxfId="90"/>
    <tableColumn id="9" xr3:uid="{E29A94A4-6DF0-4BA1-B86B-21AF2E6CC4B3}" name="8" dataDxfId="89"/>
    <tableColumn id="10" xr3:uid="{DD01B6C9-DEDB-4E7F-A2E3-0290F2F7F37D}" name="9" dataDxfId="88"/>
    <tableColumn id="11" xr3:uid="{3A8E1704-7DE6-4619-B7B5-020A69B10272}" name="10" dataDxfId="87"/>
    <tableColumn id="12" xr3:uid="{3D2C6F7A-DE23-4EFD-9A66-139FBD292143}" name="Average" dataDxfId="86">
      <calculatedColumnFormula>AVERAGE(C6:L6)</calculatedColumnFormula>
    </tableColumn>
    <tableColumn id="13" xr3:uid="{3BBBBC72-8425-4D02-A0B3-611AE71A01BB}" name="STD" dataDxfId="85">
      <calculatedColumnFormula>_xlfn.STDEV.P(Table13456[[#This Row],[1]:[10]])</calculatedColumnFormula>
    </tableColumn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F9E11-02A8-48F5-8776-3298E38E2213}" name="Table17" displayName="Table17" ref="B5:N8" totalsRowShown="0" headerRowDxfId="84" headerRowBorderDxfId="82" tableBorderDxfId="83" totalsRowBorderDxfId="81">
  <tableColumns count="13">
    <tableColumn id="1" xr3:uid="{CABD0A01-797C-42E6-A2BD-E8444D06D95C}" name="#" dataDxfId="80"/>
    <tableColumn id="2" xr3:uid="{7DFCB98F-4A06-4B46-B47F-73200FE3FA0C}" name="1" dataDxfId="79"/>
    <tableColumn id="3" xr3:uid="{362E57FE-5CDB-4238-AA0B-12BBCAA02E12}" name="2" dataDxfId="78"/>
    <tableColumn id="4" xr3:uid="{A453D898-032F-4BE2-AA86-4B9AC7D429C7}" name="3" dataDxfId="77"/>
    <tableColumn id="5" xr3:uid="{4A7B9487-1ADF-4ABA-852E-64649ACD9BDA}" name="4" dataDxfId="76"/>
    <tableColumn id="6" xr3:uid="{E5ABFF0D-310D-41D4-B889-DF2281DE47DE}" name="5" dataDxfId="75"/>
    <tableColumn id="7" xr3:uid="{D455169B-D31D-4884-8410-ACE1E8EA7A59}" name="6" dataDxfId="74"/>
    <tableColumn id="8" xr3:uid="{A3D4BD87-AA8B-4FF4-BCF9-0473E1634C96}" name="7" dataDxfId="73"/>
    <tableColumn id="9" xr3:uid="{B1C86279-89EC-4F97-99D5-C8D7B20F0C07}" name="8" dataDxfId="72"/>
    <tableColumn id="10" xr3:uid="{315589C5-A9D2-4A44-A2B9-2C72B1E85C12}" name="9" dataDxfId="71"/>
    <tableColumn id="11" xr3:uid="{D5C5CC85-5A70-43D5-9932-EB8FC83D4845}" name="10" dataDxfId="70"/>
    <tableColumn id="12" xr3:uid="{BD6FC0D3-F359-4337-8A4D-2EBE6BE2E292}" name="Average" dataDxfId="69">
      <calculatedColumnFormula>AVERAGE(C6:L6)</calculatedColumnFormula>
    </tableColumn>
    <tableColumn id="13" xr3:uid="{C65A24EF-1FCE-441D-810B-9DA65B6393F3}" name="STD" dataDxfId="68">
      <calculatedColumnFormula>_xlfn.STDEV.P(Table17[[#This Row],[1]:[10]])</calculatedColumnFormula>
    </tableColumn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6AE590-013D-4402-B6FA-AB9D152BD07D}" name="Table178" displayName="Table178" ref="B5:N8" totalsRowShown="0" headerRowDxfId="67" headerRowBorderDxfId="65" tableBorderDxfId="66" totalsRowBorderDxfId="64">
  <tableColumns count="13">
    <tableColumn id="1" xr3:uid="{B5463A55-ED69-49C5-883F-D1AA5E9536DC}" name="#" dataDxfId="63"/>
    <tableColumn id="2" xr3:uid="{CCBD2CC2-CE70-4FF1-9D9C-16610039828F}" name="1" dataDxfId="62"/>
    <tableColumn id="3" xr3:uid="{0FF8D19D-2F0C-416C-BBC1-06D4F420A9BF}" name="2" dataDxfId="61"/>
    <tableColumn id="4" xr3:uid="{8817D9F1-F541-401D-B004-20303EB7D56C}" name="3" dataDxfId="60"/>
    <tableColumn id="5" xr3:uid="{B9C274A3-FED7-4EE2-84FA-7BBD921E57CC}" name="4" dataDxfId="59"/>
    <tableColumn id="6" xr3:uid="{767C90F3-2816-4A8C-84E6-E1B335915BE9}" name="5" dataDxfId="58"/>
    <tableColumn id="7" xr3:uid="{EC5AEB12-EB94-4066-AC1E-A9A04AFBA739}" name="6" dataDxfId="57"/>
    <tableColumn id="8" xr3:uid="{7CFF693E-8DE1-4294-855B-C0A3CD23D45B}" name="7" dataDxfId="56"/>
    <tableColumn id="9" xr3:uid="{B98A007B-6275-45F2-AA05-FFA2DD17F18A}" name="8" dataDxfId="55"/>
    <tableColumn id="10" xr3:uid="{10FFA01C-A63D-45D6-9723-AA66BF8E937B}" name="9" dataDxfId="54"/>
    <tableColumn id="11" xr3:uid="{3DFC5534-B1BB-4770-8A4D-F1F9A2AA67BB}" name="10" dataDxfId="53"/>
    <tableColumn id="12" xr3:uid="{6DFB7676-5E70-4D9E-8EF5-FE3FFF6257E8}" name="Average" dataDxfId="52">
      <calculatedColumnFormula>AVERAGE(C6:L6)</calculatedColumnFormula>
    </tableColumn>
    <tableColumn id="13" xr3:uid="{685C7E93-925B-4C94-8FCB-A444186F1582}" name="STD" dataDxfId="51">
      <calculatedColumnFormula>_xlfn.STDEV.P(Table178[[#This Row],[1]:[10]])</calculatedColumnFormula>
    </tableColumn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DD78D3-0D92-455A-BB01-EE6381CF94E3}" name="Table1789" displayName="Table1789" ref="B5:N8" totalsRowShown="0" headerRowDxfId="50" headerRowBorderDxfId="48" tableBorderDxfId="49" totalsRowBorderDxfId="47">
  <tableColumns count="13">
    <tableColumn id="1" xr3:uid="{11E21954-72E6-4083-8311-673F685C9CE0}" name="#" dataDxfId="46"/>
    <tableColumn id="2" xr3:uid="{044D25B1-23CF-48F8-ACE0-057ECBF81BC1}" name="1" dataDxfId="45"/>
    <tableColumn id="3" xr3:uid="{040DC6B2-E923-40C0-96CB-026A58037DEB}" name="2" dataDxfId="44"/>
    <tableColumn id="4" xr3:uid="{C9DBBD44-64BB-4857-98B0-6FF3A23EE4A6}" name="3" dataDxfId="43"/>
    <tableColumn id="5" xr3:uid="{82AAD94E-498A-4239-848A-CB30EBCCAF26}" name="4" dataDxfId="42"/>
    <tableColumn id="6" xr3:uid="{EFACBC48-A694-4E8E-BE07-734E4333EB8E}" name="5" dataDxfId="41"/>
    <tableColumn id="7" xr3:uid="{DF972207-503C-43F3-8009-C21A5E2FB9E5}" name="6" dataDxfId="40"/>
    <tableColumn id="8" xr3:uid="{86984D94-8496-4C26-999E-A49A1D976CB1}" name="7" dataDxfId="39"/>
    <tableColumn id="9" xr3:uid="{2E0EC37B-98AD-46D3-9010-4CF04D1A05DC}" name="8" dataDxfId="38"/>
    <tableColumn id="10" xr3:uid="{A504712B-E0AD-4209-BA43-D64E1CE80F8A}" name="9" dataDxfId="37"/>
    <tableColumn id="11" xr3:uid="{35703CAB-836B-4E08-8ECB-9540F4753F79}" name="10" dataDxfId="36"/>
    <tableColumn id="12" xr3:uid="{F1846B81-B6FF-4808-AA63-1682548E3001}" name="Average" dataDxfId="35">
      <calculatedColumnFormula>AVERAGE(C6:L6)</calculatedColumnFormula>
    </tableColumn>
    <tableColumn id="13" xr3:uid="{0508636A-86AA-4DB0-8CF5-17F5210966F0}" name="STD" dataDxfId="34">
      <calculatedColumnFormula>_xlfn.STDEV.P(Table1789[[#This Row],[1]:[10]])</calculatedColumnFormula>
    </tableColumn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D4FD06-C56A-4EF5-9B39-F259982CC64C}" name="Table178910" displayName="Table178910" ref="B5:N8" totalsRowShown="0" headerRowDxfId="33" headerRowBorderDxfId="31" tableBorderDxfId="32" totalsRowBorderDxfId="30">
  <tableColumns count="13">
    <tableColumn id="1" xr3:uid="{D1D61CEE-E64F-4DC5-899E-DDB79ED7BC1E}" name="#" dataDxfId="29"/>
    <tableColumn id="2" xr3:uid="{DC98C109-8FEB-49FE-892F-12AA3A3F7211}" name="1" dataDxfId="28"/>
    <tableColumn id="3" xr3:uid="{7787DAA6-C6BB-45F0-A8DF-3072C082E5F7}" name="2" dataDxfId="27"/>
    <tableColumn id="4" xr3:uid="{AF96955D-E518-4A1B-9972-DA67545F0331}" name="3" dataDxfId="26"/>
    <tableColumn id="5" xr3:uid="{65344563-F334-458F-988A-F4A0925D2C66}" name="4" dataDxfId="25"/>
    <tableColumn id="6" xr3:uid="{66626CCD-378C-4CBD-9742-74C403DB0DA2}" name="5" dataDxfId="24"/>
    <tableColumn id="7" xr3:uid="{CB4D89D2-BC4A-43AD-A126-D2A983AB6E70}" name="6" dataDxfId="23"/>
    <tableColumn id="8" xr3:uid="{FFBAE5F5-4926-4BBC-AD0F-DB9552945A46}" name="7" dataDxfId="22"/>
    <tableColumn id="9" xr3:uid="{84B30622-8B37-4DC3-9E32-DE8CBD2A9CC8}" name="8" dataDxfId="21"/>
    <tableColumn id="10" xr3:uid="{B5CA9653-3C25-4503-BBD6-DDE118912753}" name="9" dataDxfId="20"/>
    <tableColumn id="11" xr3:uid="{C12E163A-0FA5-4029-BDAC-0B7E75BC81AD}" name="10" dataDxfId="19"/>
    <tableColumn id="12" xr3:uid="{449259FD-3533-407E-93FC-6CE7921497D1}" name="Average" dataDxfId="18">
      <calculatedColumnFormula>AVERAGE(C6:L6)</calculatedColumnFormula>
    </tableColumn>
    <tableColumn id="13" xr3:uid="{8D70125E-9DF8-4B02-B776-61AC101D2C1C}" name="STD" dataDxfId="17">
      <calculatedColumnFormula>_xlfn.STDEV.P(Table178910[[#This Row],[1]:[10]])</calculatedColumnFormula>
    </tableColumn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937548-2B3C-4638-8767-5CCBA1B53466}" name="Table17891011" displayName="Table17891011" ref="B5:N8" totalsRowShown="0" headerRowDxfId="16" headerRowBorderDxfId="14" tableBorderDxfId="15" totalsRowBorderDxfId="13">
  <tableColumns count="13">
    <tableColumn id="1" xr3:uid="{33CFC1BB-D045-4640-8176-2573D9FD98FB}" name="#" dataDxfId="12"/>
    <tableColumn id="2" xr3:uid="{180F9C44-C207-4CD3-B5C2-EC69A46E8B72}" name="1" dataDxfId="11"/>
    <tableColumn id="3" xr3:uid="{D86F5BB2-CE74-400D-9593-B9A4E34D49C5}" name="2" dataDxfId="10"/>
    <tableColumn id="4" xr3:uid="{0A2B4FD8-45F5-47B6-9F63-CB4BA35C20C3}" name="3" dataDxfId="9"/>
    <tableColumn id="5" xr3:uid="{428CF5BA-95AD-4F07-9D02-F158892B99EE}" name="4" dataDxfId="8"/>
    <tableColumn id="6" xr3:uid="{BC810401-F5DE-4861-915C-A94910151E0D}" name="5" dataDxfId="7"/>
    <tableColumn id="7" xr3:uid="{F50DD31B-122C-4842-A6E2-AAB19F9ABE70}" name="6" dataDxfId="6"/>
    <tableColumn id="8" xr3:uid="{98039287-E061-429E-8A87-9F9FF3EFCD3A}" name="7" dataDxfId="5"/>
    <tableColumn id="9" xr3:uid="{7D9C86E9-E399-4110-8E58-CFE76107F199}" name="8" dataDxfId="4"/>
    <tableColumn id="10" xr3:uid="{D6E9180F-185E-47E9-93D5-EE454705E178}" name="9" dataDxfId="3"/>
    <tableColumn id="11" xr3:uid="{338D32CE-73F6-461A-B0B5-9B138752FBF5}" name="10" dataDxfId="2"/>
    <tableColumn id="12" xr3:uid="{46490B17-344A-430A-A21C-4FE3D6B744BA}" name="Average" dataDxfId="1">
      <calculatedColumnFormula>AVERAGE(C6:L6)</calculatedColumnFormula>
    </tableColumn>
    <tableColumn id="13" xr3:uid="{2F5E858A-7C03-416D-B54B-30C035B75E8D}" name="STD" dataDxfId="0">
      <calculatedColumnFormula>_xlfn.STDEV.P(Table17891011[[#This Row],[1]:[10]])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17"/>
  <sheetViews>
    <sheetView tabSelected="1" zoomScale="90" zoomScaleNormal="90" workbookViewId="0">
      <selection activeCell="B18" sqref="B18"/>
    </sheetView>
  </sheetViews>
  <sheetFormatPr defaultRowHeight="14.4" x14ac:dyDescent="0.3"/>
  <cols>
    <col min="1" max="1" width="2" style="1" customWidth="1"/>
    <col min="2" max="2" width="13" style="1" bestFit="1" customWidth="1"/>
    <col min="3" max="3" width="33.33203125" style="1" bestFit="1" customWidth="1"/>
    <col min="4" max="4" width="91.33203125" style="26" customWidth="1"/>
    <col min="5" max="5" width="12.109375" style="1" bestFit="1" customWidth="1"/>
    <col min="6" max="7" width="6.5546875" style="1" bestFit="1" customWidth="1"/>
    <col min="8" max="16384" width="8.88671875" style="1"/>
  </cols>
  <sheetData>
    <row r="2" spans="1:7" x14ac:dyDescent="0.3">
      <c r="B2" s="32" t="s">
        <v>13</v>
      </c>
      <c r="C2" s="32" t="s">
        <v>14</v>
      </c>
      <c r="D2" s="32" t="s">
        <v>15</v>
      </c>
      <c r="E2" s="32" t="s">
        <v>22</v>
      </c>
      <c r="F2" s="32" t="s">
        <v>17</v>
      </c>
      <c r="G2" s="32" t="s">
        <v>18</v>
      </c>
    </row>
    <row r="3" spans="1:7" x14ac:dyDescent="0.3">
      <c r="B3" s="27" t="s">
        <v>23</v>
      </c>
      <c r="C3" s="28" t="str" cm="1">
        <f t="array" aca="1" ref="C3" ca="1">INDIRECT(_xlfn.CONCAT($B3,"!B2"))</f>
        <v>WIN_20211206_17_44_35_Pro.mp4</v>
      </c>
      <c r="D3" s="29" t="str" cm="1">
        <f t="array" aca="1" ref="D3" ca="1">INDIRECT(_xlfn.CONCAT($B3,"!B4"))</f>
        <v>OpenCVSharpProducer + PythonAppConsumer (single consumer + CvWindows + Perf.)</v>
      </c>
      <c r="E3" s="30" cm="1">
        <f t="array" aca="1" ref="E3" ca="1">INDIRECT(_xlfn.CONCAT($B3,"!M6"))</f>
        <v>43.009</v>
      </c>
      <c r="F3" s="30" cm="1">
        <f t="array" aca="1" ref="F3" ca="1">INDIRECT(_xlfn.CONCAT($B3,"!M7"))</f>
        <v>31.683000000000003</v>
      </c>
      <c r="G3" s="30" cm="1">
        <f t="array" aca="1" ref="G3" ca="1">INDIRECT(_xlfn.CONCAT($B3,"!M8"))</f>
        <v>0</v>
      </c>
    </row>
    <row r="4" spans="1:7" x14ac:dyDescent="0.3">
      <c r="B4" s="27" t="s">
        <v>24</v>
      </c>
      <c r="C4" s="28" t="str" cm="1">
        <f t="array" aca="1" ref="C4" ca="1">INDIRECT(_xlfn.CONCAT($B4,"!B2"))</f>
        <v>WIN_20211206_17_44_35_Pro.mp4</v>
      </c>
      <c r="D4" s="29" t="str" cm="1">
        <f t="array" aca="1" ref="D4" ca="1">INDIRECT(_xlfn.CONCAT($B4,"!B4"))</f>
        <v>PythonAppProducer + PythonAppConsumer (single consumer + CvWindows + Perf.)</v>
      </c>
      <c r="E4" s="30" cm="1">
        <f t="array" aca="1" ref="E4" ca="1">INDIRECT(_xlfn.CONCAT($B4,"!M6"))</f>
        <v>44.986000000000004</v>
      </c>
      <c r="F4" s="30" cm="1">
        <f t="array" aca="1" ref="F4" ca="1">INDIRECT(_xlfn.CONCAT($B4,"!M7"))</f>
        <v>32.009</v>
      </c>
      <c r="G4" s="30" cm="1">
        <f t="array" aca="1" ref="G4" ca="1">INDIRECT(_xlfn.CONCAT($B4,"!M8"))</f>
        <v>0</v>
      </c>
    </row>
    <row r="5" spans="1:7" x14ac:dyDescent="0.3">
      <c r="B5" s="27" t="s">
        <v>25</v>
      </c>
      <c r="C5" s="28" t="str" cm="1">
        <f t="array" aca="1" ref="C5" ca="1">INDIRECT(_xlfn.CONCAT($B5,"!B2"))</f>
        <v>WIN_20211206_17_44_35_Pro.mp4</v>
      </c>
      <c r="D5" s="29" t="str" cm="1">
        <f t="array" aca="1" ref="D5" ca="1">INDIRECT(_xlfn.CONCAT($B5,"!B4"))</f>
        <v>OpenCVSharpProducer + OpenCVSharpConsumer (single consumer + CvWindows + Perf.)</v>
      </c>
      <c r="E5" s="30" cm="1">
        <f t="array" aca="1" ref="E5" ca="1">INDIRECT(_xlfn.CONCAT($B5,"!M6"))</f>
        <v>35.582000000000001</v>
      </c>
      <c r="F5" s="30" cm="1">
        <f t="array" aca="1" ref="F5" ca="1">INDIRECT(_xlfn.CONCAT($B5,"!M7"))</f>
        <v>32.582999999999998</v>
      </c>
      <c r="G5" s="30" cm="1">
        <f t="array" aca="1" ref="G5" ca="1">INDIRECT(_xlfn.CONCAT($B5,"!M8"))</f>
        <v>0</v>
      </c>
    </row>
    <row r="6" spans="1:7" x14ac:dyDescent="0.3">
      <c r="B6" s="27" t="s">
        <v>27</v>
      </c>
      <c r="C6" s="28" t="str" cm="1">
        <f t="array" aca="1" ref="C6" ca="1">INDIRECT(_xlfn.CONCAT($B6,"!B2"))</f>
        <v>WIN_20211206_17_44_35_Pro.mp4</v>
      </c>
      <c r="D6" s="29" t="str" cm="1">
        <f t="array" aca="1" ref="D6" ca="1">INDIRECT(_xlfn.CONCAT($B6,"!B4"))</f>
        <v>OpenCVSharpProducer + CppAppConsumer (single consumer + CvWindows + Perf.)</v>
      </c>
      <c r="E6" s="30" cm="1">
        <f t="array" aca="1" ref="E6" ca="1">INDIRECT(_xlfn.CONCAT($B6,"!M6"))</f>
        <v>48.466000000000001</v>
      </c>
      <c r="F6" s="30" cm="1">
        <f t="array" aca="1" ref="F6" ca="1">INDIRECT(_xlfn.CONCAT($B6,"!M7"))</f>
        <v>34.806249999999999</v>
      </c>
      <c r="G6" s="30" cm="1">
        <f t="array" aca="1" ref="G6" ca="1">INDIRECT(_xlfn.CONCAT($B6,"!M8"))</f>
        <v>0</v>
      </c>
    </row>
    <row r="7" spans="1:7" x14ac:dyDescent="0.3">
      <c r="B7" s="27" t="s">
        <v>29</v>
      </c>
      <c r="C7" s="28" t="str" cm="1">
        <f t="array" aca="1" ref="C7" ca="1">INDIRECT(_xlfn.CONCAT($B7,"!B2"))</f>
        <v>WIN_20211206_17_44_35_Pro.mp4</v>
      </c>
      <c r="D7" s="29" t="str" cm="1">
        <f t="array" aca="1" ref="D7" ca="1">INDIRECT(_xlfn.CONCAT($B7,"!B4"))</f>
        <v>CppAppProducer + CppAppConsumer (single consumer + CvWindows + Perf.)</v>
      </c>
      <c r="E7" s="30" cm="1">
        <f t="array" aca="1" ref="E7" ca="1">INDIRECT(_xlfn.CONCAT($B7,"!M6"))</f>
        <v>41.728679999999997</v>
      </c>
      <c r="F7" s="30" cm="1">
        <f t="array" aca="1" ref="F7" ca="1">INDIRECT(_xlfn.CONCAT($B7,"!M7"))</f>
        <v>33.197049999999997</v>
      </c>
      <c r="G7" s="30" cm="1">
        <f t="array" aca="1" ref="G7" ca="1">INDIRECT(_xlfn.CONCAT($B7,"!M8"))</f>
        <v>0</v>
      </c>
    </row>
    <row r="8" spans="1:7" x14ac:dyDescent="0.3">
      <c r="B8" s="33" t="s">
        <v>30</v>
      </c>
      <c r="C8" s="34" t="str" cm="1">
        <f t="array" aca="1" ref="C8" ca="1">INDIRECT(_xlfn.CONCAT($B8,"!B2"))</f>
        <v>WIN_20211206_17_44_35_Pro.mp4</v>
      </c>
      <c r="D8" s="35" t="str" cm="1">
        <f t="array" aca="1" ref="D8" ca="1">INDIRECT(_xlfn.CONCAT($B8,"!B4"))</f>
        <v>OpenCVSharpProducer + PythonAppConsumer (single consumer + NoW + Perf. + 10xdetectMarkers)</v>
      </c>
      <c r="E8" s="31" cm="1">
        <f t="array" aca="1" ref="E8" ca="1">INDIRECT(_xlfn.CONCAT($B8,"!M6"))</f>
        <v>21.175000000000001</v>
      </c>
      <c r="F8" s="31" cm="1">
        <f t="array" aca="1" ref="F8" ca="1">INDIRECT(_xlfn.CONCAT($B8,"!M7"))</f>
        <v>8.7210000000000001</v>
      </c>
      <c r="G8" s="36" cm="1">
        <f t="array" aca="1" ref="G8" ca="1">INDIRECT(_xlfn.CONCAT($B8,"!M8"))</f>
        <v>0</v>
      </c>
    </row>
    <row r="9" spans="1:7" x14ac:dyDescent="0.3">
      <c r="B9" s="33" t="s">
        <v>33</v>
      </c>
      <c r="C9" s="34" t="str" cm="1">
        <f t="array" aca="1" ref="C9" ca="1">INDIRECT(_xlfn.CONCAT($B9,"!B2"))</f>
        <v>WIN_20211206_17_44_35_Pro.mp4</v>
      </c>
      <c r="D9" s="35" t="str" cm="1">
        <f t="array" aca="1" ref="D9" ca="1">INDIRECT(_xlfn.CONCAT($B9,"!B4"))</f>
        <v>PythonAppProducer + PythonAppConsumer (single consumer + NoW + Perf. + 10xdetectMarkers)</v>
      </c>
      <c r="E9" s="31" cm="1">
        <f t="array" aca="1" ref="E9" ca="1">INDIRECT(_xlfn.CONCAT($B9,"!M6"))</f>
        <v>20.757999999999999</v>
      </c>
      <c r="F9" s="31" cm="1">
        <f t="array" aca="1" ref="F9" ca="1">INDIRECT(_xlfn.CONCAT($B9,"!M7"))</f>
        <v>8.6630000000000003</v>
      </c>
      <c r="G9" s="36" cm="1">
        <f t="array" aca="1" ref="G9" ca="1">INDIRECT(_xlfn.CONCAT($B9,"!M8"))</f>
        <v>0</v>
      </c>
    </row>
    <row r="10" spans="1:7" x14ac:dyDescent="0.3">
      <c r="B10" s="33" t="s">
        <v>35</v>
      </c>
      <c r="C10" s="34" t="str" cm="1">
        <f t="array" aca="1" ref="C10" ca="1">INDIRECT(_xlfn.CONCAT($B10,"!B2"))</f>
        <v>WIN_20211206_17_44_35_Pro.mp4</v>
      </c>
      <c r="D10" s="35" t="str" cm="1">
        <f t="array" aca="1" ref="D10" ca="1">INDIRECT(_xlfn.CONCAT($B10,"!B4"))</f>
        <v>OpenCVSharpProducer + OpenCVSharpConsumer (single consumer + NoW + Perf. + 10xdetectMarkers)</v>
      </c>
      <c r="E10" s="31" cm="1">
        <f t="array" aca="1" ref="E10" ca="1">INDIRECT(_xlfn.CONCAT($B10,"!M6"))</f>
        <v>20.983999999999998</v>
      </c>
      <c r="F10" s="31" cm="1">
        <f t="array" aca="1" ref="F10" ca="1">INDIRECT(_xlfn.CONCAT($B10,"!M7"))</f>
        <v>8.229000000000001</v>
      </c>
      <c r="G10" s="36" cm="1">
        <f t="array" aca="1" ref="G10" ca="1">INDIRECT(_xlfn.CONCAT($B10,"!M8"))</f>
        <v>0</v>
      </c>
    </row>
    <row r="11" spans="1:7" x14ac:dyDescent="0.3">
      <c r="B11" s="33" t="s">
        <v>37</v>
      </c>
      <c r="C11" s="34" t="str" cm="1">
        <f t="array" aca="1" ref="C11" ca="1">INDIRECT(_xlfn.CONCAT($B11,"!B2"))</f>
        <v>WIN_20211206_17_44_35_Pro.mp4</v>
      </c>
      <c r="D11" s="35" t="str" cm="1">
        <f t="array" aca="1" ref="D11" ca="1">INDIRECT(_xlfn.CONCAT($B11,"!B4"))</f>
        <v>OpenCVSharpProducer + CppAppConsumer (single consumer + NoW + Perf. + 10xdetectMarkers)</v>
      </c>
      <c r="E11" s="31" cm="1">
        <f t="array" aca="1" ref="E11" ca="1">INDIRECT(_xlfn.CONCAT($B11,"!M6"))</f>
        <v>21.073</v>
      </c>
      <c r="F11" s="31" cm="1">
        <f t="array" aca="1" ref="F11" ca="1">INDIRECT(_xlfn.CONCAT($B11,"!M7"))</f>
        <v>8.4595959999999994</v>
      </c>
      <c r="G11" s="36" cm="1">
        <f t="array" aca="1" ref="G11" ca="1">INDIRECT(_xlfn.CONCAT($B11,"!M8"))</f>
        <v>0</v>
      </c>
    </row>
    <row r="12" spans="1:7" x14ac:dyDescent="0.3">
      <c r="B12" s="33" t="s">
        <v>39</v>
      </c>
      <c r="C12" s="34" t="str" cm="1">
        <f t="array" aca="1" ref="C12" ca="1">INDIRECT(_xlfn.CONCAT($B12,"!B2"))</f>
        <v>WIN_20211206_17_44_35_Pro.mp4</v>
      </c>
      <c r="D12" s="35" t="str" cm="1">
        <f t="array" aca="1" ref="D12" ca="1">INDIRECT(_xlfn.CONCAT($B12,"!B4"))</f>
        <v>CppAppProducer + CppAppConsumer (single consumer + NoW + Perf. + 10xdetectMarkers)</v>
      </c>
      <c r="E12" s="31" cm="1">
        <f t="array" aca="1" ref="E12" ca="1">INDIRECT(_xlfn.CONCAT($B12,"!M6"))</f>
        <v>20.980709999999998</v>
      </c>
      <c r="F12" s="31" cm="1">
        <f t="array" aca="1" ref="F12" ca="1">INDIRECT(_xlfn.CONCAT($B12,"!M7"))</f>
        <v>9.0614820000000016</v>
      </c>
      <c r="G12" s="36" cm="1">
        <f t="array" aca="1" ref="G12" ca="1">INDIRECT(_xlfn.CONCAT($B12,"!M8"))</f>
        <v>0</v>
      </c>
    </row>
    <row r="14" spans="1:7" x14ac:dyDescent="0.3">
      <c r="B14" s="25" t="s">
        <v>40</v>
      </c>
    </row>
    <row r="15" spans="1:7" x14ac:dyDescent="0.3">
      <c r="A15" s="3"/>
      <c r="B15" s="3" t="s">
        <v>41</v>
      </c>
    </row>
    <row r="16" spans="1:7" x14ac:dyDescent="0.3">
      <c r="B16" s="3" t="s">
        <v>42</v>
      </c>
    </row>
    <row r="17" spans="2:2" x14ac:dyDescent="0.3">
      <c r="B17" s="3" t="s">
        <v>43</v>
      </c>
    </row>
  </sheetData>
  <conditionalFormatting sqref="E3:E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D332-3728-485A-80C8-1CBA9A1FEDBA}">
  <sheetPr codeName="Sheet2"/>
  <dimension ref="B2:N8"/>
  <sheetViews>
    <sheetView workbookViewId="0">
      <selection activeCell="B6" sqref="B6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4" t="s">
        <v>20</v>
      </c>
    </row>
    <row r="5" spans="2:14" x14ac:dyDescent="0.3">
      <c r="B5" s="4" t="s">
        <v>1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2</v>
      </c>
      <c r="N5" s="6" t="s">
        <v>16</v>
      </c>
    </row>
    <row r="6" spans="2:14" x14ac:dyDescent="0.3">
      <c r="B6" s="7" t="s">
        <v>22</v>
      </c>
      <c r="C6" s="8">
        <v>46.08</v>
      </c>
      <c r="D6" s="8">
        <v>45.6</v>
      </c>
      <c r="E6" s="8">
        <v>38.03</v>
      </c>
      <c r="F6" s="8">
        <v>44.42</v>
      </c>
      <c r="G6" s="8">
        <v>40.94</v>
      </c>
      <c r="H6" s="8">
        <v>41.44</v>
      </c>
      <c r="I6" s="8">
        <v>41.05</v>
      </c>
      <c r="J6" s="8">
        <v>44.26</v>
      </c>
      <c r="K6" s="8">
        <v>42.23</v>
      </c>
      <c r="L6" s="8">
        <v>46.04</v>
      </c>
      <c r="M6" s="8">
        <f>AVERAGE(C6:L6)</f>
        <v>43.009</v>
      </c>
      <c r="N6" s="9">
        <f>_xlfn.STDEV.P(Table1[[#This Row],[1]:[10]])</f>
        <v>2.5468547269131787</v>
      </c>
    </row>
    <row r="7" spans="2:14" x14ac:dyDescent="0.3">
      <c r="B7" s="7" t="s">
        <v>17</v>
      </c>
      <c r="C7" s="8">
        <v>31.61</v>
      </c>
      <c r="D7" s="8">
        <v>32.04</v>
      </c>
      <c r="E7" s="8">
        <v>31.34</v>
      </c>
      <c r="F7" s="8">
        <v>32.119999999999997</v>
      </c>
      <c r="G7" s="8">
        <v>31.49</v>
      </c>
      <c r="H7" s="8">
        <v>31.55</v>
      </c>
      <c r="I7" s="8">
        <v>31.53</v>
      </c>
      <c r="J7" s="8">
        <v>31.64</v>
      </c>
      <c r="K7" s="8">
        <v>31.53</v>
      </c>
      <c r="L7" s="8">
        <v>31.98</v>
      </c>
      <c r="M7" s="8">
        <f t="shared" ref="M7" si="0">AVERAGE(C7:L7)</f>
        <v>31.683000000000003</v>
      </c>
      <c r="N7" s="9">
        <f>_xlfn.STDEV.P(Table1[[#This Row],[1]:[10]])</f>
        <v>0.25163664280068537</v>
      </c>
    </row>
    <row r="8" spans="2:14" x14ac:dyDescent="0.3">
      <c r="B8" s="10" t="s">
        <v>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1941-A4AC-4C53-9303-C0A7711188D4}">
  <sheetPr codeName="Sheet3"/>
  <dimension ref="B2:N8"/>
  <sheetViews>
    <sheetView workbookViewId="0">
      <selection activeCell="B4" sqref="B4"/>
    </sheetView>
  </sheetViews>
  <sheetFormatPr defaultRowHeight="14.4" x14ac:dyDescent="0.3"/>
  <cols>
    <col min="1" max="1" width="5.33203125" customWidth="1"/>
    <col min="2" max="2" width="16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4" t="s">
        <v>19</v>
      </c>
    </row>
    <row r="5" spans="2:14" x14ac:dyDescent="0.3">
      <c r="B5" s="4" t="s">
        <v>1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2</v>
      </c>
      <c r="N5" s="6" t="s">
        <v>16</v>
      </c>
    </row>
    <row r="6" spans="2:14" x14ac:dyDescent="0.3">
      <c r="B6" s="7" t="s">
        <v>22</v>
      </c>
      <c r="C6" s="8">
        <v>43.64</v>
      </c>
      <c r="D6" s="8">
        <v>44.15</v>
      </c>
      <c r="E6" s="8">
        <v>45.46</v>
      </c>
      <c r="F6" s="8">
        <v>47.11</v>
      </c>
      <c r="G6" s="8">
        <v>43.85</v>
      </c>
      <c r="H6" s="8">
        <v>43.83</v>
      </c>
      <c r="I6" s="8">
        <v>43.71</v>
      </c>
      <c r="J6" s="8">
        <v>47.1</v>
      </c>
      <c r="K6" s="8">
        <v>43.94</v>
      </c>
      <c r="L6" s="8">
        <v>47.07</v>
      </c>
      <c r="M6" s="8">
        <f>AVERAGE(C6:L6)</f>
        <v>44.986000000000004</v>
      </c>
      <c r="N6" s="9">
        <f>_xlfn.STDEV.P(Table13[[#This Row],[1]:[10]])</f>
        <v>1.4631418249780166</v>
      </c>
    </row>
    <row r="7" spans="2:14" x14ac:dyDescent="0.3">
      <c r="B7" s="7" t="s">
        <v>17</v>
      </c>
      <c r="C7" s="8">
        <v>31.78</v>
      </c>
      <c r="D7" s="8">
        <v>31.94</v>
      </c>
      <c r="E7" s="8">
        <v>32.32</v>
      </c>
      <c r="F7" s="8">
        <v>32.159999999999997</v>
      </c>
      <c r="G7" s="8">
        <v>31.83</v>
      </c>
      <c r="H7" s="8">
        <v>32.06</v>
      </c>
      <c r="I7" s="8">
        <v>31.82</v>
      </c>
      <c r="J7" s="8">
        <v>32.229999999999997</v>
      </c>
      <c r="K7" s="8">
        <v>32</v>
      </c>
      <c r="L7" s="8">
        <v>31.95</v>
      </c>
      <c r="M7" s="8">
        <f t="shared" ref="M7" si="0">AVERAGE(C7:L7)</f>
        <v>32.009</v>
      </c>
      <c r="N7" s="9">
        <f>_xlfn.STDEV.P(Table13[[#This Row],[1]:[10]])</f>
        <v>0.17305779381466699</v>
      </c>
    </row>
    <row r="8" spans="2:14" x14ac:dyDescent="0.3">
      <c r="B8" s="10" t="s">
        <v>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4A9E-4871-48EC-946D-C36577DF7B7D}">
  <sheetPr codeName="Sheet4"/>
  <dimension ref="B2:N8"/>
  <sheetViews>
    <sheetView workbookViewId="0">
      <selection activeCell="B4" sqref="B4"/>
    </sheetView>
  </sheetViews>
  <sheetFormatPr defaultRowHeight="14.4" x14ac:dyDescent="0.3"/>
  <cols>
    <col min="1" max="1" width="5.77734375" customWidth="1"/>
    <col min="2" max="2" width="16.2187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4" t="s">
        <v>21</v>
      </c>
    </row>
    <row r="5" spans="2:14" x14ac:dyDescent="0.3">
      <c r="B5" s="13" t="s">
        <v>1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4" t="s">
        <v>11</v>
      </c>
      <c r="L5" s="15" t="s">
        <v>12</v>
      </c>
      <c r="M5" s="21" t="s">
        <v>2</v>
      </c>
      <c r="N5" s="15" t="s">
        <v>16</v>
      </c>
    </row>
    <row r="6" spans="2:14" x14ac:dyDescent="0.3">
      <c r="B6" s="16" t="s">
        <v>22</v>
      </c>
      <c r="C6" s="8">
        <v>36.72</v>
      </c>
      <c r="D6" s="8">
        <v>39.549999999999997</v>
      </c>
      <c r="E6" s="8">
        <v>37.67</v>
      </c>
      <c r="F6" s="8">
        <v>38.700000000000003</v>
      </c>
      <c r="G6" s="8">
        <v>34.36</v>
      </c>
      <c r="H6" s="8">
        <f>32.62</f>
        <v>32.619999999999997</v>
      </c>
      <c r="I6" s="8">
        <v>35.43</v>
      </c>
      <c r="J6" s="8">
        <v>32.82</v>
      </c>
      <c r="K6" s="8">
        <v>32.65</v>
      </c>
      <c r="L6" s="17">
        <v>35.299999999999997</v>
      </c>
      <c r="M6" s="22">
        <f>AVERAGE(C6:L6)</f>
        <v>35.582000000000001</v>
      </c>
      <c r="N6" s="17">
        <f>_xlfn.STDEV.P(Table134[[#This Row],[1]:[10]])</f>
        <v>2.4024229436133853</v>
      </c>
    </row>
    <row r="7" spans="2:14" x14ac:dyDescent="0.3">
      <c r="B7" s="16" t="s">
        <v>17</v>
      </c>
      <c r="C7" s="8">
        <v>35.049999999999997</v>
      </c>
      <c r="D7" s="8">
        <v>34.21</v>
      </c>
      <c r="E7" s="8">
        <v>32.369999999999997</v>
      </c>
      <c r="F7" s="8">
        <v>33.51</v>
      </c>
      <c r="G7" s="8">
        <v>32.74</v>
      </c>
      <c r="H7" s="8">
        <v>30.74</v>
      </c>
      <c r="I7" s="8">
        <v>32.619999999999997</v>
      </c>
      <c r="J7" s="8">
        <v>30.64</v>
      </c>
      <c r="K7" s="8">
        <v>30.77</v>
      </c>
      <c r="L7" s="17">
        <v>33.18</v>
      </c>
      <c r="M7" s="22">
        <f t="shared" ref="M7" si="0">AVERAGE(C7:L7)</f>
        <v>32.582999999999998</v>
      </c>
      <c r="N7" s="17">
        <f>_xlfn.STDEV.P(Table134[[#This Row],[1]:[10]])</f>
        <v>1.4310559038695867</v>
      </c>
    </row>
    <row r="8" spans="2:14" ht="15" thickBot="1" x14ac:dyDescent="0.35">
      <c r="B8" s="18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20"/>
      <c r="M8" s="23"/>
      <c r="N8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F1E0-2BF3-43D8-B603-5057F887AC90}">
  <sheetPr codeName="Sheet5"/>
  <dimension ref="B2:N8"/>
  <sheetViews>
    <sheetView workbookViewId="0">
      <selection activeCell="B4" sqref="B4"/>
    </sheetView>
  </sheetViews>
  <sheetFormatPr defaultRowHeight="14.4" x14ac:dyDescent="0.3"/>
  <cols>
    <col min="1" max="1" width="5.77734375" customWidth="1"/>
    <col min="2" max="2" width="16.21875" customWidth="1"/>
    <col min="3" max="3" width="9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4" t="s">
        <v>26</v>
      </c>
    </row>
    <row r="5" spans="2:14" x14ac:dyDescent="0.3">
      <c r="B5" s="13" t="s">
        <v>1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4" t="s">
        <v>11</v>
      </c>
      <c r="L5" s="15" t="s">
        <v>12</v>
      </c>
      <c r="M5" s="21" t="s">
        <v>2</v>
      </c>
      <c r="N5" s="15" t="s">
        <v>16</v>
      </c>
    </row>
    <row r="6" spans="2:14" x14ac:dyDescent="0.3">
      <c r="B6" s="16" t="s">
        <v>22</v>
      </c>
      <c r="C6" s="8">
        <v>51.09</v>
      </c>
      <c r="D6" s="8">
        <v>45.82</v>
      </c>
      <c r="E6" s="8">
        <f>50.97</f>
        <v>50.97</v>
      </c>
      <c r="F6" s="8">
        <v>51.65</v>
      </c>
      <c r="G6" s="8">
        <v>47.84</v>
      </c>
      <c r="H6" s="8">
        <v>47.93</v>
      </c>
      <c r="I6" s="8">
        <v>49.78</v>
      </c>
      <c r="J6" s="8">
        <v>47.03</v>
      </c>
      <c r="K6" s="8">
        <v>45.73</v>
      </c>
      <c r="L6" s="17">
        <v>46.82</v>
      </c>
      <c r="M6" s="22">
        <f>AVERAGE(C6:L6)</f>
        <v>48.466000000000001</v>
      </c>
      <c r="N6" s="17">
        <f>_xlfn.STDEV.P(Table1345[[#This Row],[1]:[10]])</f>
        <v>2.1203169574382033</v>
      </c>
    </row>
    <row r="7" spans="2:14" x14ac:dyDescent="0.3">
      <c r="B7" s="16" t="s">
        <v>17</v>
      </c>
      <c r="C7" s="8">
        <v>33.716799999999999</v>
      </c>
      <c r="D7" s="8">
        <v>35.595399999999998</v>
      </c>
      <c r="E7" s="8">
        <v>33.889699999999998</v>
      </c>
      <c r="F7" s="8">
        <v>34.7256</v>
      </c>
      <c r="G7" s="8">
        <v>35.105200000000004</v>
      </c>
      <c r="H7" s="8">
        <v>33.9285</v>
      </c>
      <c r="I7" s="8">
        <v>34.939599999999999</v>
      </c>
      <c r="J7" s="8">
        <v>35.3718</v>
      </c>
      <c r="K7" s="8">
        <v>35.720999999999997</v>
      </c>
      <c r="L7" s="17">
        <v>35.068899999999999</v>
      </c>
      <c r="M7" s="22">
        <f t="shared" ref="M7" si="0">AVERAGE(C7:L7)</f>
        <v>34.806249999999999</v>
      </c>
      <c r="N7" s="17">
        <f>_xlfn.STDEV.P(Table1345[[#This Row],[1]:[10]])</f>
        <v>0.68988586918417161</v>
      </c>
    </row>
    <row r="8" spans="2:14" ht="15" thickBot="1" x14ac:dyDescent="0.35">
      <c r="B8" s="18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20"/>
      <c r="M8" s="23"/>
      <c r="N8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B562-6DC6-4B77-8293-85F7AF87B2A4}">
  <sheetPr codeName="Sheet6"/>
  <dimension ref="B2:N8"/>
  <sheetViews>
    <sheetView workbookViewId="0">
      <selection activeCell="L8" sqref="L8"/>
    </sheetView>
  </sheetViews>
  <sheetFormatPr defaultRowHeight="14.4" x14ac:dyDescent="0.3"/>
  <cols>
    <col min="1" max="1" width="5.77734375" customWidth="1"/>
    <col min="2" max="2" width="16.21875" customWidth="1"/>
    <col min="3" max="3" width="9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4" t="s">
        <v>28</v>
      </c>
    </row>
    <row r="5" spans="2:14" x14ac:dyDescent="0.3">
      <c r="B5" s="13" t="s">
        <v>1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4" t="s">
        <v>11</v>
      </c>
      <c r="L5" s="15" t="s">
        <v>12</v>
      </c>
      <c r="M5" s="21" t="s">
        <v>2</v>
      </c>
      <c r="N5" s="15" t="s">
        <v>16</v>
      </c>
    </row>
    <row r="6" spans="2:14" x14ac:dyDescent="0.3">
      <c r="B6" s="16" t="s">
        <v>22</v>
      </c>
      <c r="C6" s="8">
        <v>36.5672</v>
      </c>
      <c r="D6" s="8">
        <v>42.6098</v>
      </c>
      <c r="E6" s="8">
        <v>36.757199999999997</v>
      </c>
      <c r="F6" s="8">
        <v>41.415500000000002</v>
      </c>
      <c r="G6" s="8">
        <v>40.348700000000001</v>
      </c>
      <c r="H6" s="8">
        <v>43.544400000000003</v>
      </c>
      <c r="I6" s="8">
        <v>41.910499999999999</v>
      </c>
      <c r="J6" s="8">
        <v>44.3123</v>
      </c>
      <c r="K6" s="8">
        <v>44.083199999999998</v>
      </c>
      <c r="L6" s="17">
        <v>45.738</v>
      </c>
      <c r="M6" s="22">
        <f>AVERAGE(C6:L6)</f>
        <v>41.728679999999997</v>
      </c>
      <c r="N6" s="17">
        <f>_xlfn.STDEV.P(Table13456[[#This Row],[1]:[10]])</f>
        <v>2.9284584575506623</v>
      </c>
    </row>
    <row r="7" spans="2:14" x14ac:dyDescent="0.3">
      <c r="B7" s="16" t="s">
        <v>17</v>
      </c>
      <c r="C7" s="8">
        <v>33.008899999999997</v>
      </c>
      <c r="D7" s="8">
        <v>31.8903</v>
      </c>
      <c r="E7" s="8">
        <v>32.155700000000003</v>
      </c>
      <c r="F7" s="8">
        <v>33.795200000000001</v>
      </c>
      <c r="G7" s="8">
        <v>33.925699999999999</v>
      </c>
      <c r="H7" s="8">
        <v>32.220700000000001</v>
      </c>
      <c r="I7" s="8">
        <v>34.180399999999999</v>
      </c>
      <c r="J7" s="8">
        <v>33.619100000000003</v>
      </c>
      <c r="K7" s="8">
        <v>33.645699999999998</v>
      </c>
      <c r="L7" s="17">
        <v>33.528799999999997</v>
      </c>
      <c r="M7" s="22">
        <f t="shared" ref="M7" si="0">AVERAGE(C7:L7)</f>
        <v>33.197049999999997</v>
      </c>
      <c r="N7" s="17">
        <f>_xlfn.STDEV.P(Table13456[[#This Row],[1]:[10]])</f>
        <v>0.78267666919360701</v>
      </c>
    </row>
    <row r="8" spans="2:14" ht="15" thickBot="1" x14ac:dyDescent="0.35">
      <c r="B8" s="18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20"/>
      <c r="M8" s="23"/>
      <c r="N8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37A8-2293-4804-935A-16948234407D}">
  <sheetPr codeName="Sheet7"/>
  <dimension ref="B2:N8"/>
  <sheetViews>
    <sheetView workbookViewId="0">
      <selection activeCell="B5" sqref="B5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4" t="s">
        <v>31</v>
      </c>
    </row>
    <row r="5" spans="2:14" x14ac:dyDescent="0.3">
      <c r="B5" s="4" t="s">
        <v>1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2</v>
      </c>
      <c r="N5" s="6" t="s">
        <v>16</v>
      </c>
    </row>
    <row r="6" spans="2:14" x14ac:dyDescent="0.3">
      <c r="B6" s="7" t="s">
        <v>22</v>
      </c>
      <c r="C6" s="8">
        <v>21.14</v>
      </c>
      <c r="D6" s="8">
        <v>21.17</v>
      </c>
      <c r="E6" s="8">
        <v>21.19</v>
      </c>
      <c r="F6" s="8">
        <v>21.15</v>
      </c>
      <c r="G6" s="8">
        <v>21.25</v>
      </c>
      <c r="H6" s="8">
        <v>21.1</v>
      </c>
      <c r="I6" s="8">
        <v>21.25</v>
      </c>
      <c r="J6" s="8">
        <v>21.02</v>
      </c>
      <c r="K6" s="8">
        <v>21.25</v>
      </c>
      <c r="L6" s="8">
        <v>21.23</v>
      </c>
      <c r="M6" s="8">
        <f>AVERAGE(C6:L6)</f>
        <v>21.175000000000001</v>
      </c>
      <c r="N6" s="9">
        <f>_xlfn.STDEV.P(Table17[[#This Row],[1]:[10]])</f>
        <v>7.1867934435323799E-2</v>
      </c>
    </row>
    <row r="7" spans="2:14" x14ac:dyDescent="0.3">
      <c r="B7" s="7" t="s">
        <v>17</v>
      </c>
      <c r="C7" s="8">
        <v>8.82</v>
      </c>
      <c r="D7" s="8">
        <v>9.64</v>
      </c>
      <c r="E7" s="8">
        <v>8.25</v>
      </c>
      <c r="F7" s="8">
        <v>8.7100000000000009</v>
      </c>
      <c r="G7" s="8">
        <v>8.7899999999999991</v>
      </c>
      <c r="H7" s="8">
        <v>9</v>
      </c>
      <c r="I7" s="8">
        <v>8.36</v>
      </c>
      <c r="J7" s="8">
        <v>8.6300000000000008</v>
      </c>
      <c r="K7" s="8">
        <v>8.56</v>
      </c>
      <c r="L7" s="8">
        <v>8.4499999999999993</v>
      </c>
      <c r="M7" s="8">
        <f t="shared" ref="M7" si="0">AVERAGE(C7:L7)</f>
        <v>8.7210000000000001</v>
      </c>
      <c r="N7" s="9">
        <f>_xlfn.STDEV.P(Table17[[#This Row],[1]:[10]])</f>
        <v>0.37374991638795074</v>
      </c>
    </row>
    <row r="8" spans="2:14" x14ac:dyDescent="0.3">
      <c r="B8" s="10" t="s">
        <v>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04CC-BFB6-4F7C-9033-865D839B6279}">
  <sheetPr codeName="Sheet8"/>
  <dimension ref="B2:N8"/>
  <sheetViews>
    <sheetView workbookViewId="0">
      <selection activeCell="M7" sqref="M7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>
      <c r="B3" s="24"/>
    </row>
    <row r="4" spans="2:14" ht="15" customHeight="1" x14ac:dyDescent="0.3">
      <c r="B4" s="24" t="s">
        <v>32</v>
      </c>
    </row>
    <row r="5" spans="2:14" x14ac:dyDescent="0.3">
      <c r="B5" s="4" t="s">
        <v>1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2</v>
      </c>
      <c r="N5" s="6" t="s">
        <v>16</v>
      </c>
    </row>
    <row r="6" spans="2:14" x14ac:dyDescent="0.3">
      <c r="B6" s="7" t="s">
        <v>22</v>
      </c>
      <c r="C6" s="8">
        <v>20.89</v>
      </c>
      <c r="D6" s="8">
        <v>19.02</v>
      </c>
      <c r="E6" s="8">
        <v>21.02</v>
      </c>
      <c r="F6" s="8">
        <v>20.95</v>
      </c>
      <c r="G6" s="8">
        <v>20.92</v>
      </c>
      <c r="H6" s="8">
        <v>21</v>
      </c>
      <c r="I6" s="8">
        <v>20.99</v>
      </c>
      <c r="J6" s="8">
        <v>20.92</v>
      </c>
      <c r="K6" s="8">
        <v>20.86</v>
      </c>
      <c r="L6" s="8">
        <v>21.01</v>
      </c>
      <c r="M6" s="8">
        <f>AVERAGE(C6:L6)</f>
        <v>20.757999999999999</v>
      </c>
      <c r="N6" s="9">
        <f>_xlfn.STDEV.P(Table178[[#This Row],[1]:[10]])</f>
        <v>0.58158060490356822</v>
      </c>
    </row>
    <row r="7" spans="2:14" x14ac:dyDescent="0.3">
      <c r="B7" s="7" t="s">
        <v>17</v>
      </c>
      <c r="C7" s="8">
        <v>8.65</v>
      </c>
      <c r="D7" s="8">
        <v>8.98</v>
      </c>
      <c r="E7" s="8">
        <v>8.77</v>
      </c>
      <c r="F7" s="8">
        <v>8.65</v>
      </c>
      <c r="G7" s="8">
        <v>8.65</v>
      </c>
      <c r="H7" s="8">
        <v>7.75</v>
      </c>
      <c r="I7" s="8">
        <v>9</v>
      </c>
      <c r="J7" s="8">
        <v>8.86</v>
      </c>
      <c r="K7" s="8">
        <v>8.6199999999999992</v>
      </c>
      <c r="L7" s="8">
        <v>8.6999999999999993</v>
      </c>
      <c r="M7" s="8">
        <f t="shared" ref="M7" si="0">AVERAGE(C7:L7)</f>
        <v>8.6630000000000003</v>
      </c>
      <c r="N7" s="9">
        <f>_xlfn.STDEV.P(Table178[[#This Row],[1]:[10]])</f>
        <v>0.33190510692063774</v>
      </c>
    </row>
    <row r="8" spans="2:14" x14ac:dyDescent="0.3">
      <c r="B8" s="10" t="s">
        <v>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C9DF-A332-42C1-9051-0DC759A92FBA}">
  <sheetPr codeName="Sheet9"/>
  <dimension ref="B2:N10"/>
  <sheetViews>
    <sheetView workbookViewId="0">
      <selection activeCell="L8" sqref="L8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>
      <c r="B3" s="24"/>
    </row>
    <row r="4" spans="2:14" ht="15" customHeight="1" x14ac:dyDescent="0.3">
      <c r="B4" s="24" t="s">
        <v>34</v>
      </c>
    </row>
    <row r="5" spans="2:14" x14ac:dyDescent="0.3">
      <c r="B5" s="4" t="s">
        <v>1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2</v>
      </c>
      <c r="N5" s="6" t="s">
        <v>16</v>
      </c>
    </row>
    <row r="6" spans="2:14" x14ac:dyDescent="0.3">
      <c r="B6" s="7" t="s">
        <v>22</v>
      </c>
      <c r="C6" s="8">
        <v>19.46</v>
      </c>
      <c r="D6" s="8">
        <v>21.34</v>
      </c>
      <c r="E6" s="8">
        <v>21.31</v>
      </c>
      <c r="F6" s="8">
        <v>21.13</v>
      </c>
      <c r="G6" s="8">
        <v>20.9</v>
      </c>
      <c r="H6" s="8">
        <v>20.93</v>
      </c>
      <c r="I6" s="8">
        <v>21.04</v>
      </c>
      <c r="J6" s="8">
        <v>21.28</v>
      </c>
      <c r="K6" s="8">
        <v>21.22</v>
      </c>
      <c r="L6" s="8">
        <v>21.23</v>
      </c>
      <c r="M6" s="8">
        <f>AVERAGE(C6:L6)</f>
        <v>20.983999999999998</v>
      </c>
      <c r="N6" s="9">
        <f>_xlfn.STDEV.P(Table1789[[#This Row],[1]:[10]])</f>
        <v>0.5285678764359405</v>
      </c>
    </row>
    <row r="7" spans="2:14" x14ac:dyDescent="0.3">
      <c r="B7" s="7" t="s">
        <v>17</v>
      </c>
      <c r="C7" s="8">
        <v>8.3699999999999992</v>
      </c>
      <c r="D7" s="8">
        <v>8.64</v>
      </c>
      <c r="E7" s="8">
        <v>7.92</v>
      </c>
      <c r="F7" s="8">
        <v>8.3000000000000007</v>
      </c>
      <c r="G7" s="8">
        <v>7.82</v>
      </c>
      <c r="H7" s="8">
        <v>8.39</v>
      </c>
      <c r="I7" s="8">
        <v>7.56</v>
      </c>
      <c r="J7" s="8">
        <v>8.4499999999999993</v>
      </c>
      <c r="K7" s="8">
        <v>8.31</v>
      </c>
      <c r="L7" s="8">
        <v>8.5299999999999994</v>
      </c>
      <c r="M7" s="8">
        <f t="shared" ref="M7" si="0">AVERAGE(C7:L7)</f>
        <v>8.229000000000001</v>
      </c>
      <c r="N7" s="9">
        <f>_xlfn.STDEV.P(Table1789[[#This Row],[1]:[10]])</f>
        <v>0.32803810754240126</v>
      </c>
    </row>
    <row r="8" spans="2:14" x14ac:dyDescent="0.3">
      <c r="B8" s="10" t="s">
        <v>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10" spans="2:14" x14ac:dyDescent="0.3">
      <c r="B10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D4D-AA07-49E4-8059-9752BA1C0E98}">
  <sheetPr codeName="Sheet10"/>
  <dimension ref="B2:N10"/>
  <sheetViews>
    <sheetView workbookViewId="0">
      <selection activeCell="J7" sqref="J7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>
      <c r="B3" s="24"/>
    </row>
    <row r="4" spans="2:14" ht="15" customHeight="1" x14ac:dyDescent="0.3">
      <c r="B4" s="24" t="s">
        <v>36</v>
      </c>
    </row>
    <row r="5" spans="2:14" x14ac:dyDescent="0.3">
      <c r="B5" s="4" t="s">
        <v>1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2</v>
      </c>
      <c r="N5" s="6" t="s">
        <v>16</v>
      </c>
    </row>
    <row r="6" spans="2:14" x14ac:dyDescent="0.3">
      <c r="B6" s="7" t="s">
        <v>22</v>
      </c>
      <c r="C6" s="8">
        <v>20.23</v>
      </c>
      <c r="D6" s="8">
        <v>20.84</v>
      </c>
      <c r="E6" s="8">
        <v>21.25</v>
      </c>
      <c r="F6" s="8">
        <v>21.13</v>
      </c>
      <c r="G6" s="8">
        <v>21.16</v>
      </c>
      <c r="H6" s="8">
        <v>21.22</v>
      </c>
      <c r="I6" s="8">
        <v>21.34</v>
      </c>
      <c r="J6" s="8">
        <v>21.15</v>
      </c>
      <c r="K6" s="8">
        <v>21.28</v>
      </c>
      <c r="L6" s="8">
        <v>21.13</v>
      </c>
      <c r="M6" s="8">
        <f>AVERAGE(C6:L6)</f>
        <v>21.073</v>
      </c>
      <c r="N6" s="9">
        <f>_xlfn.STDEV.P(Table178910[[#This Row],[1]:[10]])</f>
        <v>0.30854659291588343</v>
      </c>
    </row>
    <row r="7" spans="2:14" x14ac:dyDescent="0.3">
      <c r="B7" s="7" t="s">
        <v>17</v>
      </c>
      <c r="C7" s="8">
        <v>7.6969000000000003</v>
      </c>
      <c r="D7" s="8">
        <v>8.4570500000000006</v>
      </c>
      <c r="E7" s="8">
        <v>8.4711999999999996</v>
      </c>
      <c r="F7" s="8">
        <v>8.4756900000000002</v>
      </c>
      <c r="G7" s="8">
        <v>8.4552499999999995</v>
      </c>
      <c r="H7" s="8">
        <v>8.6308299999999996</v>
      </c>
      <c r="I7" s="8">
        <v>8.6027299999999993</v>
      </c>
      <c r="J7" s="8">
        <v>8.6438199999999998</v>
      </c>
      <c r="K7" s="8">
        <v>8.5295400000000008</v>
      </c>
      <c r="L7" s="8">
        <v>8.6329499999999992</v>
      </c>
      <c r="M7" s="8">
        <f t="shared" ref="M7" si="0">AVERAGE(C7:L7)</f>
        <v>8.4595959999999994</v>
      </c>
      <c r="N7" s="9">
        <f>_xlfn.STDEV.P(Table178910[[#This Row],[1]:[10]])</f>
        <v>0.26472908930451883</v>
      </c>
    </row>
    <row r="8" spans="2:14" x14ac:dyDescent="0.3">
      <c r="B8" s="10" t="s">
        <v>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10" spans="2:14" x14ac:dyDescent="0.3">
      <c r="B10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A42A-269F-4E9E-80A1-D56B540C3796}">
  <sheetPr codeName="Sheet11"/>
  <dimension ref="B2:N10"/>
  <sheetViews>
    <sheetView workbookViewId="0">
      <selection activeCell="I7" sqref="I7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>
      <c r="B3" s="24"/>
    </row>
    <row r="4" spans="2:14" ht="15" customHeight="1" x14ac:dyDescent="0.3">
      <c r="B4" s="24" t="s">
        <v>38</v>
      </c>
    </row>
    <row r="5" spans="2:14" x14ac:dyDescent="0.3">
      <c r="B5" s="4" t="s">
        <v>1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2</v>
      </c>
      <c r="N5" s="6" t="s">
        <v>16</v>
      </c>
    </row>
    <row r="6" spans="2:14" x14ac:dyDescent="0.3">
      <c r="B6" s="7" t="s">
        <v>22</v>
      </c>
      <c r="C6" s="8">
        <v>21.102499999999999</v>
      </c>
      <c r="D6" s="8">
        <v>21.2027</v>
      </c>
      <c r="E6" s="8">
        <v>20.495699999999999</v>
      </c>
      <c r="F6" s="8">
        <v>19.956900000000001</v>
      </c>
      <c r="G6" s="8">
        <v>21.017499999999998</v>
      </c>
      <c r="H6" s="8">
        <v>21.2409</v>
      </c>
      <c r="I6" s="8">
        <v>21.2988</v>
      </c>
      <c r="J6" s="8">
        <v>21.22</v>
      </c>
      <c r="K6" s="8">
        <v>21.151499999999999</v>
      </c>
      <c r="L6" s="8">
        <v>21.1206</v>
      </c>
      <c r="M6" s="8">
        <f>AVERAGE(C6:L6)</f>
        <v>20.980709999999998</v>
      </c>
      <c r="N6" s="9">
        <f>_xlfn.STDEV.P(Table17891011[[#This Row],[1]:[10]])</f>
        <v>0.40295976337594769</v>
      </c>
    </row>
    <row r="7" spans="2:14" x14ac:dyDescent="0.3">
      <c r="B7" s="7" t="s">
        <v>17</v>
      </c>
      <c r="C7" s="8">
        <v>9.0157799999999995</v>
      </c>
      <c r="D7" s="8">
        <v>9.3120100000000008</v>
      </c>
      <c r="E7" s="8">
        <v>8.5477000000000007</v>
      </c>
      <c r="F7" s="8">
        <v>8.8884600000000002</v>
      </c>
      <c r="G7" s="8">
        <v>8.87134</v>
      </c>
      <c r="H7" s="8">
        <v>9.1318800000000007</v>
      </c>
      <c r="I7" s="8">
        <v>9.0076099999999997</v>
      </c>
      <c r="J7" s="8">
        <v>10.168100000000001</v>
      </c>
      <c r="K7" s="8">
        <v>8.6318099999999998</v>
      </c>
      <c r="L7" s="8">
        <v>9.0401299999999996</v>
      </c>
      <c r="M7" s="8">
        <f t="shared" ref="M7" si="0">AVERAGE(C7:L7)</f>
        <v>9.0614820000000016</v>
      </c>
      <c r="N7" s="9">
        <f>_xlfn.STDEV.P(Table17891011[[#This Row],[1]:[10]])</f>
        <v>0.42572889166228806</v>
      </c>
    </row>
    <row r="8" spans="2:14" x14ac:dyDescent="0.3">
      <c r="B8" s="10" t="s">
        <v>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10" spans="2:14" x14ac:dyDescent="0.3">
      <c r="B10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</vt:lpstr>
      <vt:lpstr>CS_Py_W</vt:lpstr>
      <vt:lpstr>Py_Py_W</vt:lpstr>
      <vt:lpstr>CS_CS_W</vt:lpstr>
      <vt:lpstr>CS_Cpp_W</vt:lpstr>
      <vt:lpstr>Cpp_Cpp_W</vt:lpstr>
      <vt:lpstr>CS_Py_NW</vt:lpstr>
      <vt:lpstr>Py_Py_NW</vt:lpstr>
      <vt:lpstr>CS_CS_NW</vt:lpstr>
      <vt:lpstr>CS_Cpp_NW</vt:lpstr>
      <vt:lpstr>Cpp_Cpp_NW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Costelha</dc:creator>
  <cp:lastModifiedBy>Hugo Costelha</cp:lastModifiedBy>
  <dcterms:created xsi:type="dcterms:W3CDTF">2015-06-05T18:17:20Z</dcterms:created>
  <dcterms:modified xsi:type="dcterms:W3CDTF">2021-12-29T19:12:37Z</dcterms:modified>
</cp:coreProperties>
</file>