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\Desktop\Projects\ejep_data\"/>
    </mc:Choice>
  </mc:AlternateContent>
  <xr:revisionPtr revIDLastSave="0" documentId="13_ncr:1_{3E988C52-4989-4095-9753-E6AF7B07E779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18.1" sheetId="1" r:id="rId1"/>
  </sheets>
  <calcPr calcId="179017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D534" i="1" l="1"/>
  <c r="D496" i="1"/>
  <c r="D435" i="1"/>
  <c r="D440" i="1"/>
  <c r="D403" i="1"/>
  <c r="D409" i="1"/>
  <c r="D428" i="1"/>
  <c r="D366" i="1"/>
  <c r="D369" i="1"/>
  <c r="D371" i="1"/>
  <c r="D372" i="1"/>
  <c r="D373" i="1"/>
  <c r="D374" i="1"/>
  <c r="D375" i="1"/>
  <c r="D376" i="1"/>
  <c r="D377" i="1"/>
  <c r="D379" i="1"/>
  <c r="D383" i="1"/>
  <c r="D384" i="1"/>
  <c r="D386" i="1"/>
  <c r="D390" i="1"/>
  <c r="D393" i="1"/>
  <c r="D395" i="1"/>
  <c r="D396" i="1"/>
  <c r="D397" i="1"/>
  <c r="D331" i="1"/>
  <c r="D332" i="1"/>
  <c r="D333" i="1"/>
  <c r="D335" i="1"/>
  <c r="D336" i="1"/>
  <c r="D337" i="1"/>
  <c r="D338" i="1"/>
  <c r="D339" i="1"/>
  <c r="D340" i="1"/>
  <c r="D341" i="1"/>
  <c r="D342" i="1"/>
  <c r="D343" i="1"/>
  <c r="D345" i="1"/>
  <c r="D346" i="1"/>
  <c r="D347" i="1"/>
  <c r="D350" i="1"/>
  <c r="D351" i="1"/>
  <c r="D352" i="1"/>
  <c r="D353" i="1"/>
  <c r="D356" i="1"/>
  <c r="D358" i="1"/>
  <c r="D359" i="1"/>
  <c r="D360" i="1"/>
  <c r="D361" i="1"/>
  <c r="D362" i="1"/>
  <c r="D363" i="1"/>
  <c r="D365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2" i="1"/>
  <c r="D313" i="1"/>
  <c r="D315" i="1"/>
  <c r="D316" i="1"/>
  <c r="D317" i="1"/>
  <c r="D318" i="1"/>
  <c r="D319" i="1"/>
  <c r="D320" i="1"/>
  <c r="D322" i="1"/>
  <c r="D323" i="1"/>
  <c r="D324" i="1"/>
  <c r="D325" i="1"/>
  <c r="D326" i="1"/>
  <c r="D327" i="1"/>
  <c r="D328" i="1"/>
  <c r="D329" i="1"/>
  <c r="D33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7" i="1"/>
  <c r="D218" i="1"/>
  <c r="D219" i="1"/>
  <c r="D220" i="1"/>
  <c r="O220" i="1"/>
  <c r="D221" i="1"/>
  <c r="D222" i="1"/>
  <c r="D223" i="1"/>
  <c r="D224" i="1"/>
  <c r="D225" i="1"/>
  <c r="D226" i="1"/>
  <c r="D227" i="1"/>
  <c r="D228" i="1"/>
  <c r="D229" i="1"/>
  <c r="D163" i="1"/>
  <c r="D164" i="1"/>
  <c r="D165" i="1"/>
  <c r="D166" i="1"/>
  <c r="D167" i="1"/>
  <c r="D168" i="1"/>
  <c r="D169" i="1"/>
  <c r="D170" i="1"/>
  <c r="D171" i="1"/>
  <c r="D172" i="1"/>
  <c r="D173" i="1"/>
  <c r="D175" i="1"/>
  <c r="D176" i="1"/>
  <c r="D177" i="1"/>
  <c r="D178" i="1"/>
  <c r="D179" i="1"/>
  <c r="D180" i="1"/>
  <c r="D181" i="1"/>
  <c r="D183" i="1"/>
  <c r="D184" i="1"/>
  <c r="D186" i="1"/>
  <c r="D187" i="1"/>
  <c r="D188" i="1"/>
  <c r="D189" i="1"/>
  <c r="O189" i="1"/>
  <c r="D190" i="1"/>
  <c r="D191" i="1"/>
  <c r="D192" i="1"/>
  <c r="D193" i="1"/>
  <c r="D194" i="1"/>
  <c r="D195" i="1"/>
  <c r="D126" i="1"/>
  <c r="D128" i="1"/>
  <c r="D129" i="1"/>
  <c r="D131" i="1"/>
  <c r="D132" i="1"/>
  <c r="D133" i="1"/>
  <c r="D134" i="1"/>
  <c r="D137" i="1"/>
  <c r="D138" i="1"/>
  <c r="D142" i="1"/>
  <c r="D144" i="1"/>
  <c r="D145" i="1"/>
  <c r="D147" i="1"/>
  <c r="D148" i="1"/>
  <c r="D150" i="1"/>
  <c r="D155" i="1"/>
  <c r="D156" i="1"/>
  <c r="O156" i="1"/>
  <c r="D157" i="1"/>
  <c r="D159" i="1"/>
  <c r="D160" i="1"/>
  <c r="D94" i="1"/>
  <c r="D97" i="1"/>
  <c r="D99" i="1"/>
  <c r="D101" i="1"/>
  <c r="D102" i="1"/>
  <c r="D105" i="1"/>
  <c r="D109" i="1"/>
  <c r="D110" i="1"/>
  <c r="D113" i="1"/>
  <c r="D120" i="1"/>
  <c r="D122" i="1"/>
  <c r="D66" i="1"/>
  <c r="D69" i="1"/>
  <c r="D72" i="1"/>
  <c r="D36" i="1"/>
</calcChain>
</file>

<file path=xl/sharedStrings.xml><?xml version="1.0" encoding="utf-8"?>
<sst xmlns="http://schemas.openxmlformats.org/spreadsheetml/2006/main" count="10806" uniqueCount="2854">
  <si>
    <t>Nome completo</t>
  </si>
  <si>
    <t>Área</t>
  </si>
  <si>
    <t>Cargo</t>
  </si>
  <si>
    <t>Gmail</t>
  </si>
  <si>
    <t>Celular 1</t>
  </si>
  <si>
    <t>Telefone Fixo</t>
  </si>
  <si>
    <t>CPF</t>
  </si>
  <si>
    <t>RG</t>
  </si>
  <si>
    <t>Orgão Exp.</t>
  </si>
  <si>
    <t>Nascimento</t>
  </si>
  <si>
    <t>Rua, nº</t>
  </si>
  <si>
    <t>Compl.</t>
  </si>
  <si>
    <t>Bairro, Cidade, Estado</t>
  </si>
  <si>
    <t>CEP</t>
  </si>
  <si>
    <t>Telefone dos pais</t>
  </si>
  <si>
    <t>Endereço dos pais</t>
  </si>
  <si>
    <t xml:space="preserve"> Banco</t>
  </si>
  <si>
    <t>Agência</t>
  </si>
  <si>
    <t>Conta</t>
  </si>
  <si>
    <t>Nome do Pai</t>
  </si>
  <si>
    <t>Nome da Mãe</t>
  </si>
  <si>
    <t>Início na EJEP</t>
  </si>
  <si>
    <t>Matrícula</t>
  </si>
  <si>
    <t>Engª Produção</t>
  </si>
  <si>
    <t>Início UFSC</t>
  </si>
  <si>
    <t>Alessandra Brancher Roeder</t>
  </si>
  <si>
    <t>MKT</t>
  </si>
  <si>
    <t>Gerente</t>
  </si>
  <si>
    <t>ADM FIN</t>
  </si>
  <si>
    <t>alessandrabroeder@gmail.com</t>
  </si>
  <si>
    <t>(47)984488881</t>
  </si>
  <si>
    <t>Ângelo Matheus Gonzalez Luz</t>
  </si>
  <si>
    <t>067.011.369-74</t>
  </si>
  <si>
    <t>6.083.999</t>
  </si>
  <si>
    <t>SSP/SC</t>
  </si>
  <si>
    <t>angelomatheus981@gmail.com</t>
  </si>
  <si>
    <t>(21) 995856880</t>
  </si>
  <si>
    <t>166.430.077.55</t>
  </si>
  <si>
    <t>Rua professor José brasilico, 100</t>
  </si>
  <si>
    <t>Rua Professora Maria FLora Pausewang, 277</t>
  </si>
  <si>
    <t>Apto 503</t>
  </si>
  <si>
    <t>Trindade, Florianópolis, SC</t>
  </si>
  <si>
    <t>SSP/RJ</t>
  </si>
  <si>
    <t>Rua Hermann Spernau, 60, apto 3125</t>
  </si>
  <si>
    <t>Rua Ogê Fortkamp, 136</t>
  </si>
  <si>
    <t>apt 204</t>
  </si>
  <si>
    <t>(21) 996058215</t>
  </si>
  <si>
    <t>Rua Benjamin Constant 52 APT 301, Glória, Rio de Janeiro</t>
  </si>
  <si>
    <t>Apto 402</t>
  </si>
  <si>
    <t>banco do Brasil</t>
  </si>
  <si>
    <t>408794</t>
  </si>
  <si>
    <t>(47)84056096</t>
  </si>
  <si>
    <t>Milton Roeder</t>
  </si>
  <si>
    <t>Ângelo José Gurgel Luz</t>
  </si>
  <si>
    <t>Marines Brancher Roeder</t>
  </si>
  <si>
    <t>Sylvia Gonzalez de Queiroz</t>
  </si>
  <si>
    <t>17.2</t>
  </si>
  <si>
    <t>Mecânica</t>
  </si>
  <si>
    <t>Civil</t>
  </si>
  <si>
    <t>17.1</t>
  </si>
  <si>
    <t>Alissa Emanueli Cabrera Fumagali</t>
  </si>
  <si>
    <t>PSD</t>
  </si>
  <si>
    <t>Presidente</t>
  </si>
  <si>
    <t>Bernardo de Lara Conceição</t>
  </si>
  <si>
    <t>Adm/fin</t>
  </si>
  <si>
    <t>Diretor</t>
  </si>
  <si>
    <t>bernardodelaraconceicao@gmail.com</t>
  </si>
  <si>
    <t>(41) 99166-1122</t>
  </si>
  <si>
    <t>108.471.839-12</t>
  </si>
  <si>
    <t>9.594.104-4</t>
  </si>
  <si>
    <t>SSP/PR</t>
  </si>
  <si>
    <t>Rua Laurindo Januário da Silveira, 4367</t>
  </si>
  <si>
    <t>Apto 224 A</t>
  </si>
  <si>
    <t>Lagoa da Conceição, Florianópolis, SC</t>
  </si>
  <si>
    <t>88062-201</t>
  </si>
  <si>
    <t>(41) 3018-1555</t>
  </si>
  <si>
    <t>Rua Moysés Marcondes, 213, apto 806 - Curitiba, PR</t>
  </si>
  <si>
    <t>Vice</t>
  </si>
  <si>
    <t>(48) 991649955</t>
  </si>
  <si>
    <t>077.250.489-01</t>
  </si>
  <si>
    <t>10.720.634-5</t>
  </si>
  <si>
    <t>Itaú</t>
  </si>
  <si>
    <t>Orlando Felipe da Conceição</t>
  </si>
  <si>
    <t>Débora Maria de Lara Conceição</t>
  </si>
  <si>
    <t xml:space="preserve">Mecânica </t>
  </si>
  <si>
    <t>15.2</t>
  </si>
  <si>
    <t>Davi dos Reis Terra</t>
  </si>
  <si>
    <t>PJT</t>
  </si>
  <si>
    <t>davirterra@gmail.com</t>
  </si>
  <si>
    <t>(48)998549575</t>
  </si>
  <si>
    <t>Rua João Pio Duarte Silva, 250</t>
  </si>
  <si>
    <t>Rua João Pio Duarte Silva, 114</t>
  </si>
  <si>
    <t>101.061.729-05</t>
  </si>
  <si>
    <t>Apto 304 bloco C</t>
  </si>
  <si>
    <t>Apto 403 bloco A</t>
  </si>
  <si>
    <t>Corrego Grande, Florianópolis, SC</t>
  </si>
  <si>
    <t>88037-000</t>
  </si>
  <si>
    <t>88037-100</t>
  </si>
  <si>
    <t>(43) 333042640</t>
  </si>
  <si>
    <t>Rua Israel,99 - Londrina-PR</t>
  </si>
  <si>
    <t>Rua Luiz Oscar de Carvalho, 207</t>
  </si>
  <si>
    <t>Bloco 2, Ap. 103</t>
  </si>
  <si>
    <t>88036-400</t>
  </si>
  <si>
    <t>(51)3032-4753</t>
  </si>
  <si>
    <t>Rua Santos Dumont, 754 - Bairro Niterói, Canoas - RS (CEP: 92120-110)</t>
  </si>
  <si>
    <t>Banco do Brasil</t>
  </si>
  <si>
    <t>321-2</t>
  </si>
  <si>
    <t>111175-2</t>
  </si>
  <si>
    <t>Marcos Luis Ramos Terra</t>
  </si>
  <si>
    <t>Caixa Economica Federal</t>
  </si>
  <si>
    <t>00027335-0</t>
  </si>
  <si>
    <t>Ana Maria Costa dos Reis</t>
  </si>
  <si>
    <t>16.2</t>
  </si>
  <si>
    <t>Elétrica</t>
  </si>
  <si>
    <t>Aurelio Antonelli Fumagali</t>
  </si>
  <si>
    <t>15.1</t>
  </si>
  <si>
    <t>Telma Rosane Cabrera Fumagali</t>
  </si>
  <si>
    <t>Elisa Beltrão Cabral</t>
  </si>
  <si>
    <t>2015.2</t>
  </si>
  <si>
    <t>elisabcll@gmail.com</t>
  </si>
  <si>
    <t>2015.1</t>
  </si>
  <si>
    <t>Amanda Bressan Fogaça</t>
  </si>
  <si>
    <t>amandabfogaca@gmail.com</t>
  </si>
  <si>
    <t>(48) 8408-2748</t>
  </si>
  <si>
    <t>(48) 3371-1344</t>
  </si>
  <si>
    <t>100.842.649-00</t>
  </si>
  <si>
    <t>5.469.220</t>
  </si>
  <si>
    <t>Rua Gerônimo Luiz de Oliveira, 71A</t>
  </si>
  <si>
    <t>casa 71A</t>
  </si>
  <si>
    <t>(48)99664-8491</t>
  </si>
  <si>
    <t>Armação do Pântano do Sul, Florianópolis, SC</t>
  </si>
  <si>
    <t>(48) 3371-6718</t>
  </si>
  <si>
    <t>88066-000</t>
  </si>
  <si>
    <t>(48) 999169774</t>
  </si>
  <si>
    <t>098.552.109-05</t>
  </si>
  <si>
    <t>5.022.262</t>
  </si>
  <si>
    <t>Rodovia Amaro Antônio Vieira, 2463</t>
  </si>
  <si>
    <t>Apto 304, Bloco B</t>
  </si>
  <si>
    <t>Itacorubi, Florianópolis, SC</t>
  </si>
  <si>
    <t>(48) 3533-2518</t>
  </si>
  <si>
    <t>Rua Reduzino Tristão de Melo - Sombrio - SC</t>
  </si>
  <si>
    <t>0 408</t>
  </si>
  <si>
    <t>00035695-6</t>
  </si>
  <si>
    <t>Vitor Fogaça Filho</t>
  </si>
  <si>
    <t>Keide Bressan Fogaça</t>
  </si>
  <si>
    <t>Trainee</t>
  </si>
  <si>
    <t>1410-9</t>
  </si>
  <si>
    <t>Bianca Santos Vieira</t>
  </si>
  <si>
    <t>(48) 98408-2748</t>
  </si>
  <si>
    <t>28.424-6</t>
  </si>
  <si>
    <t>José Leocádio Cabral Neto</t>
  </si>
  <si>
    <t>Leila Maria Vasquez Beltrão</t>
  </si>
  <si>
    <t>(48) 9949-8627</t>
  </si>
  <si>
    <t>097.841.139-02</t>
  </si>
  <si>
    <t>16.1</t>
  </si>
  <si>
    <t xml:space="preserve">Gabriel Rogedo Chiarelli </t>
  </si>
  <si>
    <t>Rua Deputado Antônio Edu Vieira, 1798</t>
  </si>
  <si>
    <t>Apto 201</t>
  </si>
  <si>
    <t>gabrielrogedochiarelli@gmail.com</t>
  </si>
  <si>
    <t>Pantanal</t>
  </si>
  <si>
    <t>88040-001</t>
  </si>
  <si>
    <t>(48)991422177</t>
  </si>
  <si>
    <t>(48) 9809-3140</t>
  </si>
  <si>
    <t>103.939.036-64</t>
  </si>
  <si>
    <t>Rua Teodoto Tonon, 221, Centro, Tubarão - SC</t>
  </si>
  <si>
    <t>SSP/MG</t>
  </si>
  <si>
    <t>0 201-1</t>
  </si>
  <si>
    <t>Rua Cônego Bernardo 327</t>
  </si>
  <si>
    <t>48860-7</t>
  </si>
  <si>
    <t>apto 108</t>
  </si>
  <si>
    <t>Rua Luiz Delfino, 146</t>
  </si>
  <si>
    <t>Eduardo Mendes Vieira</t>
  </si>
  <si>
    <t>Apto 103</t>
  </si>
  <si>
    <t>Mariléia Santos Vieira</t>
  </si>
  <si>
    <t>Centro, Florianópolis, SC</t>
  </si>
  <si>
    <t>88015-360</t>
  </si>
  <si>
    <t>(48)999086080</t>
  </si>
  <si>
    <t>Caio Dalmoro</t>
  </si>
  <si>
    <t xml:space="preserve">Banco do Brasil </t>
  </si>
  <si>
    <t>21.967-3</t>
  </si>
  <si>
    <t xml:space="preserve">Marcos Chiarelli </t>
  </si>
  <si>
    <t>Tatiana Abreu Rogedo</t>
  </si>
  <si>
    <t xml:space="preserve">Elétrica </t>
  </si>
  <si>
    <t>Guilherme Arrivabene</t>
  </si>
  <si>
    <t>gui.arrivabene@gmail.com</t>
  </si>
  <si>
    <t>(19)992864065</t>
  </si>
  <si>
    <t>477.681.628-89</t>
  </si>
  <si>
    <t>50529941-0</t>
  </si>
  <si>
    <t>SSP</t>
  </si>
  <si>
    <t>Rua deputado protogenes vieira, 11</t>
  </si>
  <si>
    <t>Santa Mônica, Florianópolis, SC</t>
  </si>
  <si>
    <t>(19)3254-1495</t>
  </si>
  <si>
    <t>Rua Elizeu Teixeira de Camargo, 1070, casa 74 - Campinas, SP</t>
  </si>
  <si>
    <t>BB</t>
  </si>
  <si>
    <t>Felipe Peron Goulart</t>
  </si>
  <si>
    <t>Fabiano Arrivabene</t>
  </si>
  <si>
    <t>Flavia Lunezo</t>
  </si>
  <si>
    <t>Guilherme Koerich da Silva</t>
  </si>
  <si>
    <t>RH</t>
  </si>
  <si>
    <t>guilhermekoerich08@gmail.com</t>
  </si>
  <si>
    <t>(48)991282813</t>
  </si>
  <si>
    <t>(48) 32259133</t>
  </si>
  <si>
    <t>cdalmoro95@gmail.com</t>
  </si>
  <si>
    <t>088.363.479-16</t>
  </si>
  <si>
    <t>(48)999135422</t>
  </si>
  <si>
    <t>R. Esteves Júnior, 605</t>
  </si>
  <si>
    <t>442.059.518-33</t>
  </si>
  <si>
    <t>Apto 1222</t>
  </si>
  <si>
    <t>56940267-0</t>
  </si>
  <si>
    <t>Centro, Florianópolis, Sc</t>
  </si>
  <si>
    <t>SSP/SP</t>
  </si>
  <si>
    <t>(48)991388172</t>
  </si>
  <si>
    <t>R. Esteves Júnior</t>
  </si>
  <si>
    <t>Rua Maria Eduarda, 206</t>
  </si>
  <si>
    <t>5.017-2</t>
  </si>
  <si>
    <t>Pantanal, Florianopolis, SC</t>
  </si>
  <si>
    <t>Marcos Bernardo da Silva</t>
  </si>
  <si>
    <t>88040-250</t>
  </si>
  <si>
    <t>Estela Maris Koerich da Silva</t>
  </si>
  <si>
    <t>Rua Ana Bilhar, 171, apto 2001, Fortaleza, Ceara</t>
  </si>
  <si>
    <t>Gustavo Melchiors</t>
  </si>
  <si>
    <t>gustavoimelchiors@gmail.com</t>
  </si>
  <si>
    <t>(48) 99992-4075</t>
  </si>
  <si>
    <t>1453-2</t>
  </si>
  <si>
    <t>(48) 32485358</t>
  </si>
  <si>
    <t>felipeperongoulart@gmail.com</t>
  </si>
  <si>
    <t>700.978-x</t>
  </si>
  <si>
    <t>100.273.399-55</t>
  </si>
  <si>
    <t>Daniele Marco Dalmoro</t>
  </si>
  <si>
    <t>Ana Maria Monticelli Dalmoro</t>
  </si>
  <si>
    <t>R. Antônio Jose Duarte, 92</t>
  </si>
  <si>
    <t>Eletrica</t>
  </si>
  <si>
    <t>14.2</t>
  </si>
  <si>
    <t>(48)9800-7001</t>
  </si>
  <si>
    <t>Coqueiros, Florianópolis, SC</t>
  </si>
  <si>
    <t>88120-080</t>
  </si>
  <si>
    <t>(48) 99969-1514</t>
  </si>
  <si>
    <t>R. António José Duarte, 92</t>
  </si>
  <si>
    <t>063.375.009-38</t>
  </si>
  <si>
    <t>4.580.847</t>
  </si>
  <si>
    <t>19422-0</t>
  </si>
  <si>
    <t>Marco Antônio Freitas Melchiors</t>
  </si>
  <si>
    <t>Denise Elaci Ienczak Melchiors</t>
  </si>
  <si>
    <t>David Teles Eller</t>
  </si>
  <si>
    <t>João Vitor Maurício de Abreu</t>
  </si>
  <si>
    <t>Rua Deputado Antônio Edu Vieira, 902</t>
  </si>
  <si>
    <t>joao.vmauricio@gmail.com</t>
  </si>
  <si>
    <t>(48)999120360</t>
  </si>
  <si>
    <t>(48)30342543</t>
  </si>
  <si>
    <t>113.335.209-05</t>
  </si>
  <si>
    <t>6.155.535</t>
  </si>
  <si>
    <t>Apto504</t>
  </si>
  <si>
    <t>Av. Mauro Ramos, 278</t>
  </si>
  <si>
    <t>Apto 502</t>
  </si>
  <si>
    <t>88040-002</t>
  </si>
  <si>
    <t>(48)9170-1555</t>
  </si>
  <si>
    <t>(48)999650177</t>
  </si>
  <si>
    <t>Rua Cassol, 1400, ap 201</t>
  </si>
  <si>
    <t>57325-6</t>
  </si>
  <si>
    <t>(48)99820-2008</t>
  </si>
  <si>
    <t>Silvio de Abreu</t>
  </si>
  <si>
    <t>Maria Eli Maurício Koch</t>
  </si>
  <si>
    <t>001.096.482.77</t>
  </si>
  <si>
    <t>SSP/RO</t>
  </si>
  <si>
    <t>Rua Maestro Aldo Krieger, 54</t>
  </si>
  <si>
    <t>Apto 1004</t>
  </si>
  <si>
    <t>Antonio José Goulart Filho</t>
  </si>
  <si>
    <t>Córrego Grande</t>
  </si>
  <si>
    <t>Lucas Franz</t>
  </si>
  <si>
    <t>88037-500</t>
  </si>
  <si>
    <t>(69)8114-9520</t>
  </si>
  <si>
    <t>Rua Almirante Barroso, 1780, Nossa Senhora das Gracas. Porto Velho - RO</t>
  </si>
  <si>
    <t>lucas.franz.m@gmail.com</t>
  </si>
  <si>
    <t>(48) 999191855</t>
  </si>
  <si>
    <t>3181-X</t>
  </si>
  <si>
    <t>22,239-9</t>
  </si>
  <si>
    <t>097.044.749-38</t>
  </si>
  <si>
    <t>Daniel Eduardo Eller Junior</t>
  </si>
  <si>
    <t>5.909.390</t>
  </si>
  <si>
    <t>Clayre Aparecida Teles Eller</t>
  </si>
  <si>
    <t>Ivanise Zanelatto Peron Goulart</t>
  </si>
  <si>
    <t>2014.1</t>
  </si>
  <si>
    <t>Rua das Gaivotas, 1538</t>
  </si>
  <si>
    <t>Apto 301</t>
  </si>
  <si>
    <t>Ingleses, Florianópolis, SC</t>
  </si>
  <si>
    <t>88058-500</t>
  </si>
  <si>
    <t>(48) 99925-0880</t>
  </si>
  <si>
    <t xml:space="preserve">itaú </t>
  </si>
  <si>
    <t>03933-7</t>
  </si>
  <si>
    <t>André Matias</t>
  </si>
  <si>
    <t>Zulma Egidia Franz</t>
  </si>
  <si>
    <t>Lucas Johannes de Voest Silva</t>
  </si>
  <si>
    <t>PJTS</t>
  </si>
  <si>
    <t>Felipe Oliveira Nascimento</t>
  </si>
  <si>
    <t>flpnasc14@gmail.com</t>
  </si>
  <si>
    <t>(11) 95657-2922</t>
  </si>
  <si>
    <t>395.052.478-93</t>
  </si>
  <si>
    <t>48.686.530-7</t>
  </si>
  <si>
    <t>ssp/sp</t>
  </si>
  <si>
    <t>lucasjohannesdvs@gmail.com</t>
  </si>
  <si>
    <t xml:space="preserve">Rua Douglas Seabra Levier 235, </t>
  </si>
  <si>
    <t>apto 101</t>
  </si>
  <si>
    <t>Serrinha, Florianópolis, SC</t>
  </si>
  <si>
    <t>(11) 4823-2736</t>
  </si>
  <si>
    <t>rua Quintino Bocaiúva 124</t>
  </si>
  <si>
    <t>itau</t>
  </si>
  <si>
    <t>08566-3</t>
  </si>
  <si>
    <t>Jose Antônio Nascimento</t>
  </si>
  <si>
    <t>Rosemeire Oliveira Nascimento</t>
  </si>
  <si>
    <t>mecanica</t>
  </si>
  <si>
    <t>(48) 991799921</t>
  </si>
  <si>
    <t>061.585.991-74</t>
  </si>
  <si>
    <t>2.905.169</t>
  </si>
  <si>
    <t>SSP/DF</t>
  </si>
  <si>
    <t>Rua Procópio Manoel Píres, 83</t>
  </si>
  <si>
    <t>Apto 23</t>
  </si>
  <si>
    <t>Trindade, Florianopolis, SC</t>
  </si>
  <si>
    <t>88036-090</t>
  </si>
  <si>
    <t>(61) 999946636</t>
  </si>
  <si>
    <t>SHIN Qi 14 conjunto 5 casa 1</t>
  </si>
  <si>
    <t>Itau</t>
  </si>
  <si>
    <t>19601-7</t>
  </si>
  <si>
    <t>Murilo Silva</t>
  </si>
  <si>
    <t>Johanna Clarke de Voest Silva</t>
  </si>
  <si>
    <t>Fernando Campagnolo Patino</t>
  </si>
  <si>
    <t>campagnolofernando@gmail.com</t>
  </si>
  <si>
    <t>(45)999404333</t>
  </si>
  <si>
    <t>095.989.209-50</t>
  </si>
  <si>
    <t>9475181-0</t>
  </si>
  <si>
    <t>Rua Vítor Konder, 168</t>
  </si>
  <si>
    <t>Apto 101</t>
  </si>
  <si>
    <t>88015-400</t>
  </si>
  <si>
    <t>(45)99912-7241</t>
  </si>
  <si>
    <t>(45)9912-7241</t>
  </si>
  <si>
    <t>Rua Coronel Vicente, 2035, Jardim La Salle, Toledo, PR</t>
  </si>
  <si>
    <t>Lucas Moneró Prates</t>
  </si>
  <si>
    <t>Santander</t>
  </si>
  <si>
    <t>01.068944.2</t>
  </si>
  <si>
    <t>Carlos Horácio Patino Baptista</t>
  </si>
  <si>
    <t>lucasmonero@gmail.com</t>
  </si>
  <si>
    <t>Geraldine Inês Campagnolo Patino</t>
  </si>
  <si>
    <t>(47)999274700</t>
  </si>
  <si>
    <t>095.724.729-09</t>
  </si>
  <si>
    <t>5.449.237</t>
  </si>
  <si>
    <t>Gabriel Canonica</t>
  </si>
  <si>
    <t>Rua Deputado Antônio Edu Vieira, 1422</t>
  </si>
  <si>
    <t>gabrielcanonica@gmail.com</t>
  </si>
  <si>
    <t>Apto 925</t>
  </si>
  <si>
    <t>(48)99144-3492</t>
  </si>
  <si>
    <t>(48)3030-2540</t>
  </si>
  <si>
    <t>091.777.209-11</t>
  </si>
  <si>
    <t>6.434.198</t>
  </si>
  <si>
    <t>(48)3204-7903</t>
  </si>
  <si>
    <t>Rua Pedro Vieria Vidal, 128</t>
  </si>
  <si>
    <t>Apto 302</t>
  </si>
  <si>
    <t>88040-010</t>
  </si>
  <si>
    <t>(48)9954-6197</t>
  </si>
  <si>
    <t xml:space="preserve">(47)9999849010 </t>
  </si>
  <si>
    <t>Rua Pedro Vieira Vidal,128, apto 302</t>
  </si>
  <si>
    <t>Rua Ex-Combatentes,125</t>
  </si>
  <si>
    <t>23423408-4</t>
  </si>
  <si>
    <t>Marcelo Prates</t>
  </si>
  <si>
    <t>Flavia Moneró</t>
  </si>
  <si>
    <t>Maria Laura Bion Nunes</t>
  </si>
  <si>
    <t>bionmaria2@gmail.com</t>
  </si>
  <si>
    <t>(48)999147299</t>
  </si>
  <si>
    <t>(48)3269-7049</t>
  </si>
  <si>
    <t>63.058-6</t>
  </si>
  <si>
    <t>103.395.949-93</t>
  </si>
  <si>
    <t>Alcergio Canonica</t>
  </si>
  <si>
    <t>Laureci Eliane Bevilaqua Canonica</t>
  </si>
  <si>
    <t>Rodovia João Gualberto Soares, 6038</t>
  </si>
  <si>
    <t>Rio Vermelho, Florianópolis, SC</t>
  </si>
  <si>
    <t>88060-000</t>
  </si>
  <si>
    <t>(48)999025967</t>
  </si>
  <si>
    <t>Avenida Madre Benvenuta, 322</t>
  </si>
  <si>
    <t>Apto 813</t>
  </si>
  <si>
    <t>88036-500</t>
  </si>
  <si>
    <t>Avenida Madre Benvenuta, 322, Apto 816, Florianópolis, Sc</t>
  </si>
  <si>
    <t>59449-0</t>
  </si>
  <si>
    <t>Alcidnei Nunes</t>
  </si>
  <si>
    <t>Alcione Bion Nunes</t>
  </si>
  <si>
    <t>Patricia Budant Vanzella</t>
  </si>
  <si>
    <t>Vice-Presidente</t>
  </si>
  <si>
    <t>patriciabvanzella@gmail.com</t>
  </si>
  <si>
    <t>Gabriel Sasso Zanette</t>
  </si>
  <si>
    <t>(48)999387087</t>
  </si>
  <si>
    <t>ADMFIN</t>
  </si>
  <si>
    <t>082.544.319-90</t>
  </si>
  <si>
    <t>gabrielsassozanette@gmail.com</t>
  </si>
  <si>
    <t>Rua Irineu Bornhausen 3600</t>
  </si>
  <si>
    <t>(48) 996167115</t>
  </si>
  <si>
    <t>Apto 501b</t>
  </si>
  <si>
    <t>Agronomica, Florianópolis, SC</t>
  </si>
  <si>
    <t>067.955.619-25</t>
  </si>
  <si>
    <t>5.179.011</t>
  </si>
  <si>
    <t>(48)999974729</t>
  </si>
  <si>
    <t>Rua Dep. Antonio Edu Vieira, 1422</t>
  </si>
  <si>
    <t>Apto 918</t>
  </si>
  <si>
    <t>4783-x</t>
  </si>
  <si>
    <t>Silvio Pedro Vanzella</t>
  </si>
  <si>
    <t>(48) 99193535</t>
  </si>
  <si>
    <t>Rua Constantina Dalmolin Zanette, 210, Santo Antonio, Criciuma, SC</t>
  </si>
  <si>
    <t>1453--2</t>
  </si>
  <si>
    <t>62.937-5</t>
  </si>
  <si>
    <t>Vanio Zanette</t>
  </si>
  <si>
    <t>Zorania Sasso Zanette</t>
  </si>
  <si>
    <t>2014..2</t>
  </si>
  <si>
    <t>Nilda Maria Budant Vanzella</t>
  </si>
  <si>
    <t xml:space="preserve">Trainee </t>
  </si>
  <si>
    <t xml:space="preserve">Eletrica </t>
  </si>
  <si>
    <t>(48) 999424075</t>
  </si>
  <si>
    <t>Pedro Baldissera Trajano</t>
  </si>
  <si>
    <t>pedrobaldisseratrajano@gmail.com</t>
  </si>
  <si>
    <t>(48)996159049</t>
  </si>
  <si>
    <t>(48)4009-2527</t>
  </si>
  <si>
    <t>107.413.969-04</t>
  </si>
  <si>
    <t>6.089.055</t>
  </si>
  <si>
    <t>Marcela Aguiar</t>
  </si>
  <si>
    <t>Ivo Rischbieter Junior</t>
  </si>
  <si>
    <t>marcelaldaguiar@gmail.com</t>
  </si>
  <si>
    <t>(48)9181-1098</t>
  </si>
  <si>
    <t>053.053.971-38</t>
  </si>
  <si>
    <t>ivo.rischbieter@gmail.com</t>
  </si>
  <si>
    <t>SSP/MT</t>
  </si>
  <si>
    <t>(47)996094536</t>
  </si>
  <si>
    <t>(48)33659127</t>
  </si>
  <si>
    <t>080526149-45</t>
  </si>
  <si>
    <t>Apto 627</t>
  </si>
  <si>
    <t>(66)9984-8663</t>
  </si>
  <si>
    <t>Avenida Sagrada família, 1400</t>
  </si>
  <si>
    <t>Apto. 825</t>
  </si>
  <si>
    <t xml:space="preserve">Reinaldo Assis Aguiar Júnior </t>
  </si>
  <si>
    <t>(47)99379194</t>
  </si>
  <si>
    <t>Patrícia Lima Dias Aguiar</t>
  </si>
  <si>
    <t>Alameda Adolfo Schmalz, 326, Vorstadt, Blumenau, SC</t>
  </si>
  <si>
    <t>Rua Professor Manoel do Lago Almeida, 140</t>
  </si>
  <si>
    <t xml:space="preserve">Ivo Rischbieter </t>
  </si>
  <si>
    <t>Maria de Fatima Correa Rischbieter</t>
  </si>
  <si>
    <t>Izabela Rodrigues</t>
  </si>
  <si>
    <t>izabelarcn@gmail.com</t>
  </si>
  <si>
    <t>(48)996567688</t>
  </si>
  <si>
    <t>Apto 303</t>
  </si>
  <si>
    <t>044.994.201-56</t>
  </si>
  <si>
    <t>Jurere, Florianópolis, SC</t>
  </si>
  <si>
    <t>SSP/GO</t>
  </si>
  <si>
    <t>(48)999278711</t>
  </si>
  <si>
    <t>Rua José João Martendal, 185</t>
  </si>
  <si>
    <t>Apto, 404</t>
  </si>
  <si>
    <t>4550-0</t>
  </si>
  <si>
    <t>88040-420</t>
  </si>
  <si>
    <t>8.869-2</t>
  </si>
  <si>
    <t>(64)999481889</t>
  </si>
  <si>
    <t>Av. JK, 446- Joviânia (GO)</t>
  </si>
  <si>
    <t>José Eduardo Trajano Faria</t>
  </si>
  <si>
    <t>9487-0</t>
  </si>
  <si>
    <t>Cristina Baldissera Trajano Faria</t>
  </si>
  <si>
    <t>Evandro Correa Netto de Castro</t>
  </si>
  <si>
    <t>16104734</t>
  </si>
  <si>
    <t>Renata Rodrigues Ribeiro de Castro</t>
  </si>
  <si>
    <t>João Victor Martins Schlindwein</t>
  </si>
  <si>
    <t>jmschlindwein@gmail.com</t>
  </si>
  <si>
    <t>(47)999511325</t>
  </si>
  <si>
    <t>075.247.119-80</t>
  </si>
  <si>
    <t>5.383.911</t>
  </si>
  <si>
    <t>Rua João Pio Duarte Silva, 404</t>
  </si>
  <si>
    <t>Apto 208 Bloco B</t>
  </si>
  <si>
    <t>Córrego Grande, Florianópolis, SC</t>
  </si>
  <si>
    <t>Pedro Paulo de Magalhaes</t>
  </si>
  <si>
    <t>(47)99895070</t>
  </si>
  <si>
    <t>Rua David Hort, 2003, Brusque</t>
  </si>
  <si>
    <t>pedropaulomaga@gmail.com</t>
  </si>
  <si>
    <t>(13)981580008</t>
  </si>
  <si>
    <t>498.658.828-17</t>
  </si>
  <si>
    <t>50.106.197-6</t>
  </si>
  <si>
    <t>62222-2</t>
  </si>
  <si>
    <t>Rogério Schlindwein</t>
  </si>
  <si>
    <t>Izilda Martins</t>
  </si>
  <si>
    <t>lauro linhares 970</t>
  </si>
  <si>
    <t>Apto 503 bloco A</t>
  </si>
  <si>
    <t>88036-001</t>
  </si>
  <si>
    <t>(13)981580007</t>
  </si>
  <si>
    <t>Machado de assis 51 (Santos)</t>
  </si>
  <si>
    <t>Sicoob</t>
  </si>
  <si>
    <t>12.635-7</t>
  </si>
  <si>
    <t>Paulo sergio toledo de magalhaes</t>
  </si>
  <si>
    <t>Laila maria fernandes de magalhaes</t>
  </si>
  <si>
    <t>Pedro Vinícius Pereira de Mendonça</t>
  </si>
  <si>
    <t>Adm/Fin</t>
  </si>
  <si>
    <t>pedroviniciuspm@gmail.com</t>
  </si>
  <si>
    <t>(48)99917-6312</t>
  </si>
  <si>
    <t>Kauan Romão Agostinho</t>
  </si>
  <si>
    <t>047.044.739-70</t>
  </si>
  <si>
    <t>Kauan.r.agostinho@gmail.com</t>
  </si>
  <si>
    <t>Rua Manoel Pizolatti, 244</t>
  </si>
  <si>
    <t>(48) 84649993</t>
  </si>
  <si>
    <t>Apto 32, Bloco A2</t>
  </si>
  <si>
    <t>Jardim Atlântico, Florianópolis, SC</t>
  </si>
  <si>
    <t>068.921.789-79</t>
  </si>
  <si>
    <t>88095-360</t>
  </si>
  <si>
    <t>6.756.731</t>
  </si>
  <si>
    <t>(48) 99686-2751</t>
  </si>
  <si>
    <t>Rua Manoel Pizolatti, 244, BL A2 Ap 32 - Jardim Atlântico - Fpolis</t>
  </si>
  <si>
    <t>Rua Pedro Alves, 152</t>
  </si>
  <si>
    <t>Caixa Econômica Federal</t>
  </si>
  <si>
    <t>Bloco 8. ap 404</t>
  </si>
  <si>
    <t>Bela Vista 1, São josé, SC</t>
  </si>
  <si>
    <t>21947-6</t>
  </si>
  <si>
    <t>Júlio César de Mendonça</t>
  </si>
  <si>
    <t>Marly Pereira</t>
  </si>
  <si>
    <t xml:space="preserve">Eliana Romão </t>
  </si>
  <si>
    <t>Raphael Furtado</t>
  </si>
  <si>
    <t>raphaelfurtado.f@gmail.com</t>
  </si>
  <si>
    <t>(34)988097802</t>
  </si>
  <si>
    <t>39881025-4</t>
  </si>
  <si>
    <t>Apto 827 Torre 2</t>
  </si>
  <si>
    <t>(34)33137810</t>
  </si>
  <si>
    <t>Rua Aulo de Oliveira , 1011, Jardim são bento, Uberaba, Minas Gerais</t>
  </si>
  <si>
    <t>Bradesco</t>
  </si>
  <si>
    <t>Gilberto Felipe Fernandes</t>
  </si>
  <si>
    <t>Clarice Aparecida Furtado</t>
  </si>
  <si>
    <t>Lucas Siqueira Bello</t>
  </si>
  <si>
    <t>lucassiqueirabello@gmail.com</t>
  </si>
  <si>
    <t>(48)991636563</t>
  </si>
  <si>
    <t>(48)3024-2775</t>
  </si>
  <si>
    <t>Raquel Stefan Filgueiras</t>
  </si>
  <si>
    <t>438.095.318-12</t>
  </si>
  <si>
    <t>39.866.683-0</t>
  </si>
  <si>
    <t>rstefan.filgueiras@gmail.com</t>
  </si>
  <si>
    <t xml:space="preserve">Rua João Pio Duarte Silva, 524 </t>
  </si>
  <si>
    <t>(12)99136-2112</t>
  </si>
  <si>
    <t>Apto 404A</t>
  </si>
  <si>
    <t>Córrego Grande, Florianópolis  SC</t>
  </si>
  <si>
    <t>412.845.468.02</t>
  </si>
  <si>
    <t>36741705-4</t>
  </si>
  <si>
    <t>(11)973371557</t>
  </si>
  <si>
    <t>Rua Capitão Americo, 103</t>
  </si>
  <si>
    <t>Rua Duarte de Azevedo, 621, Apto 5, Santana, São Paulo  SP</t>
  </si>
  <si>
    <t>Apto 106, bloco A</t>
  </si>
  <si>
    <t xml:space="preserve">Itaú </t>
  </si>
  <si>
    <t>22740-1</t>
  </si>
  <si>
    <t>(12)99127-3545</t>
  </si>
  <si>
    <t>Valdir Rodrigues Bello Junior</t>
  </si>
  <si>
    <t>Rua Corifeu de Azevedo Marques, 3202, São Jose dos Campos, SP</t>
  </si>
  <si>
    <t xml:space="preserve">Hilda Cristina Siqueira Bello </t>
  </si>
  <si>
    <t>16044-0</t>
  </si>
  <si>
    <t>Sérgio Tinoco Cordeiro Filgueiras</t>
  </si>
  <si>
    <t>Marcia Stefan Filgueiras</t>
  </si>
  <si>
    <t>Thiago Faraco Nienkotter</t>
  </si>
  <si>
    <t>thiagonienkotter@gmail.com</t>
  </si>
  <si>
    <t>(48)99625-0762</t>
  </si>
  <si>
    <t>(48)3249-7699</t>
  </si>
  <si>
    <t>058.583.839-98</t>
  </si>
  <si>
    <t>5.140.605</t>
  </si>
  <si>
    <t>Matheus Martins da Silva</t>
  </si>
  <si>
    <t>Rua Padre Osmar Muller, 196</t>
  </si>
  <si>
    <t>martinssilvamms@gmail.com</t>
  </si>
  <si>
    <t>Itaguaçú, Florianópolis, SC</t>
  </si>
  <si>
    <t>(48)991489642</t>
  </si>
  <si>
    <t>88085-460</t>
  </si>
  <si>
    <t>(48)3224-0350</t>
  </si>
  <si>
    <t>103.481.429-00</t>
  </si>
  <si>
    <t>(48) 9972-4717</t>
  </si>
  <si>
    <t>5.762.843</t>
  </si>
  <si>
    <t>Aldo Nienkotter Júnior</t>
  </si>
  <si>
    <t>AV. Trompowsky, 227</t>
  </si>
  <si>
    <t>Cintia Catarina Faraco</t>
  </si>
  <si>
    <t>APTO 401</t>
  </si>
  <si>
    <t>Centro, Florianópolis,SC</t>
  </si>
  <si>
    <t>88015-300</t>
  </si>
  <si>
    <t>Av.Trompowsky 227,401</t>
  </si>
  <si>
    <t>Carlos Roberto Hahn da Silva</t>
  </si>
  <si>
    <t>Berenice Martins da Silva</t>
  </si>
  <si>
    <t>Rua Cassol, 1400</t>
  </si>
  <si>
    <t>Ap. 201</t>
  </si>
  <si>
    <t>Kobrasol, São José, SC</t>
  </si>
  <si>
    <t>88102-340</t>
  </si>
  <si>
    <t>(48)984333924</t>
  </si>
  <si>
    <t>18.1</t>
  </si>
  <si>
    <t>Henrique Voos Costenaro</t>
  </si>
  <si>
    <t>henriquevcostenaro@gmail.com</t>
  </si>
  <si>
    <t>(48)99114-5144</t>
  </si>
  <si>
    <t>023.833.871-18</t>
  </si>
  <si>
    <t>5.207.132</t>
  </si>
  <si>
    <t>Rua Douglas Seabra Levier,228</t>
  </si>
  <si>
    <t>Casa 01</t>
  </si>
  <si>
    <t xml:space="preserve">Trindade, Florianópolis </t>
  </si>
  <si>
    <t>88040-410</t>
  </si>
  <si>
    <t>(64)99987-2015</t>
  </si>
  <si>
    <t>Rua 18 Quadra 11 Lote 11 Pq. Dos Buritis II , Rio Verde-GO</t>
  </si>
  <si>
    <t>4535-7</t>
  </si>
  <si>
    <t>14823-7</t>
  </si>
  <si>
    <t>Euclides Costenaro</t>
  </si>
  <si>
    <t>Francisca Voos Costenaro</t>
  </si>
  <si>
    <t>Joana Echeverria Flores Somensi</t>
  </si>
  <si>
    <t>Joana.efsomensii@gmail.com</t>
  </si>
  <si>
    <t>(49)988356400</t>
  </si>
  <si>
    <t>056.757.129-76</t>
  </si>
  <si>
    <t>Yuri Boing</t>
  </si>
  <si>
    <t>5.664.077</t>
  </si>
  <si>
    <t>yuriboing4@gmail.com</t>
  </si>
  <si>
    <t>(48)988460588</t>
  </si>
  <si>
    <t>Rua professor Milton Sullivan, 50</t>
  </si>
  <si>
    <t>Apt 205</t>
  </si>
  <si>
    <t>095.684.489-85</t>
  </si>
  <si>
    <t xml:space="preserve">Carvoeira, Florianópolis </t>
  </si>
  <si>
    <t>88040-620</t>
  </si>
  <si>
    <t>(49)34442963</t>
  </si>
  <si>
    <t>Rua das Algas, 991</t>
  </si>
  <si>
    <t>Rua Das Figueiras, 146, Concórdia-SC</t>
  </si>
  <si>
    <t xml:space="preserve">Apto 206 </t>
  </si>
  <si>
    <t>(48)99219733</t>
  </si>
  <si>
    <t>64614-8</t>
  </si>
  <si>
    <t>Rua das Algas, 991, Jurere, Florianópolis, SC/ Apto 206</t>
  </si>
  <si>
    <t>Murilo Somensi</t>
  </si>
  <si>
    <t>Valmir Boing</t>
  </si>
  <si>
    <t>Aline Echeverria Flores Somensi</t>
  </si>
  <si>
    <t>Sônia Gorete Bach Boing</t>
  </si>
  <si>
    <t>Yasmin Oumura Melo</t>
  </si>
  <si>
    <t>Diretora</t>
  </si>
  <si>
    <t>yasmin.yom@gmail.com</t>
  </si>
  <si>
    <t>Ricardo Pering dos Santos</t>
  </si>
  <si>
    <t>(48)98818-5596</t>
  </si>
  <si>
    <t>rica.pering@gmail.com</t>
  </si>
  <si>
    <t>(48) 99904-8697</t>
  </si>
  <si>
    <t>(48) 3240-7337</t>
  </si>
  <si>
    <t>088.912.969-02</t>
  </si>
  <si>
    <t>433.140.948-17</t>
  </si>
  <si>
    <t>Rua José Beiro, 178</t>
  </si>
  <si>
    <t>36.638.760-1</t>
  </si>
  <si>
    <t>Apto 503, bloco A</t>
  </si>
  <si>
    <t>Estreito, Florianópolis, SC</t>
  </si>
  <si>
    <t>88095-122</t>
  </si>
  <si>
    <t>Rua Jornalista Tito Carvaho, 155</t>
  </si>
  <si>
    <t>(48) 99923-3369</t>
  </si>
  <si>
    <t>apto.404, bloco verona</t>
  </si>
  <si>
    <t>Serrinha, Florianopolis, SC</t>
  </si>
  <si>
    <t>(12)3302-1822</t>
  </si>
  <si>
    <t>Avenida Heitor Villa Lobos, 600, apto 42 B, São José dos Campos - SP</t>
  </si>
  <si>
    <t>1453/02/00</t>
  </si>
  <si>
    <t>57.453-8</t>
  </si>
  <si>
    <t>Francisco Cristovão Lourenço de Melo</t>
  </si>
  <si>
    <t>Rosana Mayumi Oumura de Melo</t>
  </si>
  <si>
    <t>68.544-5</t>
  </si>
  <si>
    <t>Itamar dos Santos</t>
  </si>
  <si>
    <t>Jane Pering dos Santos</t>
  </si>
  <si>
    <t>Leonardo Gasparini Duarte</t>
  </si>
  <si>
    <t>leogaspd@gmail.com</t>
  </si>
  <si>
    <t>(19)998469296</t>
  </si>
  <si>
    <t>220.900.338-51</t>
  </si>
  <si>
    <t>36.626.179-4</t>
  </si>
  <si>
    <t>Deputado antônio Edu Vieira 1422</t>
  </si>
  <si>
    <t>Apt 634</t>
  </si>
  <si>
    <t>(19)998469338</t>
  </si>
  <si>
    <t>Rua São Sebastião 280</t>
  </si>
  <si>
    <t>994-6</t>
  </si>
  <si>
    <t>34342-0</t>
  </si>
  <si>
    <t>Luis Otavio Duarte</t>
  </si>
  <si>
    <t>Luciana Gasparini</t>
  </si>
  <si>
    <t>Lucca Magri Zaghi</t>
  </si>
  <si>
    <t>luccamagrizaghi@gmail.com</t>
  </si>
  <si>
    <t>(14)996150112</t>
  </si>
  <si>
    <t>379.604.868-40</t>
  </si>
  <si>
    <t>56.600.423-9</t>
  </si>
  <si>
    <t>Rua irmão calixto , 80</t>
  </si>
  <si>
    <t>apto 602</t>
  </si>
  <si>
    <t>(14)997745055</t>
  </si>
  <si>
    <t>Rua Andaluz , 377</t>
  </si>
  <si>
    <t xml:space="preserve">Itau </t>
  </si>
  <si>
    <t>Aquiles Zaghi</t>
  </si>
  <si>
    <t>Claudia Maria Magri Zaghi</t>
  </si>
  <si>
    <t>Bruna Stefanie Goulart</t>
  </si>
  <si>
    <t>bru.goult@gmail.com</t>
  </si>
  <si>
    <t>(48)999307647</t>
  </si>
  <si>
    <t>447.977.058-50</t>
  </si>
  <si>
    <t>44.494.377-8</t>
  </si>
  <si>
    <t>Servidão Oscar Raul da SIlva, 239</t>
  </si>
  <si>
    <t>casa B</t>
  </si>
  <si>
    <t>88036-645</t>
  </si>
  <si>
    <t>(19)34538412</t>
  </si>
  <si>
    <t>Rua Onésimo Simões Silva, 943, Jd Ouro Verde. Limeira /SP</t>
  </si>
  <si>
    <t>59.319-2</t>
  </si>
  <si>
    <t>Leone Vanderlei Goulart</t>
  </si>
  <si>
    <t>Maria Presciliana de Lima</t>
  </si>
  <si>
    <t>Matheus Turri Benedetti</t>
  </si>
  <si>
    <t>matheusturri@gmail.com</t>
  </si>
  <si>
    <t>(12)991973616</t>
  </si>
  <si>
    <t>445.509.718-00</t>
  </si>
  <si>
    <t>42.149.064-0</t>
  </si>
  <si>
    <t>Rua Pastor William Richard Schisler Filho, 856</t>
  </si>
  <si>
    <t>Apto 710</t>
  </si>
  <si>
    <t>(12)991513004</t>
  </si>
  <si>
    <t>Boulevar Vila Lobos, 41</t>
  </si>
  <si>
    <t>23553-8</t>
  </si>
  <si>
    <t>João Carlos Rocha Benedetti</t>
  </si>
  <si>
    <t>Nélida Gusman Turri Benedetti</t>
  </si>
  <si>
    <t>Isadora Bez Batti Linhares da Silva</t>
  </si>
  <si>
    <t>isadorabezbatti607@gmail.com</t>
  </si>
  <si>
    <t>(48)998226550</t>
  </si>
  <si>
    <t>(48)33073397</t>
  </si>
  <si>
    <t>044.826.759-46</t>
  </si>
  <si>
    <t>9204000-3</t>
  </si>
  <si>
    <t>Avenida Mauro Ramos, 1357</t>
  </si>
  <si>
    <t>Apto 1102</t>
  </si>
  <si>
    <t>(48)999114920</t>
  </si>
  <si>
    <t>Avenida Mauro Ramos, 1357 - apto 1102</t>
  </si>
  <si>
    <t>35095-8</t>
  </si>
  <si>
    <t>Edmar Linhares da Silva</t>
  </si>
  <si>
    <t>Dircelene Bez Batti</t>
  </si>
  <si>
    <t>Tayná Camargo de Alcântara</t>
  </si>
  <si>
    <t>taynacamargoalcantara@gmail.com</t>
  </si>
  <si>
    <t>(48)996532421</t>
  </si>
  <si>
    <t>051.738.049-80</t>
  </si>
  <si>
    <t>6.636.923</t>
  </si>
  <si>
    <t>Rua Maria Filomena da Silva, 164</t>
  </si>
  <si>
    <t>Apto 104</t>
  </si>
  <si>
    <t>Floresta, São José, SC</t>
  </si>
  <si>
    <t>88110-621</t>
  </si>
  <si>
    <t>(48)988433370</t>
  </si>
  <si>
    <t>Rua Maria Filomena da Silva,164</t>
  </si>
  <si>
    <t>05208-1</t>
  </si>
  <si>
    <t>Carlos Henrique Alcântara</t>
  </si>
  <si>
    <t>Evelise de Oliveira Camargo</t>
  </si>
  <si>
    <t>Maria Eugênia Souza de Moura</t>
  </si>
  <si>
    <t>maria.esdm@gmail.com</t>
  </si>
  <si>
    <t>(48)991411019</t>
  </si>
  <si>
    <t>396.431.758-63</t>
  </si>
  <si>
    <t>39.359.627-8</t>
  </si>
  <si>
    <t>Rua Laurindo Januário Da Silveira, 2665</t>
  </si>
  <si>
    <t>Lagoa da Conceição, SC</t>
  </si>
  <si>
    <t>(48)991886174</t>
  </si>
  <si>
    <t>07770-0</t>
  </si>
  <si>
    <t>Jorge Alberto Barcellos de Moura</t>
  </si>
  <si>
    <t xml:space="preserve">Patricia Fernanda Leal de Souza </t>
  </si>
  <si>
    <t>Robson Hideki Tamagawa</t>
  </si>
  <si>
    <t>robsontamagawa@gmail.com</t>
  </si>
  <si>
    <t>(11)996196659</t>
  </si>
  <si>
    <t>444.150.868-96</t>
  </si>
  <si>
    <t>39039001x</t>
  </si>
  <si>
    <t>Rua Capitão Romualdo de Barros, 566</t>
  </si>
  <si>
    <t>(11)983806039</t>
  </si>
  <si>
    <t>Rua Gastão Vidigal, 249</t>
  </si>
  <si>
    <t xml:space="preserve">Bruno Patricio Tavares </t>
  </si>
  <si>
    <t>bruno.tpatricio@gmail.com</t>
  </si>
  <si>
    <t>48 9 91599152</t>
  </si>
  <si>
    <t>(48)32260092</t>
  </si>
  <si>
    <t>108.278.989-59</t>
  </si>
  <si>
    <t>6.540.616</t>
  </si>
  <si>
    <t>Servidão Agenor de Moraes Filho, 75</t>
  </si>
  <si>
    <t>Costeira</t>
  </si>
  <si>
    <t>servidão Agenor de Moraes Filho, 75</t>
  </si>
  <si>
    <t>Samuel Tavares</t>
  </si>
  <si>
    <t>Luciany Patricio</t>
  </si>
  <si>
    <t>(47)84488881</t>
  </si>
  <si>
    <t>(48) 91649955</t>
  </si>
  <si>
    <t>Rodovia SC 406, nº 6353 fundos</t>
  </si>
  <si>
    <t>(48) 8835-0777</t>
  </si>
  <si>
    <t>Rodovia SC 406, Nº 6353 fundos</t>
  </si>
  <si>
    <t>Arthur Barretto Leite de Barros</t>
  </si>
  <si>
    <t>arthurblbarros@gmail.com</t>
  </si>
  <si>
    <t>(48)9166-3216</t>
  </si>
  <si>
    <t>442.611.868-96</t>
  </si>
  <si>
    <t>50.594.102-8</t>
  </si>
  <si>
    <t>Rua Deputado Protogenes Vieira,Repzenha</t>
  </si>
  <si>
    <t>N11</t>
  </si>
  <si>
    <t>Santa Monica</t>
  </si>
  <si>
    <t>88035-120</t>
  </si>
  <si>
    <t>57845-2</t>
  </si>
  <si>
    <t>ADM</t>
  </si>
  <si>
    <t>(48)99135422</t>
  </si>
  <si>
    <t>Beatriz Lopes Siviero</t>
  </si>
  <si>
    <t>(48)9900-8523</t>
  </si>
  <si>
    <t>034.082.701-71</t>
  </si>
  <si>
    <t>SSP/MS</t>
  </si>
  <si>
    <t>Rua Deputado Antônio Edu Vieira,1620</t>
  </si>
  <si>
    <t>Apto 308 Bl B</t>
  </si>
  <si>
    <t>88040-360</t>
  </si>
  <si>
    <t>(67)8402-4160</t>
  </si>
  <si>
    <t>Rua Tenente Ari Rodrigues, 179 - MS</t>
  </si>
  <si>
    <t>2071-0</t>
  </si>
  <si>
    <t>14.057-0</t>
  </si>
  <si>
    <t>Rafael Siviero</t>
  </si>
  <si>
    <t>Déborah Alves Lopes Siviero</t>
  </si>
  <si>
    <t>Daniel Silva Paredes</t>
  </si>
  <si>
    <t>(48)88333414</t>
  </si>
  <si>
    <t>(48)3209-1958</t>
  </si>
  <si>
    <t>097.819.399-74</t>
  </si>
  <si>
    <t>7001-638</t>
  </si>
  <si>
    <t>Rua Antonio Domingos de Souza, 281</t>
  </si>
  <si>
    <t>Carianos, Florianópolis, SC</t>
  </si>
  <si>
    <t>88047-585</t>
  </si>
  <si>
    <t>(48)88241136</t>
  </si>
  <si>
    <t>Rua Antonio Domingos de Souza, 261</t>
  </si>
  <si>
    <t>(48)98549575</t>
  </si>
  <si>
    <t>Rua Luiz Oscar de Carvalho, 75</t>
  </si>
  <si>
    <t>Bloco A1, Ap. 34</t>
  </si>
  <si>
    <t>11.175-9</t>
  </si>
  <si>
    <t>Ana Maria dos Reis</t>
  </si>
  <si>
    <t>(48)9820-2008</t>
  </si>
  <si>
    <t>2/1/1453</t>
  </si>
  <si>
    <t>Débora Vergani</t>
  </si>
  <si>
    <t>(48) 9169-5115</t>
  </si>
  <si>
    <t>091.392.159-97</t>
  </si>
  <si>
    <t>Rua Lauro Linhares, 1921</t>
  </si>
  <si>
    <t>Apto 204 Bloco B</t>
  </si>
  <si>
    <t>(48) 9114-6804</t>
  </si>
  <si>
    <t>Rua Santo Antônio, 390, Barreiros - São José/SC Apto 501 Bl A</t>
  </si>
  <si>
    <t>05571-6</t>
  </si>
  <si>
    <t>Joni Antônio Vergani</t>
  </si>
  <si>
    <t>Sônia Therezinha Marques da Silva</t>
  </si>
  <si>
    <t>2013.2</t>
  </si>
  <si>
    <t>Fernanda Barbosa Alonso</t>
  </si>
  <si>
    <t>(48)91142805</t>
  </si>
  <si>
    <t>(48)33717571</t>
  </si>
  <si>
    <t>095.098.859-67</t>
  </si>
  <si>
    <t>Rua Professor Odilon Fernandes, 77</t>
  </si>
  <si>
    <t xml:space="preserve">Apto 602 </t>
  </si>
  <si>
    <t>88036-250</t>
  </si>
  <si>
    <t>(48)91042404</t>
  </si>
  <si>
    <t>Rua Professor Odilon Fernandes, 77, Apto 602, Florianópolis, SC</t>
  </si>
  <si>
    <t>12218-7</t>
  </si>
  <si>
    <t>Lilian Barbosa</t>
  </si>
  <si>
    <t>(45)99404333</t>
  </si>
  <si>
    <t>Gabiel Canonica</t>
  </si>
  <si>
    <t>(48)9144-3492</t>
  </si>
  <si>
    <t>Delrobson Valente Nava de Souza</t>
  </si>
  <si>
    <t>(48) 96167115</t>
  </si>
  <si>
    <t>(48)96087224</t>
  </si>
  <si>
    <t>001.468.162-50</t>
  </si>
  <si>
    <t>pm</t>
  </si>
  <si>
    <t>Rua Lauro Linhares n1288</t>
  </si>
  <si>
    <t>Apto 403 bloco 3</t>
  </si>
  <si>
    <t>Trindade</t>
  </si>
  <si>
    <t>88036-002</t>
  </si>
  <si>
    <t>0259-3</t>
  </si>
  <si>
    <t>65674-7</t>
  </si>
  <si>
    <t>Carlos Antônio Nava de Souza</t>
  </si>
  <si>
    <t>Benedita Maria do Socorro Nunes Valente</t>
  </si>
  <si>
    <t>Gabriela de Paula Gonzalez</t>
  </si>
  <si>
    <t>2013.1</t>
  </si>
  <si>
    <t xml:space="preserve">Presidente </t>
  </si>
  <si>
    <t>Djonathan Luiz de Oliveira</t>
  </si>
  <si>
    <t>48 96732451</t>
  </si>
  <si>
    <t>djow.contato@gmail.com</t>
  </si>
  <si>
    <t>(11) 981693920</t>
  </si>
  <si>
    <t>(48)9134-4972</t>
  </si>
  <si>
    <t>407.767.848-03</t>
  </si>
  <si>
    <t>(47) 9626-1051</t>
  </si>
  <si>
    <t>52.792.112-0</t>
  </si>
  <si>
    <t>-</t>
  </si>
  <si>
    <t>Apto 326</t>
  </si>
  <si>
    <t>(11) 987576514</t>
  </si>
  <si>
    <t>Rua Santina Charavalloti Lumazini, 75</t>
  </si>
  <si>
    <t>09393-7</t>
  </si>
  <si>
    <t>Fernando Gonzaelz</t>
  </si>
  <si>
    <t>Roseli Aparecida</t>
  </si>
  <si>
    <t>2014.2</t>
  </si>
  <si>
    <t>073.697.469-50</t>
  </si>
  <si>
    <t>Guilherme Silveira Losso</t>
  </si>
  <si>
    <t>(48) 9971-5586</t>
  </si>
  <si>
    <t>008.613.879-02</t>
  </si>
  <si>
    <t>Servidão Alexandre Souza, 62</t>
  </si>
  <si>
    <t>Rua Pastor William Richard Schisler Filho, 1200</t>
  </si>
  <si>
    <t>Cacupé, Florianópolis, SC</t>
  </si>
  <si>
    <t>Bl. 3, APTO 301</t>
  </si>
  <si>
    <t>88050-020</t>
  </si>
  <si>
    <t>88034-100</t>
  </si>
  <si>
    <t>Servidão Alexandre Souza , 62 ,Cacupé, Florianópolis</t>
  </si>
  <si>
    <t>(47) 9946-8851</t>
  </si>
  <si>
    <t>Gilson Eloy Losso</t>
  </si>
  <si>
    <t>Rua Guilhon Ribeiro, 63, Guanabara, Joinville, SC</t>
  </si>
  <si>
    <t>Raquel Fonseca da Silveira Losso</t>
  </si>
  <si>
    <t>CEF</t>
  </si>
  <si>
    <t>0419-013</t>
  </si>
  <si>
    <t>347964-1</t>
  </si>
  <si>
    <t>Luiz Carlos de Oliveira</t>
  </si>
  <si>
    <t>Eliana Quadras</t>
  </si>
  <si>
    <t>Gustavo Henrique Pereira Amorim</t>
  </si>
  <si>
    <t>Felipe Nascimento</t>
  </si>
  <si>
    <t>gtvamorim@gmail.com</t>
  </si>
  <si>
    <t>(47)8498-2021</t>
  </si>
  <si>
    <t>086.561.829-19</t>
  </si>
  <si>
    <t>5.638.379</t>
  </si>
  <si>
    <t>Corrégo Grande, Florianópolis, SC</t>
  </si>
  <si>
    <t>(47)9922-0686</t>
  </si>
  <si>
    <t>Rua Ema Fornari conte, n 140, Itajaí</t>
  </si>
  <si>
    <t>Luis Carlos De Amorim</t>
  </si>
  <si>
    <t>Ana Carla Malheiros Pereira</t>
  </si>
  <si>
    <t>(011) 95657-2922</t>
  </si>
  <si>
    <t>(47)96094536</t>
  </si>
  <si>
    <t>Felipe Vieria Leandro da Silva</t>
  </si>
  <si>
    <t>João Victor Flores Martins</t>
  </si>
  <si>
    <t>(48)8413-8511</t>
  </si>
  <si>
    <t>(48)3225-8511</t>
  </si>
  <si>
    <t>103.462.229-31</t>
  </si>
  <si>
    <t xml:space="preserve">Servidão Siqueira, 109 </t>
  </si>
  <si>
    <t>Casa A</t>
  </si>
  <si>
    <t>Prainha, Florianópolis, SC</t>
  </si>
  <si>
    <t>88020-240</t>
  </si>
  <si>
    <t>(48)8418-8003</t>
  </si>
  <si>
    <t>Servidão Siqueira, 109 casa A, Prainha, Florianopolis/SC</t>
  </si>
  <si>
    <t>61.196-4</t>
  </si>
  <si>
    <t>Sergio Matos Martins</t>
  </si>
  <si>
    <t>Patricia Flores Martins</t>
  </si>
  <si>
    <t>(48)9103-8093</t>
  </si>
  <si>
    <t>(47)99511325</t>
  </si>
  <si>
    <t>N 11</t>
  </si>
  <si>
    <t>Rua Deputado Antônio Edu Vieira, 1620</t>
  </si>
  <si>
    <t>Apto 105 Bloco H</t>
  </si>
  <si>
    <t>88040-245</t>
  </si>
  <si>
    <t>(48)91636563</t>
  </si>
  <si>
    <t>Arthur Henrique Ferreira Pereira</t>
  </si>
  <si>
    <t xml:space="preserve">Luiz Fernando Fernandes </t>
  </si>
  <si>
    <t>Luiz.fernandesgr@gmail.com</t>
  </si>
  <si>
    <t>(48) 99574534</t>
  </si>
  <si>
    <t>087.392.819-90</t>
  </si>
  <si>
    <t>5.233.906</t>
  </si>
  <si>
    <t>Rua Lauro Linhares, 1830</t>
  </si>
  <si>
    <t>Bloco Uruguai, Ap 202</t>
  </si>
  <si>
    <t>(48)9957-4534</t>
  </si>
  <si>
    <t>Rua Pedro Miguel Linhares</t>
  </si>
  <si>
    <t>01051160-0</t>
  </si>
  <si>
    <t>Natal Pereira Fernandes</t>
  </si>
  <si>
    <t>Maria Aparecida Bernardino Fernandes</t>
  </si>
  <si>
    <t>Manuela Testoni</t>
  </si>
  <si>
    <t>testonimanuela@gmail.com</t>
  </si>
  <si>
    <t>(48)99116608</t>
  </si>
  <si>
    <t>063.167.539-69</t>
  </si>
  <si>
    <t>Rua Newton Ramos, 91</t>
  </si>
  <si>
    <t>Ap 301 B</t>
  </si>
  <si>
    <t>88015-395</t>
  </si>
  <si>
    <t>(48)99162929</t>
  </si>
  <si>
    <t>Rua Newton Ramos, 91, Centro, Florianópolis</t>
  </si>
  <si>
    <t>3544-0</t>
  </si>
  <si>
    <t>28.100-x</t>
  </si>
  <si>
    <t>Hélio Testoni</t>
  </si>
  <si>
    <t>Maria Alice Parucker</t>
  </si>
  <si>
    <t>Miguel Detoni Figueiredo Rocha</t>
  </si>
  <si>
    <t>detonimiguel@gmail.com</t>
  </si>
  <si>
    <t>(67)981264136</t>
  </si>
  <si>
    <t>011.291.581-79</t>
  </si>
  <si>
    <t>Rua Professor Milton Roque Ramos Krieger, 178</t>
  </si>
  <si>
    <t>Apto 403, Bloco A</t>
  </si>
  <si>
    <t>(67)99841497</t>
  </si>
  <si>
    <t>Rua Maria Coelho,5581, apto 602, Campo Grande, MS</t>
  </si>
  <si>
    <t>30995-9</t>
  </si>
  <si>
    <t>Camillo Augusto Figueiredo Rocha</t>
  </si>
  <si>
    <t>Eliane Salete Detoni Rocha</t>
  </si>
  <si>
    <t>Otávio Rosa Matos</t>
  </si>
  <si>
    <t>(48) 99075319</t>
  </si>
  <si>
    <t>(48)33646064</t>
  </si>
  <si>
    <t>095.077.389-16</t>
  </si>
  <si>
    <t>IGP/SC</t>
  </si>
  <si>
    <t>Gabriel shinji kumm kuriyama</t>
  </si>
  <si>
    <t>(48)88358237</t>
  </si>
  <si>
    <t>gabrielshinjikummkuriyama@gmail.com</t>
  </si>
  <si>
    <t>093.199.619-80</t>
  </si>
  <si>
    <t>(48)98618889</t>
  </si>
  <si>
    <t>Rua Esteves Júnior, 522</t>
  </si>
  <si>
    <t>044.184.641-66</t>
  </si>
  <si>
    <t>Bloco A, apto 101</t>
  </si>
  <si>
    <t>001.634.808</t>
  </si>
  <si>
    <t>Rua Pedro Vieria Vidal, 280</t>
  </si>
  <si>
    <t>Centro, Florianópolis , SC</t>
  </si>
  <si>
    <t>Av madre benvenuta, 322</t>
  </si>
  <si>
    <t>Apto 208 bloco 2</t>
  </si>
  <si>
    <t>(48)88268606</t>
  </si>
  <si>
    <t>Rua Esteves Júnior, 522, Apto 101, Bloco A, Florianópolis - SC</t>
  </si>
  <si>
    <t>(67)33551465</t>
  </si>
  <si>
    <t>Rua Marques de leao, 562 - Campo grande/MS</t>
  </si>
  <si>
    <t>(48)96207135</t>
  </si>
  <si>
    <t>Sérgio Henrique Pereira</t>
  </si>
  <si>
    <t>Rua Prefeito José Kehrig, 5751, centro, santo amaro da imperatriz - SC</t>
  </si>
  <si>
    <t>57899-1</t>
  </si>
  <si>
    <t>Soraya Jeanine Ferreira Pereira</t>
  </si>
  <si>
    <t>Gilson Koiti Kuriyama</t>
  </si>
  <si>
    <t>Jeanete Miria Kumm Kuriyama</t>
  </si>
  <si>
    <t>2600-x</t>
  </si>
  <si>
    <t>23241-6</t>
  </si>
  <si>
    <t>James Nicolau Matos</t>
  </si>
  <si>
    <t>Denise Teriznha Rosa</t>
  </si>
  <si>
    <t>Pedro Christoffel</t>
  </si>
  <si>
    <t>christoffelpedro@gmail.com</t>
  </si>
  <si>
    <t>(47) 9947-7210</t>
  </si>
  <si>
    <t>070.265.059-55</t>
  </si>
  <si>
    <t>Gabriela Ruzza</t>
  </si>
  <si>
    <t>gabrielaruzza@gmail.com</t>
  </si>
  <si>
    <t>(48) 99169573</t>
  </si>
  <si>
    <t>Rua Francisco Goulart, 174</t>
  </si>
  <si>
    <t>(48)32497127</t>
  </si>
  <si>
    <t>062.428.699-18</t>
  </si>
  <si>
    <t>Apto 903</t>
  </si>
  <si>
    <t>88036-600</t>
  </si>
  <si>
    <t>(47) 9143-5131</t>
  </si>
  <si>
    <t>Rua Lages, 34, apto 501, Centro, JOINVILLE (SC) CEP 89204010</t>
  </si>
  <si>
    <t>Fernando Christoffel</t>
  </si>
  <si>
    <t xml:space="preserve">Liane Schumacher Motta </t>
  </si>
  <si>
    <t>Ilan Blanche</t>
  </si>
  <si>
    <t>(48) 98282838</t>
  </si>
  <si>
    <t>SSP/BA</t>
  </si>
  <si>
    <t>Rua Lauro Linhares,897</t>
  </si>
  <si>
    <t>Apto 602, Bloco D</t>
  </si>
  <si>
    <t>(71)91887665</t>
  </si>
  <si>
    <t>Rua das Cascatas,228,Alphaville 1, Salvador-BA</t>
  </si>
  <si>
    <t>2186-5</t>
  </si>
  <si>
    <t>1725-6</t>
  </si>
  <si>
    <t>Eybe Blanche</t>
  </si>
  <si>
    <t>Ana Blanche</t>
  </si>
  <si>
    <t>Tatiana Faia Lopes</t>
  </si>
  <si>
    <t>João Guilherme Balizardo de Oliveira</t>
  </si>
  <si>
    <t>(13)997309595</t>
  </si>
  <si>
    <t>437.569.598-64</t>
  </si>
  <si>
    <t>53.533.636-6</t>
  </si>
  <si>
    <t>Rua Juvêncio Costa, 163</t>
  </si>
  <si>
    <t>(13)997825500</t>
  </si>
  <si>
    <t>Av. Bernardino de Campos, 390, apto 72, Santos-SP</t>
  </si>
  <si>
    <t>01084474-8</t>
  </si>
  <si>
    <t>Marcus Vinicius Pustiglione Lopes</t>
  </si>
  <si>
    <t>Marilia Faia Lopes</t>
  </si>
  <si>
    <t>(48) 9688-4441</t>
  </si>
  <si>
    <t>031.707.071-16</t>
  </si>
  <si>
    <t>(48)9625-0762</t>
  </si>
  <si>
    <t>Av. César Seara, 357</t>
  </si>
  <si>
    <t>Apto 501, bloco B</t>
  </si>
  <si>
    <t>Carvoeira</t>
  </si>
  <si>
    <t>88040-500</t>
  </si>
  <si>
    <t>(67) 9976-1553</t>
  </si>
  <si>
    <t>Rua Aluizio de Azevedo, 1330. Complemento: apto 304, bl A</t>
  </si>
  <si>
    <t>1873-2</t>
  </si>
  <si>
    <t>21.235-0</t>
  </si>
  <si>
    <t>Luiz Fernando Moraes de Oliveira</t>
  </si>
  <si>
    <t>Ana Paula Domingues Balizardo de Oliveira</t>
  </si>
  <si>
    <t>Servidão Alcides Anacleto Vieira, 350</t>
  </si>
  <si>
    <t>Apto 112</t>
  </si>
  <si>
    <t>(48)8818-5596</t>
  </si>
  <si>
    <t>(48)88460588</t>
  </si>
  <si>
    <t>Kim Alessander Nowikow</t>
  </si>
  <si>
    <t>kim.alessander@gmail.com</t>
  </si>
  <si>
    <t>(48)9917-8002</t>
  </si>
  <si>
    <t>385.352.358-76</t>
  </si>
  <si>
    <t>36.953.526-1</t>
  </si>
  <si>
    <t>n11</t>
  </si>
  <si>
    <t>(11)4221-2363</t>
  </si>
  <si>
    <t>Rua Votorantim n134 ap 605 Bairro Barcelona São Caetano do Sul</t>
  </si>
  <si>
    <t>HSBC</t>
  </si>
  <si>
    <t>0 414</t>
  </si>
  <si>
    <t>01573-47</t>
  </si>
  <si>
    <t>Vera Nowikow</t>
  </si>
  <si>
    <t xml:space="preserve">Leonardo Galvão Eloy Pereira </t>
  </si>
  <si>
    <t>(71) 981136962</t>
  </si>
  <si>
    <t>013.940.185-76</t>
  </si>
  <si>
    <t>13.157.554-67</t>
  </si>
  <si>
    <t>Rua José João Martendal,185</t>
  </si>
  <si>
    <t>Apt 104</t>
  </si>
  <si>
    <t>(71) 981276213</t>
  </si>
  <si>
    <t>Rua Sócrates Guanaes Gomes, 73, Candeal, Salvador - BA</t>
  </si>
  <si>
    <t>3158-5</t>
  </si>
  <si>
    <t>202.904-9</t>
  </si>
  <si>
    <t>Ricardo Eloy Pereira</t>
  </si>
  <si>
    <t>Cátia Moura Galvão Eloy Pereira</t>
  </si>
  <si>
    <t>21894-7</t>
  </si>
  <si>
    <t>Luiz Eduardo de Lima Freire</t>
  </si>
  <si>
    <t>freireeduardoluiz@gmail.com</t>
  </si>
  <si>
    <t>(11) 9984554598</t>
  </si>
  <si>
    <t>431.793.338-12</t>
  </si>
  <si>
    <t>36.845.069-7</t>
  </si>
  <si>
    <t>Apto 437 bloco 3</t>
  </si>
  <si>
    <t>(11) 98530-7000</t>
  </si>
  <si>
    <t>Rua São Benedito 627, Alto da Boa Vista, São Paulo - SP</t>
  </si>
  <si>
    <t>268-2</t>
  </si>
  <si>
    <t>José Aparecido Freire</t>
  </si>
  <si>
    <t>Maria Aguida de Lima Freire</t>
  </si>
  <si>
    <t>(67)81264136</t>
  </si>
  <si>
    <t>Pedro Augusto Dalinghaus dos Santos</t>
  </si>
  <si>
    <t>Delrobson V. Nava de Souza</t>
  </si>
  <si>
    <t>(48)9644-9370</t>
  </si>
  <si>
    <t>075379399-77</t>
  </si>
  <si>
    <t>Rua das Cerejeiras, 840</t>
  </si>
  <si>
    <t>Apto 202</t>
  </si>
  <si>
    <t>(49)36773303</t>
  </si>
  <si>
    <t>Eduardo Rodrigues Maneira</t>
  </si>
  <si>
    <t>Rua Jonh Kennedy, n840</t>
  </si>
  <si>
    <t>62.036-X</t>
  </si>
  <si>
    <t>Carlos Augusto dos Santos</t>
  </si>
  <si>
    <t xml:space="preserve">Anelise Dalinghaus </t>
  </si>
  <si>
    <t>(41) 91287096</t>
  </si>
  <si>
    <t>079.422.969-70</t>
  </si>
  <si>
    <t>10.199.294-2</t>
  </si>
  <si>
    <t>Rua Douglas Seabra Levier, 60</t>
  </si>
  <si>
    <t>Ap 409. Bl A</t>
  </si>
  <si>
    <t>(41)9188-3447</t>
  </si>
  <si>
    <t>Rua Olavo Bilac, 490, Campo Largo-PR</t>
  </si>
  <si>
    <t>27302-0</t>
  </si>
  <si>
    <t>Edenilson Maneira</t>
  </si>
  <si>
    <t>Regiane Rodrigues Maneira</t>
  </si>
  <si>
    <t>Felipe Matarazzo Canedo</t>
  </si>
  <si>
    <t>Tiago Shin-Iti Kuniyoshi</t>
  </si>
  <si>
    <t>(48) 9801-4005</t>
  </si>
  <si>
    <t>421.339.978-81</t>
  </si>
  <si>
    <t>7.563.913</t>
  </si>
  <si>
    <t>(11) 2227-0754</t>
  </si>
  <si>
    <t>Rua Nunes Balboa, 419, São Paulo - SP</t>
  </si>
  <si>
    <t>01002733-1</t>
  </si>
  <si>
    <t>Nelson Shin-Itiro Kuniyoshi</t>
  </si>
  <si>
    <t>Cristina Kanasiro Kuniyoshi</t>
  </si>
  <si>
    <t>Viviane Rovaris Pessetti</t>
  </si>
  <si>
    <t>(48)9159-3787</t>
  </si>
  <si>
    <t>075.452.689-54</t>
  </si>
  <si>
    <t>Rua Professor Bento Águido Vieira, 55</t>
  </si>
  <si>
    <t>88036-410</t>
  </si>
  <si>
    <t>(48) 9161-8827</t>
  </si>
  <si>
    <t xml:space="preserve"> Rua Professora Carolina Duarte, 77, Centro, Timbé do Sul, SC</t>
  </si>
  <si>
    <t>5300-7</t>
  </si>
  <si>
    <t>5930-7</t>
  </si>
  <si>
    <t>Everton Pessetti</t>
  </si>
  <si>
    <t>Cleo Rosana Rovaris Pessetti</t>
  </si>
  <si>
    <t>(15) 981012000</t>
  </si>
  <si>
    <t>428.307.368-77</t>
  </si>
  <si>
    <t>37.335.044-2</t>
  </si>
  <si>
    <t>Rua Lauro Linhares, 1520</t>
  </si>
  <si>
    <t>Apto 401</t>
  </si>
  <si>
    <t>(15)99122-1918</t>
  </si>
  <si>
    <t>Rua Rodolfo Miranda Leonel, 1384, Itapetininga, São Paulo</t>
  </si>
  <si>
    <t>0199-6</t>
  </si>
  <si>
    <t>43.851-0</t>
  </si>
  <si>
    <t>Rubens Canedo de Oliveira</t>
  </si>
  <si>
    <t>Tania Ap. S. Matarazzo C. de Oliveira</t>
  </si>
  <si>
    <t xml:space="preserve">Felipe Vieria Leandro </t>
  </si>
  <si>
    <t>sp</t>
  </si>
  <si>
    <t>Rua Salome Damazio Jacques, n 44</t>
  </si>
  <si>
    <t>Apto 204</t>
  </si>
  <si>
    <t>0078-7</t>
  </si>
  <si>
    <t>10006321-5</t>
  </si>
  <si>
    <t>(48) 99990177</t>
  </si>
  <si>
    <t>Rua das Acácias, 121</t>
  </si>
  <si>
    <t>Apto 301 Bl C</t>
  </si>
  <si>
    <t>Carvoeira, Florianópolis, SC</t>
  </si>
  <si>
    <t>88040-560</t>
  </si>
  <si>
    <t>Giano Silva Freitas</t>
  </si>
  <si>
    <t>(48) 91711607</t>
  </si>
  <si>
    <t>014.642.615-04</t>
  </si>
  <si>
    <t>Rua professora maria luiza rodrigues,200</t>
  </si>
  <si>
    <t>apto 01</t>
  </si>
  <si>
    <t>trindade, Florianópolis, SC</t>
  </si>
  <si>
    <t>88036-360</t>
  </si>
  <si>
    <t>(73)9144-6969</t>
  </si>
  <si>
    <t>60297-3</t>
  </si>
  <si>
    <t>Luis Sousa Freitas</t>
  </si>
  <si>
    <t>Lucimara Alves Silva</t>
  </si>
  <si>
    <t>Kalina Bassotto Franquini</t>
  </si>
  <si>
    <t>(48)9836-1219</t>
  </si>
  <si>
    <t>078.362.939-71</t>
  </si>
  <si>
    <t>Servidão Alcides Anacleto Vieira, n93</t>
  </si>
  <si>
    <t>Celso Franquini</t>
  </si>
  <si>
    <t>Fidélia Bassotto Franquini</t>
  </si>
  <si>
    <t>Apto 204 bloco 2</t>
  </si>
  <si>
    <t>Marcos Pascotto de Salles</t>
  </si>
  <si>
    <t>(48) 99580031</t>
  </si>
  <si>
    <t>089.554.679-58</t>
  </si>
  <si>
    <t>9.880.061-1</t>
  </si>
  <si>
    <t>Apto 436</t>
  </si>
  <si>
    <t>Pantanal, Florianópolis, SC</t>
  </si>
  <si>
    <t>(44)30257998</t>
  </si>
  <si>
    <t>Rua Saint Hilaire, 226 - Zona 5 Maringá PR</t>
  </si>
  <si>
    <t>24593-8</t>
  </si>
  <si>
    <t>Carlos Luiz Fernandes de Salles</t>
  </si>
  <si>
    <t>Renata Correa Pascotto</t>
  </si>
  <si>
    <t>Marta Schmidt Pfaffenzeller</t>
  </si>
  <si>
    <t>(48) 84150811</t>
  </si>
  <si>
    <t>(48)84619854</t>
  </si>
  <si>
    <t>086.037.889-60</t>
  </si>
  <si>
    <t>Rua Antonio Domingos de Souza, 287</t>
  </si>
  <si>
    <t>(48) 32118071</t>
  </si>
  <si>
    <t>4641-8</t>
  </si>
  <si>
    <t>7239-7</t>
  </si>
  <si>
    <t>Carlos Alberto Pfaffenzeller</t>
  </si>
  <si>
    <t xml:space="preserve">Marli Marlene Schmidt </t>
  </si>
  <si>
    <t>Raphael Rodrigues de Souza</t>
  </si>
  <si>
    <t>(48)9911-9652</t>
  </si>
  <si>
    <t>(48)3029-8535</t>
  </si>
  <si>
    <t>023.851.965-14</t>
  </si>
  <si>
    <t>307777-80</t>
  </si>
  <si>
    <t>SSP/SE</t>
  </si>
  <si>
    <t>Rua Professor Simão José Hess, 191</t>
  </si>
  <si>
    <t>Apto 501</t>
  </si>
  <si>
    <t>88036-580</t>
  </si>
  <si>
    <t>(79)8123-7552</t>
  </si>
  <si>
    <t>Av José Domingos Maia,  207 Cond. Portal do Sol</t>
  </si>
  <si>
    <t>19386-8</t>
  </si>
  <si>
    <t>José Washington Nascimento de Souza</t>
  </si>
  <si>
    <t>Elda Rodrigues de Souza</t>
  </si>
  <si>
    <t>(48) 98393998</t>
  </si>
  <si>
    <t>49.981.109-4</t>
  </si>
  <si>
    <t>Rua Lauro Linhares, 1288</t>
  </si>
  <si>
    <t>(11) 7890-3397</t>
  </si>
  <si>
    <t>Vinícius Coral de Azeredo</t>
  </si>
  <si>
    <t>(48) 9138-3434</t>
  </si>
  <si>
    <t>035.969.881.60</t>
  </si>
  <si>
    <t>SPTC/GO</t>
  </si>
  <si>
    <t>Rua Lauro Linhares, 897</t>
  </si>
  <si>
    <t>(62) 9978-5552</t>
  </si>
  <si>
    <t>Rua 54, nº117 Jardim Goiás - Goiânia/Goiás</t>
  </si>
  <si>
    <t>01046397-8</t>
  </si>
  <si>
    <t>Mário Renato Guimarães de Azeredo</t>
  </si>
  <si>
    <t>Edna Coral de Azeredo</t>
  </si>
  <si>
    <t>Yuri De Seixas Kuzniecow</t>
  </si>
  <si>
    <t>(48) 99949156</t>
  </si>
  <si>
    <t>(48) 33043835</t>
  </si>
  <si>
    <t>068.361.149-60</t>
  </si>
  <si>
    <t>Rua Jõao Pio Duarte Silva, 682</t>
  </si>
  <si>
    <t>Bloco A4, Ap 201</t>
  </si>
  <si>
    <t>(48) 99827278</t>
  </si>
  <si>
    <t>Av. Atlantica, 804, Vila Nova, Imbituba - SC</t>
  </si>
  <si>
    <t>Pedro Kuzniecow</t>
  </si>
  <si>
    <t>Maria Cristina Ramos De Seixas Kuzniecow</t>
  </si>
  <si>
    <t>Ana Paula Trevizan</t>
  </si>
  <si>
    <t>(48) 91110694</t>
  </si>
  <si>
    <t>427.259.618.74</t>
  </si>
  <si>
    <t>Rua Maria Eduarda, 127</t>
  </si>
  <si>
    <t>(11) 71590842</t>
  </si>
  <si>
    <t>Rua Andrômeda, 427, Condomínio Moradas São Luis, Salto-SP</t>
  </si>
  <si>
    <t>Paulo Sérgio Trevizan</t>
  </si>
  <si>
    <t>Maria Claudete Trevizan</t>
  </si>
  <si>
    <t>2012.1</t>
  </si>
  <si>
    <t xml:space="preserve">Bruna Pelizzaro Faxina </t>
  </si>
  <si>
    <t>(48) 96935220</t>
  </si>
  <si>
    <t>(49)88111231</t>
  </si>
  <si>
    <t>098.064.489-52</t>
  </si>
  <si>
    <t>Rua Almirante Lamego , 747</t>
  </si>
  <si>
    <t>Apto 507</t>
  </si>
  <si>
    <t>(49)99831508</t>
  </si>
  <si>
    <t>Av Presidente Vargas, 1475, Coral, Lages , SC</t>
  </si>
  <si>
    <t>Paulo Roberto Cruz Faxina</t>
  </si>
  <si>
    <t>Marileide Fátima Pelizzaro Faxina</t>
  </si>
  <si>
    <t>Caroline Gibim</t>
  </si>
  <si>
    <t>(48)96715159</t>
  </si>
  <si>
    <t>420.758.768-35</t>
  </si>
  <si>
    <t>40.609.413-5</t>
  </si>
  <si>
    <t>Apto 508</t>
  </si>
  <si>
    <t>(19)33122127</t>
  </si>
  <si>
    <t>Rua Tangará, 231, Vila Avaí, Indaiatuba - SP</t>
  </si>
  <si>
    <t>57.402-3</t>
  </si>
  <si>
    <t>Carlos Roberto Gibim</t>
  </si>
  <si>
    <t>Jane Marli Arvani Gibim</t>
  </si>
  <si>
    <t>Catarina Kasten</t>
  </si>
  <si>
    <t>(47)96746255</t>
  </si>
  <si>
    <t>046.634.109-10</t>
  </si>
  <si>
    <t>Rua Joe Collaço, 417</t>
  </si>
  <si>
    <t>Santa Mônica</t>
  </si>
  <si>
    <t>88035-200</t>
  </si>
  <si>
    <t>(47)99783331</t>
  </si>
  <si>
    <t>Rua Porto União, 1237. Apto 301 Bairro Anita Garibaldi, Joinville - SC</t>
  </si>
  <si>
    <t>61297-9</t>
  </si>
  <si>
    <t>Marcos Max Kasten</t>
  </si>
  <si>
    <t>Soneli Ponick</t>
  </si>
  <si>
    <t>Gabriel Negrão de Paula</t>
  </si>
  <si>
    <t>(48)99199371</t>
  </si>
  <si>
    <t>(48)41411448</t>
  </si>
  <si>
    <t>097.602.939-19</t>
  </si>
  <si>
    <t>Rua Dr. Percy João de Borba, 284</t>
  </si>
  <si>
    <t>(48)91561110</t>
  </si>
  <si>
    <t>Rua Dr. Percy João de Borba, 284, Florianópolis - SC</t>
  </si>
  <si>
    <t>3191-7</t>
  </si>
  <si>
    <t>23.963-1</t>
  </si>
  <si>
    <t>Ezequias Candido de Paula</t>
  </si>
  <si>
    <t>Synara Correa Negrao de Paula</t>
  </si>
  <si>
    <t>Victor Schneider Puorro</t>
  </si>
  <si>
    <t>(48)88483680</t>
  </si>
  <si>
    <t>047.062.551-12</t>
  </si>
  <si>
    <t>Rua Lauro Linhares, 1346</t>
  </si>
  <si>
    <t>Ap 806</t>
  </si>
  <si>
    <t>(67)99833235</t>
  </si>
  <si>
    <t>Rua Zezé Flores, 261, Santa Fé, Campo Grande - MS</t>
  </si>
  <si>
    <t>18445-3</t>
  </si>
  <si>
    <t>Jeferson Puorro</t>
  </si>
  <si>
    <t>Luciana de Araújo Schneider</t>
  </si>
  <si>
    <t>Lucas Araújo de Carvalho</t>
  </si>
  <si>
    <t>(48)96160472</t>
  </si>
  <si>
    <t>(48)32076568</t>
  </si>
  <si>
    <t>098.508.789-75</t>
  </si>
  <si>
    <t>Rua Vitor Konder, 302</t>
  </si>
  <si>
    <t>(48)96160471</t>
  </si>
  <si>
    <t>Rua Vitor Konder, 302 apto 202</t>
  </si>
  <si>
    <t>1701-9</t>
  </si>
  <si>
    <t>Ivens José Thives de Carvalho</t>
  </si>
  <si>
    <t>Marion Araújo de Carvalho</t>
  </si>
  <si>
    <t>Guilherme Santos Cezario Bachiega</t>
  </si>
  <si>
    <t>(48) 91928464</t>
  </si>
  <si>
    <t>426.278.478-99</t>
  </si>
  <si>
    <t>41.345.996-2</t>
  </si>
  <si>
    <t>Rua Lauro Linhares, 1314</t>
  </si>
  <si>
    <t>Apto 302, Bloco B</t>
  </si>
  <si>
    <t>Rua José de Paula Vieira, 192, Ourinhos-SP</t>
  </si>
  <si>
    <t>23.924-0</t>
  </si>
  <si>
    <t>Roberto Cezario Bachiega</t>
  </si>
  <si>
    <t>Marisa Santos Cezario Bachiega</t>
  </si>
  <si>
    <t>Rômulo Fernandes Evangelista</t>
  </si>
  <si>
    <t>(48)9108-3019</t>
  </si>
  <si>
    <t>(16)98151-3086</t>
  </si>
  <si>
    <t>369821368-09</t>
  </si>
  <si>
    <t>Praca Santos Dumont, 160</t>
  </si>
  <si>
    <t>88036-680</t>
  </si>
  <si>
    <t>(83)8181-0116</t>
  </si>
  <si>
    <t>Rua Principal S/N, Nucleo Habitacional 1, São Gonçalo(Sousa) - PB</t>
  </si>
  <si>
    <t>59.934-4</t>
  </si>
  <si>
    <t>Vicente Evangelista Neto</t>
  </si>
  <si>
    <t>Maria José Fernandes Evangelista</t>
  </si>
  <si>
    <t>Rubens F. O. de Amaral</t>
  </si>
  <si>
    <t>(41) 91243218</t>
  </si>
  <si>
    <t>059.726.329-93</t>
  </si>
  <si>
    <t>Apt 406</t>
  </si>
  <si>
    <t>88040-000</t>
  </si>
  <si>
    <t>(41)3252-0996</t>
  </si>
  <si>
    <t>Rua Cambará, 55, ap502, Juvevê, Curitiba-PR</t>
  </si>
  <si>
    <t>57.153-9</t>
  </si>
  <si>
    <t>Alvaro José do Amaral</t>
  </si>
  <si>
    <t>Goretti S. Oliboni do Amaral</t>
  </si>
  <si>
    <t>Vitor de Carvalho Naggar</t>
  </si>
  <si>
    <t>(48) 99784354</t>
  </si>
  <si>
    <t>331.616.688-20</t>
  </si>
  <si>
    <t>Outros</t>
  </si>
  <si>
    <t>Rua Douglas Seabra Levier, 163</t>
  </si>
  <si>
    <t>Ap 401 D</t>
  </si>
  <si>
    <t>(11) 98743-2094</t>
  </si>
  <si>
    <t>Rua do Manifesto 1925 - São Paulo SP</t>
  </si>
  <si>
    <t>Banco de Brasil</t>
  </si>
  <si>
    <t>55823-0</t>
  </si>
  <si>
    <t>Carlos Gama Naggar</t>
  </si>
  <si>
    <t>Ana Flávia Pedrosa de Carvalho</t>
  </si>
  <si>
    <t>Bruno Della Rosa Silva</t>
  </si>
  <si>
    <t>(48) 96935320</t>
  </si>
  <si>
    <t>(16)991594311</t>
  </si>
  <si>
    <t>339.883.618-60</t>
  </si>
  <si>
    <t>40.216.499-4</t>
  </si>
  <si>
    <t>Rua Oge Fortkamp, 95</t>
  </si>
  <si>
    <t>Apt 601</t>
  </si>
  <si>
    <t>88036-610</t>
  </si>
  <si>
    <t>(16)991594312</t>
  </si>
  <si>
    <t>Rua Artes, 650, Pq dos Lima, Franca -SP</t>
  </si>
  <si>
    <t>57.831-2</t>
  </si>
  <si>
    <t>Giovani Soares Silva</t>
  </si>
  <si>
    <t>Paola Della Rosa</t>
  </si>
  <si>
    <t>Celso Camarano Monteir Neto</t>
  </si>
  <si>
    <t>(48)96693700</t>
  </si>
  <si>
    <t>411.620.898-14</t>
  </si>
  <si>
    <t>Apto 601</t>
  </si>
  <si>
    <t>Celso Camarano Monteiro Junior</t>
  </si>
  <si>
    <t>Regiane Rosolen</t>
  </si>
  <si>
    <t>Camila Slongo Gonzalez</t>
  </si>
  <si>
    <t>(48) 99691516</t>
  </si>
  <si>
    <t>081.830.009-40</t>
  </si>
  <si>
    <t>Rua Douglas Seabra Levier, 109</t>
  </si>
  <si>
    <t>Bloco B, apto 103</t>
  </si>
  <si>
    <t>59218-8</t>
  </si>
  <si>
    <t>Amanda Cadori Maffioletti</t>
  </si>
  <si>
    <t>CST</t>
  </si>
  <si>
    <t>(48) 99293067</t>
  </si>
  <si>
    <t>(48) 33047725</t>
  </si>
  <si>
    <t>089.574.729-40</t>
  </si>
  <si>
    <t>Rua João Pio Duarte Silva, 682</t>
  </si>
  <si>
    <t>Bloco A2, apto 202</t>
  </si>
  <si>
    <t>(48) 99782658</t>
  </si>
  <si>
    <t>Rua Marechal Floriano Peixoto, 180, apto 505, Criciúma, SC</t>
  </si>
  <si>
    <t>Leonir Maffioletti</t>
  </si>
  <si>
    <t>Maria de Lourdes Cadori Maffioletti</t>
  </si>
  <si>
    <t>2012.2</t>
  </si>
  <si>
    <t>Ana Claudia Rocha</t>
  </si>
  <si>
    <t>(48) 99405333</t>
  </si>
  <si>
    <t>425.789.328-16</t>
  </si>
  <si>
    <t>Rua Oge Fortkamp, 111</t>
  </si>
  <si>
    <t>Ap 307</t>
  </si>
  <si>
    <t>(48) 96716499</t>
  </si>
  <si>
    <t xml:space="preserve">Rua Celestina Zilli Rovareis-154-apto 303 Criciuma,sc </t>
  </si>
  <si>
    <t>56647-0</t>
  </si>
  <si>
    <t>Valmor Rocha</t>
  </si>
  <si>
    <t>Silene Junkes</t>
  </si>
  <si>
    <t>Daniel Holstak</t>
  </si>
  <si>
    <t>(48)96599435</t>
  </si>
  <si>
    <t>(48)84561905</t>
  </si>
  <si>
    <t>024.213.900.01</t>
  </si>
  <si>
    <t>SSP/RS</t>
  </si>
  <si>
    <t>Rua Douglas Seabra Levier, 80</t>
  </si>
  <si>
    <t>Ap 301</t>
  </si>
  <si>
    <t>(54)35193280</t>
  </si>
  <si>
    <t>Rua Domingos Berto, 580, Três Vendas, Erechim - RS</t>
  </si>
  <si>
    <t>52338-0</t>
  </si>
  <si>
    <t>Claudio Holstak</t>
  </si>
  <si>
    <t>Lourdes Slongo Holstak</t>
  </si>
  <si>
    <t>Eduardo Binello Mitestainer</t>
  </si>
  <si>
    <t>(48) 96626655</t>
  </si>
  <si>
    <t>405.895.328-47</t>
  </si>
  <si>
    <t>Rua Alm. Carlos da Silveira Carneiro, 479</t>
  </si>
  <si>
    <t>88025-350</t>
  </si>
  <si>
    <t>(11) 949164171</t>
  </si>
  <si>
    <t>Av. Senador Vergueiro, 930 apto 14 bloco 3</t>
  </si>
  <si>
    <t>Gelson Luis Mitestainer</t>
  </si>
  <si>
    <t>Marida Binello</t>
  </si>
  <si>
    <t>Gabriel Amante Santos</t>
  </si>
  <si>
    <t>(48) 99007447</t>
  </si>
  <si>
    <t>(48) 32497517</t>
  </si>
  <si>
    <t>054.003.489-47</t>
  </si>
  <si>
    <t>Rua Fernando Ferreira de Mello, 204</t>
  </si>
  <si>
    <t>Bloco B, apto 102</t>
  </si>
  <si>
    <t>Bom Abrigo, Florianópolis, SC</t>
  </si>
  <si>
    <t>88085-260</t>
  </si>
  <si>
    <t>(48) 96092966</t>
  </si>
  <si>
    <t>Rua Fernando Ferreira de Mello, 204, Bloco B, Apto 102</t>
  </si>
  <si>
    <t>19386-4</t>
  </si>
  <si>
    <t>Élcio Santos</t>
  </si>
  <si>
    <t>Maria Márcia Amante</t>
  </si>
  <si>
    <t>Guilherme Issao Chiba</t>
  </si>
  <si>
    <t>(48) 96836778</t>
  </si>
  <si>
    <t>(48) 32077795</t>
  </si>
  <si>
    <t>036.453.621-77</t>
  </si>
  <si>
    <t>Rua Ogê Fortkamp, 95</t>
  </si>
  <si>
    <t>Apto 703</t>
  </si>
  <si>
    <t>(61) 91724750</t>
  </si>
  <si>
    <t>SQSW 306 Bloco F ap 204</t>
  </si>
  <si>
    <t>3380-4</t>
  </si>
  <si>
    <t>38948-X</t>
  </si>
  <si>
    <t>Augusto Akira Chiba</t>
  </si>
  <si>
    <t>Márcia Mie Cumagay</t>
  </si>
  <si>
    <t>(48) 96926319</t>
  </si>
  <si>
    <t>(71)81136962</t>
  </si>
  <si>
    <t>(71)81276213</t>
  </si>
  <si>
    <t>Luís Antônio Vinholi</t>
  </si>
  <si>
    <t>(48) 99319522</t>
  </si>
  <si>
    <t>046.878.949-92</t>
  </si>
  <si>
    <t>Rua Vereador Ramon Filomeno, 357</t>
  </si>
  <si>
    <t>ap 502 torre 2</t>
  </si>
  <si>
    <t>88034-495</t>
  </si>
  <si>
    <t>(47) 38045021</t>
  </si>
  <si>
    <t>Rua João Cechinel, 570, ap 403, Pio Correia, Criciúma, SC, 88811-500</t>
  </si>
  <si>
    <t>3155-0</t>
  </si>
  <si>
    <t>17.650-8</t>
  </si>
  <si>
    <t>Antonio Carlos Vinholi</t>
  </si>
  <si>
    <t>Maria das Graças Zilli Vinholi</t>
  </si>
  <si>
    <t>Maiara Lopes da Luz</t>
  </si>
  <si>
    <t xml:space="preserve">Estagiária </t>
  </si>
  <si>
    <t>(48) 96682352</t>
  </si>
  <si>
    <t>(48) 32420287</t>
  </si>
  <si>
    <t>062.935.459-66</t>
  </si>
  <si>
    <t>Rua Luca, 1100</t>
  </si>
  <si>
    <t>apt 303</t>
  </si>
  <si>
    <t>Pagani, Palhoça, SC</t>
  </si>
  <si>
    <t>88132-151</t>
  </si>
  <si>
    <t>(48) 88322571</t>
  </si>
  <si>
    <t>Rua Luca 1100, apt.303</t>
  </si>
  <si>
    <t>54.474-4</t>
  </si>
  <si>
    <t>Sandro Ribeiro da Luz</t>
  </si>
  <si>
    <t>Alcirene Maria Lopes</t>
  </si>
  <si>
    <t>Psicologia</t>
  </si>
  <si>
    <t>2011.1</t>
  </si>
  <si>
    <t>Nicolas Ferreira Keunecke</t>
  </si>
  <si>
    <t>(48) 88453706</t>
  </si>
  <si>
    <t>(48) 32374579</t>
  </si>
  <si>
    <t>053.528.679-19</t>
  </si>
  <si>
    <t>Rua Morada do Sol, 28</t>
  </si>
  <si>
    <t>Campeche, Florianópolis SC</t>
  </si>
  <si>
    <t>(48) 88453733</t>
  </si>
  <si>
    <t>Rua Morada do Sol, 28 - Campeche</t>
  </si>
  <si>
    <t>Artur Keunecke</t>
  </si>
  <si>
    <t>Heloísa Helena Valério Ferreira</t>
  </si>
  <si>
    <t>Ana Carla Reisdorfer</t>
  </si>
  <si>
    <t>(49) 99714278</t>
  </si>
  <si>
    <t>(48) 33040016</t>
  </si>
  <si>
    <t>087.815.539-27</t>
  </si>
  <si>
    <t>Apto 102 Bloco 04</t>
  </si>
  <si>
    <t>(49) 35360183</t>
  </si>
  <si>
    <t>Trav. São Benedito, 43, Centro, Salto Veloso, SC</t>
  </si>
  <si>
    <t>5313-9</t>
  </si>
  <si>
    <t>5.390-2</t>
  </si>
  <si>
    <t>Luiz Carlos Reisdorfer</t>
  </si>
  <si>
    <t>Vilmair Ana A. Reisdorfer</t>
  </si>
  <si>
    <t>Daniel Andrucioli</t>
  </si>
  <si>
    <t>(48) 99244333</t>
  </si>
  <si>
    <t>(48) 32047803</t>
  </si>
  <si>
    <t>410.027.128-07</t>
  </si>
  <si>
    <t>Rua Maestro Aldo Krieger, 138</t>
  </si>
  <si>
    <t>Apto 206</t>
  </si>
  <si>
    <t>Rua Betari, 556, Penha, São Paulo, SP</t>
  </si>
  <si>
    <t>01083281-7</t>
  </si>
  <si>
    <t>Antonio Andrucioli</t>
  </si>
  <si>
    <t>Claudia Toccoli Andrucioli</t>
  </si>
  <si>
    <t>2011.2</t>
  </si>
  <si>
    <t>Felipe Henrique Morais Almeida</t>
  </si>
  <si>
    <t>(48) 99737196</t>
  </si>
  <si>
    <t>042.981.811-46</t>
  </si>
  <si>
    <t>1825605-8</t>
  </si>
  <si>
    <t>Rua Lídio Tibúrcio Pires</t>
  </si>
  <si>
    <t>Quarto 06</t>
  </si>
  <si>
    <t>88036-335</t>
  </si>
  <si>
    <t>(65) 81258008</t>
  </si>
  <si>
    <t>Rua 10 Quadra 12, Casa 19, Morada do Ouro, Cuiabá, MT</t>
  </si>
  <si>
    <t>Branco do Brasil</t>
  </si>
  <si>
    <t>2128-8</t>
  </si>
  <si>
    <t>23.648-9</t>
  </si>
  <si>
    <t>Joviano Almeida Neto</t>
  </si>
  <si>
    <t>Lenice Silva Morais</t>
  </si>
  <si>
    <t>Gabriela Campos Helmeister</t>
  </si>
  <si>
    <t>(48) 96734172</t>
  </si>
  <si>
    <t>424.392.298-57</t>
  </si>
  <si>
    <t>(11) 995360400</t>
  </si>
  <si>
    <t>Avenida Juriti, 170 - apto 71 - Moema ; São Paulo, SP</t>
  </si>
  <si>
    <t>5317-1</t>
  </si>
  <si>
    <t>21.472-8</t>
  </si>
  <si>
    <t>André Luiz Helmeister</t>
  </si>
  <si>
    <t>Andréa de Campos Helmeister</t>
  </si>
  <si>
    <t>Gustavo Müller Oliveira</t>
  </si>
  <si>
    <t>(48) 91110935</t>
  </si>
  <si>
    <t>(48) 32077190</t>
  </si>
  <si>
    <t>078.537.809-07</t>
  </si>
  <si>
    <t>Rua Gilmar Darli Vieira, 147</t>
  </si>
  <si>
    <t>Apt 204</t>
  </si>
  <si>
    <t>88063-650</t>
  </si>
  <si>
    <t>(48) 96069660</t>
  </si>
  <si>
    <t>Satyro da Silva Oliveira Neto</t>
  </si>
  <si>
    <t>Adriana Araújo Fagundes</t>
  </si>
  <si>
    <t>Isabelly Mazuco da Silva</t>
  </si>
  <si>
    <t>(48) 96054229</t>
  </si>
  <si>
    <t>078.078.229-10</t>
  </si>
  <si>
    <t>Rua Joao Pio Duarte Silva, 576</t>
  </si>
  <si>
    <t>Bloco 2, apto 304</t>
  </si>
  <si>
    <t>(48) 99350043</t>
  </si>
  <si>
    <t>Rua Vidal Ramos, 567, Edificio Minas Gerais, apt 701, Tubarao, SC</t>
  </si>
  <si>
    <t>0201-1</t>
  </si>
  <si>
    <t>50337-1</t>
  </si>
  <si>
    <t>Rony da Silva</t>
  </si>
  <si>
    <t>Angelita Mazuco da Silva</t>
  </si>
  <si>
    <t>João Paulo Padovani Guerra</t>
  </si>
  <si>
    <t>(48) 98236577</t>
  </si>
  <si>
    <t>228.116.638-43</t>
  </si>
  <si>
    <t>Rua João Pio Duarte Silva, 180</t>
  </si>
  <si>
    <t>Bloco B, apto 306</t>
  </si>
  <si>
    <t>88036-000</t>
  </si>
  <si>
    <t>(62) 99711752</t>
  </si>
  <si>
    <t>Rua C-258, n° 519, apto 1703, Goiânia, GO</t>
  </si>
  <si>
    <t>01032660-0</t>
  </si>
  <si>
    <t>Waldemar Neves Guerra Filho</t>
  </si>
  <si>
    <t>Rosana Rabello Padovani</t>
  </si>
  <si>
    <t>Julia Thomas Cuellar</t>
  </si>
  <si>
    <t>juliatcuellar@gmail.com</t>
  </si>
  <si>
    <t>(48) 96677000</t>
  </si>
  <si>
    <t>841.957.700-68</t>
  </si>
  <si>
    <t>Rua Douglas Seabra Levier, 61</t>
  </si>
  <si>
    <t>Apto 004 blocoB</t>
  </si>
  <si>
    <t>(55) 32176102</t>
  </si>
  <si>
    <t>Amanda Nogara Marcon</t>
  </si>
  <si>
    <t>Rua Antônio Botega, 913 apto 110, Santa Maria RS</t>
  </si>
  <si>
    <t>50.439-4</t>
  </si>
  <si>
    <t>Jorge Orlando Cuellar Noguera</t>
  </si>
  <si>
    <t>Maria Inês Thomas</t>
  </si>
  <si>
    <t>Juliano Montes Vieira</t>
  </si>
  <si>
    <t>(48) 88455901</t>
  </si>
  <si>
    <t>(48) 96160399</t>
  </si>
  <si>
    <t>(48) 32230343</t>
  </si>
  <si>
    <t>(48) 32251021</t>
  </si>
  <si>
    <t>087.833.689-30</t>
  </si>
  <si>
    <t>075.465.369-28</t>
  </si>
  <si>
    <t>Rua Vera Linhares de Andrade, 2356</t>
  </si>
  <si>
    <t>casa 3</t>
  </si>
  <si>
    <t>Desembargador Arno Hoeschl, 254</t>
  </si>
  <si>
    <t>88034-700</t>
  </si>
  <si>
    <t>apt 301</t>
  </si>
  <si>
    <t>Rua Vera Linhares de Andrade , n°2356 casa 3 , Florianópolis- SC</t>
  </si>
  <si>
    <t>88015-620</t>
  </si>
  <si>
    <t>João Antonio Vieira</t>
  </si>
  <si>
    <t>(48) 96152640</t>
  </si>
  <si>
    <t>Laura Teresa Carvalho Montes Vieira</t>
  </si>
  <si>
    <t>0187-6</t>
  </si>
  <si>
    <t>18383-0</t>
  </si>
  <si>
    <t>Leodomir Marcon</t>
  </si>
  <si>
    <t>Cinthia Nogara Marcon</t>
  </si>
  <si>
    <t>Lucas Marinho Falcão Koenig Borges</t>
  </si>
  <si>
    <t>(48) 91273747</t>
  </si>
  <si>
    <t>(48) 32328031</t>
  </si>
  <si>
    <t>078.155.429-21</t>
  </si>
  <si>
    <t>Rua Vereador Osni Ortiga, 1371</t>
  </si>
  <si>
    <t>Casa</t>
  </si>
  <si>
    <t>88062-450</t>
  </si>
  <si>
    <t>(48) 99821257</t>
  </si>
  <si>
    <t>3185-2</t>
  </si>
  <si>
    <t>João Maurício Borges</t>
  </si>
  <si>
    <t xml:space="preserve">Katia Regina Koenig Borges </t>
  </si>
  <si>
    <t>Renan Giassi Zanette</t>
  </si>
  <si>
    <t>(48) 99479545</t>
  </si>
  <si>
    <t>090.018.659-33</t>
  </si>
  <si>
    <t>88820-000</t>
  </si>
  <si>
    <t>(48) 99782681</t>
  </si>
  <si>
    <t>Rua Amaro Mauricio Cardoso, 531, Centro, Içara,SC</t>
  </si>
  <si>
    <t>Antonio Zanette</t>
  </si>
  <si>
    <t>Marileia Giassi Zanette</t>
  </si>
  <si>
    <t>Tiago Manke</t>
  </si>
  <si>
    <t>(47) 91830707</t>
  </si>
  <si>
    <t>096.480.819-64</t>
  </si>
  <si>
    <t>Rua Professor Bento Águido Vieira, 335</t>
  </si>
  <si>
    <t>Apto. 201</t>
  </si>
  <si>
    <t>89036-410</t>
  </si>
  <si>
    <t>(47) 91012035</t>
  </si>
  <si>
    <t>Rua Marechal Deodoro, 231, apto 601, Bairro Asilo, Blumenau, SC</t>
  </si>
  <si>
    <t>Luiz Antônio da Silva</t>
  </si>
  <si>
    <t>Liane Manke Silva</t>
  </si>
  <si>
    <t>Willi Gerber</t>
  </si>
  <si>
    <t>(48) 99990015</t>
  </si>
  <si>
    <t>058.026.209-00</t>
  </si>
  <si>
    <t>Rua Ana Maria Nunes, 110</t>
  </si>
  <si>
    <t>Apto 103 Bloco A</t>
  </si>
  <si>
    <t>88037-020</t>
  </si>
  <si>
    <t>(49) 99731511</t>
  </si>
  <si>
    <t>Rua Belisário Ramos , 5041, Universitário, Lages, SC</t>
  </si>
  <si>
    <t>0307-7</t>
  </si>
  <si>
    <t>20.358-0</t>
  </si>
  <si>
    <t>Ilto Vicente Gerber</t>
  </si>
  <si>
    <t>Irene Surkamp Gerber</t>
  </si>
  <si>
    <t>Andre Vieira de Camargo Lopes</t>
  </si>
  <si>
    <t>(48) 96621846</t>
  </si>
  <si>
    <t>420.896.738-26</t>
  </si>
  <si>
    <t>Rua Capitão Américo, 71</t>
  </si>
  <si>
    <t>Apt. 202</t>
  </si>
  <si>
    <t>88037-060</t>
  </si>
  <si>
    <t>(19) 82041661</t>
  </si>
  <si>
    <t>Rua Antônio A.B. Penteado, 239, Apto. 53, Jardim Elite, Piracicaba, São Paulo</t>
  </si>
  <si>
    <t>4779-1</t>
  </si>
  <si>
    <t>5066-0</t>
  </si>
  <si>
    <t>João Roberto Spotti Lopes</t>
  </si>
  <si>
    <t>Maria Tereza Vieira de Camargo Lopes</t>
  </si>
  <si>
    <t>Debora Dal Farra</t>
  </si>
  <si>
    <t>f</t>
  </si>
  <si>
    <t>088.636.259-80</t>
  </si>
  <si>
    <t>Rua Jornalista Tito Carvalho, 155</t>
  </si>
  <si>
    <t>Bloco ímola, ap 202</t>
  </si>
  <si>
    <t>88040-400</t>
  </si>
  <si>
    <t>(49) 99383933</t>
  </si>
  <si>
    <t>Rua Visconde de Mauá, 1046, Bairro Copacabana (Lages / SC)</t>
  </si>
  <si>
    <t>Sergio Dal Farra</t>
  </si>
  <si>
    <t>Geny Ap. Correa Dal Farra</t>
  </si>
  <si>
    <t>Eduardo Antônio Marçal</t>
  </si>
  <si>
    <t>(48) 99319370</t>
  </si>
  <si>
    <t>(62) 33281880</t>
  </si>
  <si>
    <t>038.032.831.32</t>
  </si>
  <si>
    <t>ssp/go</t>
  </si>
  <si>
    <t>Rua Cap.Romualdo de Barros,694</t>
  </si>
  <si>
    <t>Bloco C, apto 403</t>
  </si>
  <si>
    <t>88040-600</t>
  </si>
  <si>
    <t>Rua Francisco da Luz Bastos, n°45 ed. Porto Nobre (Anápolis/GO) CEP 75110270             &amp;         rua gois, qd 12, lt 18 condominio res central park, bloco c apto 303  vila nossa Sra da conceição cep 75.115-561 (Anápolis/GO)</t>
  </si>
  <si>
    <t>Roberto Capparelli Marçal</t>
  </si>
  <si>
    <t>Paula Brill Antônio</t>
  </si>
  <si>
    <t>14.1</t>
  </si>
  <si>
    <t>Guilherme Pegorer Frassan</t>
  </si>
  <si>
    <t>(48) 96678430</t>
  </si>
  <si>
    <t>395.494.828-12</t>
  </si>
  <si>
    <t>Bloco D, apto 207</t>
  </si>
  <si>
    <t>(14) 33262846</t>
  </si>
  <si>
    <t>Rua Benedito José Pinheiro, 323, Jardim Tropical, Ourinhos, São Paulo</t>
  </si>
  <si>
    <t>6632-x</t>
  </si>
  <si>
    <t>5582-4</t>
  </si>
  <si>
    <t>José Antonio Frassan</t>
  </si>
  <si>
    <t>Rosa Angela Pegorer Frassan</t>
  </si>
  <si>
    <t>Henrique de Andrade Tittoto</t>
  </si>
  <si>
    <t>(48) 91013177</t>
  </si>
  <si>
    <t>(48) 32094117</t>
  </si>
  <si>
    <t>383.505.038-90</t>
  </si>
  <si>
    <t>Av. Madre Benvenuta, 388</t>
  </si>
  <si>
    <t>Apto. 1114, blocoA</t>
  </si>
  <si>
    <t>(16) 97333384</t>
  </si>
  <si>
    <t>Rua Adolfo Serra, 1725, casa 22. Ribeirão Preto, SP</t>
  </si>
  <si>
    <t>02186-5</t>
  </si>
  <si>
    <t>0039855-1</t>
  </si>
  <si>
    <t>Leopoldo Tittoto</t>
  </si>
  <si>
    <t>Patrícia Rodella de Andrade Tittoto</t>
  </si>
  <si>
    <t>Henrique Sadao Pires</t>
  </si>
  <si>
    <t>hsadaop@gmail.com</t>
  </si>
  <si>
    <t>(48) 88050725</t>
  </si>
  <si>
    <t>939.434.072-68</t>
  </si>
  <si>
    <t>Ed. Village Monet, apto. 703</t>
  </si>
  <si>
    <t>(48) 97166490</t>
  </si>
  <si>
    <t>Rua Valdomiro Silveira, 20  apto. 112 Boqueirão, Santos-SP 11055-150</t>
  </si>
  <si>
    <t>2896-7</t>
  </si>
  <si>
    <t>31.302-5</t>
  </si>
  <si>
    <t>Luis Carlos Gomes Pires</t>
  </si>
  <si>
    <t>Maura Massago Cumagay</t>
  </si>
  <si>
    <t>Karla de Oliveira Cruz</t>
  </si>
  <si>
    <t>Estagiária</t>
  </si>
  <si>
    <t>(48) 99420247</t>
  </si>
  <si>
    <t>(48) 32405238</t>
  </si>
  <si>
    <t>081.046.379-24</t>
  </si>
  <si>
    <t>Rua Bias Peixoto, 17</t>
  </si>
  <si>
    <t>apto 406</t>
  </si>
  <si>
    <t>Abraão, Florianópolis, SC</t>
  </si>
  <si>
    <t>88085-480</t>
  </si>
  <si>
    <t>(48) 99632008</t>
  </si>
  <si>
    <t>Rua Bias Peixoto, 17, apto 406, Abraão, Florianopolis/SC</t>
  </si>
  <si>
    <t>5634-0</t>
  </si>
  <si>
    <t>Sebastião Carlos de Azevedo Cruz</t>
  </si>
  <si>
    <t>Rosane Tavares de Oliveira Cruz</t>
  </si>
  <si>
    <t>2009.1</t>
  </si>
  <si>
    <t>Marcus Vinícius Silveira</t>
  </si>
  <si>
    <t>(48) 96103355</t>
  </si>
  <si>
    <t>085.753.059-30</t>
  </si>
  <si>
    <t xml:space="preserve">Rodovia Virgílio Várzea, 1716 </t>
  </si>
  <si>
    <t>Saco Grande, Florianópolis, SC</t>
  </si>
  <si>
    <t>88032-001</t>
  </si>
  <si>
    <t>(48) 99723002</t>
  </si>
  <si>
    <t>Rodovia Virgílio Várzea, 1716</t>
  </si>
  <si>
    <t>Moacir Silveira Junior</t>
  </si>
  <si>
    <t>Michelly Regina Silveira</t>
  </si>
  <si>
    <t>Mauricio Dal Farra Lopes</t>
  </si>
  <si>
    <t>mauriciodflopes@gmail.com</t>
  </si>
  <si>
    <t>(48) 91432857</t>
  </si>
  <si>
    <t>063.127.539-80</t>
  </si>
  <si>
    <t>Rua Maria Eduarda, 57</t>
  </si>
  <si>
    <t>(48) 34338270</t>
  </si>
  <si>
    <t>Rua Silvestre Scotti, 198, Santa Bárbara, Criciúma, 88804-080</t>
  </si>
  <si>
    <t>20021-0</t>
  </si>
  <si>
    <t>José Hamilton Lopes</t>
  </si>
  <si>
    <t>Elza Dal Farra Lopes</t>
  </si>
  <si>
    <t>Ricardo Siementcoski</t>
  </si>
  <si>
    <t>(48) 99285223</t>
  </si>
  <si>
    <t>(48) 33331313</t>
  </si>
  <si>
    <t>074.982.029-21</t>
  </si>
  <si>
    <t>Rua Europa, 125</t>
  </si>
  <si>
    <t>88036-135</t>
  </si>
  <si>
    <t>(48) 99600092</t>
  </si>
  <si>
    <t>Rua Europa, 125, Trindade, Florianópolis, SC (casa)</t>
  </si>
  <si>
    <t>Antonio Siementcoski</t>
  </si>
  <si>
    <t>Cristiane Teixeira Siementcoski</t>
  </si>
  <si>
    <t>Rossana Fetter Gonçalves</t>
  </si>
  <si>
    <t>(48) 96312103</t>
  </si>
  <si>
    <t>(48) 32343269</t>
  </si>
  <si>
    <t>088.410.599-74</t>
  </si>
  <si>
    <t>Rua da Acácias, 121</t>
  </si>
  <si>
    <t>Bloco B1, ap 303</t>
  </si>
  <si>
    <t>(48) 84067272</t>
  </si>
  <si>
    <t>Rua da Acácias, 121, Bloco B1, ap 303. Bairro Carvoeira</t>
  </si>
  <si>
    <t>Jorge Luiz Barcelos de Oliveira</t>
  </si>
  <si>
    <t>Jaqueline Lalé Fetter</t>
  </si>
  <si>
    <t>Uziel Silva Santana</t>
  </si>
  <si>
    <t>(48) 96924044</t>
  </si>
  <si>
    <t>085.813.709-77</t>
  </si>
  <si>
    <t>SSP/PB</t>
  </si>
  <si>
    <t>Rua Protenor Vial, 179</t>
  </si>
  <si>
    <t>88040-320</t>
  </si>
  <si>
    <t>(62) 81142878</t>
  </si>
  <si>
    <t>Erli Gonçalves de Santana</t>
  </si>
  <si>
    <t>Maria Betania Silva de Santana</t>
  </si>
  <si>
    <t>Vagner Bellenzier</t>
  </si>
  <si>
    <t>(48) 91310392</t>
  </si>
  <si>
    <t>(48) 33710241</t>
  </si>
  <si>
    <t>023.649.040-05</t>
  </si>
  <si>
    <t>Rod. Admar Gonzaga, 1623</t>
  </si>
  <si>
    <t>Apto 203 Bloco 01</t>
  </si>
  <si>
    <t>88034-000</t>
  </si>
  <si>
    <t>(54) 33471094</t>
  </si>
  <si>
    <t>Rua Pinheiro Machado, 51 Cento - Casca - RS</t>
  </si>
  <si>
    <t>26159-0</t>
  </si>
  <si>
    <t>Valdir Bellenzier</t>
  </si>
  <si>
    <t>Maria Loures Roso Bellenzier</t>
  </si>
  <si>
    <t>(49) 99686782</t>
  </si>
  <si>
    <t>Aldo Vieira Neto</t>
  </si>
  <si>
    <t>(48)91417293</t>
  </si>
  <si>
    <t>(48)38790694</t>
  </si>
  <si>
    <t>069.805.199-80</t>
  </si>
  <si>
    <t>Rua São Vicente de Paula, 694</t>
  </si>
  <si>
    <t>Agronômica, Florianópolis, SC</t>
  </si>
  <si>
    <t>88025-330</t>
  </si>
  <si>
    <t>(48)3879-0694</t>
  </si>
  <si>
    <t>Rua São Vicente de Paula, 694, Agronômica, Florianópolis, CEP:88025-330</t>
  </si>
  <si>
    <t>60001393-7</t>
  </si>
  <si>
    <t>Aldo C. Vieira</t>
  </si>
  <si>
    <t>Bernadete de Castro Vieira</t>
  </si>
  <si>
    <t>2010.1</t>
  </si>
  <si>
    <t>Gerente adm fin</t>
  </si>
  <si>
    <t>(48)99293067</t>
  </si>
  <si>
    <t>(48)33047725</t>
  </si>
  <si>
    <t>Bloco A2 apto 202</t>
  </si>
  <si>
    <t>(48)99782658</t>
  </si>
  <si>
    <t>Gerente cst</t>
  </si>
  <si>
    <t>(49)9971-4278</t>
  </si>
  <si>
    <t>(48)3304-0016</t>
  </si>
  <si>
    <t>(49)3536-0183</t>
  </si>
  <si>
    <t>Ana Paula Stecanela Corrêa</t>
  </si>
  <si>
    <t>anastecanela@gmail.com</t>
  </si>
  <si>
    <t>(48)99290605</t>
  </si>
  <si>
    <t>045.329.049-35</t>
  </si>
  <si>
    <t>Lauro Linhares, 1288</t>
  </si>
  <si>
    <t>Apto 104 Bl A</t>
  </si>
  <si>
    <t>(48)91363337</t>
  </si>
  <si>
    <t>Rua Lauro Linhares, 1288, Florianopolis SC</t>
  </si>
  <si>
    <t>3174-7</t>
  </si>
  <si>
    <t>150.992-6</t>
  </si>
  <si>
    <t>José Herivelton Corrêa</t>
  </si>
  <si>
    <t>Jane Terezinha Stecanela Corrêa</t>
  </si>
  <si>
    <t>(48)91110694</t>
  </si>
  <si>
    <t>Rua Maria Eduarda, nº 127</t>
  </si>
  <si>
    <t>(11)71590842</t>
  </si>
  <si>
    <t>(48)9662-1846</t>
  </si>
  <si>
    <t>Córrego Grande, Florianópolis, Brasil</t>
  </si>
  <si>
    <t>(19)8204-1661</t>
  </si>
  <si>
    <t>Gerente mkt</t>
  </si>
  <si>
    <t>(48)9924-4333</t>
  </si>
  <si>
    <t>(48)3204-7803</t>
  </si>
  <si>
    <t>(49)99932569</t>
  </si>
  <si>
    <t>(48)9931-9370</t>
  </si>
  <si>
    <t>(62)3328-1880</t>
  </si>
  <si>
    <t>Carvoeira, Florianópolis, Brasil</t>
  </si>
  <si>
    <t>(48)96678430</t>
  </si>
  <si>
    <t>Douglas Seabra Levier, 163</t>
  </si>
  <si>
    <t>(14)33262846</t>
  </si>
  <si>
    <t>(48)9111-0935</t>
  </si>
  <si>
    <t>(48)3207-7190</t>
  </si>
  <si>
    <t>(48)9606-9660</t>
  </si>
  <si>
    <t>Gustavo Ranzolin Piazzetta</t>
  </si>
  <si>
    <t>(48) 99476783</t>
  </si>
  <si>
    <t>048.696.099-40</t>
  </si>
  <si>
    <t>Bloco B, apto 203</t>
  </si>
  <si>
    <t>(48) 99852626</t>
  </si>
  <si>
    <t>Rua Brasiliano Vieira Maciel, 336, Coloninha, Araranguá, SC</t>
  </si>
  <si>
    <t>0540-1</t>
  </si>
  <si>
    <t>11.260-7</t>
  </si>
  <si>
    <t>Ivanor José Piazzetta</t>
  </si>
  <si>
    <t>Thaís Conceição Ranzolin Piazzetta</t>
  </si>
  <si>
    <t>(16)96013177</t>
  </si>
  <si>
    <t>(48)32094117</t>
  </si>
  <si>
    <t>(16)97333384</t>
  </si>
  <si>
    <t>R. Adolfo Serra, 1725, casa 22. Ribeirão Preto, SP</t>
  </si>
  <si>
    <t>(48)8805-0725</t>
  </si>
  <si>
    <t>(48)3207-7795</t>
  </si>
  <si>
    <t>Ogê Fortkamp, 95</t>
  </si>
  <si>
    <t>(48)9716-6490</t>
  </si>
  <si>
    <t>Gerente rh</t>
  </si>
  <si>
    <t>(48)96054229</t>
  </si>
  <si>
    <t>Joao Pio Duarte Silva, 576</t>
  </si>
  <si>
    <t>(48)99350043</t>
  </si>
  <si>
    <t>João Gabriel John</t>
  </si>
  <si>
    <t>(48)9638-2146</t>
  </si>
  <si>
    <t>019.234.110-39</t>
  </si>
  <si>
    <t>Rua Deputado Antônio Edu Vieira, nº 1422</t>
  </si>
  <si>
    <t>Apto. 632 Bloco 03</t>
  </si>
  <si>
    <t>(51)3626-1043</t>
  </si>
  <si>
    <t>Av. Carlos Barbosa, nº334 apto. 402 - Torres/RS - CEP: 85560-000</t>
  </si>
  <si>
    <t>Banco Do Brasil</t>
  </si>
  <si>
    <t>0778-1</t>
  </si>
  <si>
    <t>15.692-2</t>
  </si>
  <si>
    <t>Remo John</t>
  </si>
  <si>
    <t>Loreni John</t>
  </si>
  <si>
    <t>(13)91724959</t>
  </si>
  <si>
    <t>(62)99711752</t>
  </si>
  <si>
    <t>Julia Burigo de Carvalho</t>
  </si>
  <si>
    <t>juburigo@gmail.com</t>
  </si>
  <si>
    <t>(48)99499608</t>
  </si>
  <si>
    <t>Rua Francisco Goulart, 96</t>
  </si>
  <si>
    <t>Apto 203</t>
  </si>
  <si>
    <t>(48)9994-4522</t>
  </si>
  <si>
    <t>Rua Almirante Barroso, 399 apto 501 Comerciário, Criciuma</t>
  </si>
  <si>
    <t>48767-8</t>
  </si>
  <si>
    <t>Helcio Nogueira de Carvalho</t>
  </si>
  <si>
    <t>Brenda Mari Burigo</t>
  </si>
  <si>
    <t>(48)96677000</t>
  </si>
  <si>
    <t>Douglas Seabra Levier, 61</t>
  </si>
  <si>
    <t>(55)3217-6102</t>
  </si>
  <si>
    <t>(48)99420247</t>
  </si>
  <si>
    <t>(48)32405238</t>
  </si>
  <si>
    <t>081046379-24</t>
  </si>
  <si>
    <t>(48)99632008</t>
  </si>
  <si>
    <t>(48) 9127-3747</t>
  </si>
  <si>
    <t>(48) 3232-8031</t>
  </si>
  <si>
    <t>Lagoa da Conceição, Florianópolis, Santa Catarina</t>
  </si>
  <si>
    <t>(48) 9982-1257</t>
  </si>
  <si>
    <t>(48)99319522</t>
  </si>
  <si>
    <t>(47)38045021</t>
  </si>
  <si>
    <t>Rua Otto Boehm, 1080, casa 02, Glória, Joinville, SC</t>
  </si>
  <si>
    <t>(48)9610-3355</t>
  </si>
  <si>
    <t>Saco Grande, Florianópolis, Santa Catarina</t>
  </si>
  <si>
    <t>(48) 9972-3002</t>
  </si>
  <si>
    <t>(48) 9143 2857</t>
  </si>
  <si>
    <t>4 599 214</t>
  </si>
  <si>
    <t>Rua Maria Eduarda, nº 57</t>
  </si>
  <si>
    <t>(48) 3433 8270</t>
  </si>
  <si>
    <t>Mayara Garcia</t>
  </si>
  <si>
    <t>mayaragarciae@gmail.com</t>
  </si>
  <si>
    <t>(48)9999 - 4212</t>
  </si>
  <si>
    <t>Rua Lauro Linhares,1830. Cond Jardim América. Ed Uruguai.</t>
  </si>
  <si>
    <t>8803-6002</t>
  </si>
  <si>
    <t>(62)81653151</t>
  </si>
  <si>
    <t>Rua Elly Soares, 351, Bairro Floresta, Joinville</t>
  </si>
  <si>
    <t>00637142-2</t>
  </si>
  <si>
    <t>Sebastião vicente garcia</t>
  </si>
  <si>
    <t>Denice Maria da Silva</t>
  </si>
  <si>
    <t>Rafael Sbeghen Freitas</t>
  </si>
  <si>
    <t>(48)84423009</t>
  </si>
  <si>
    <t>066.386.859-96</t>
  </si>
  <si>
    <t>Rua Capitão Romualdo de Barros, 965</t>
  </si>
  <si>
    <t>Apto 502, Bloco A</t>
  </si>
  <si>
    <t>(49)33118819</t>
  </si>
  <si>
    <t>Rua Quintino Bocaiúva, 917; apto 603; Chapecó, SC</t>
  </si>
  <si>
    <t>15772-4</t>
  </si>
  <si>
    <t>Vicente Vitelmo Freitas</t>
  </si>
  <si>
    <t>Carmen Salette Sbeghen Freitas</t>
  </si>
  <si>
    <t>2010.2</t>
  </si>
  <si>
    <t>Rafael Zugno Bridi</t>
  </si>
  <si>
    <t>rafaelzubi@gmail.com</t>
  </si>
  <si>
    <t>(48)9946-5196</t>
  </si>
  <si>
    <t>(48)3233-1898</t>
  </si>
  <si>
    <t>049.475.249-10</t>
  </si>
  <si>
    <t>Rua Luis Oscar de Carvalho, 230</t>
  </si>
  <si>
    <t>(48)9101-6531</t>
  </si>
  <si>
    <t>Rua Luis Oscar de Carvalho, 230 Trindade, Florianópolis</t>
  </si>
  <si>
    <t>Nilso José Mattana Bridi</t>
  </si>
  <si>
    <t>Suzana Zugno</t>
  </si>
  <si>
    <t>(48)99479545</t>
  </si>
  <si>
    <t>(48)99782681</t>
  </si>
  <si>
    <t>(48)9928-5223</t>
  </si>
  <si>
    <t>(48)3333-1313</t>
  </si>
  <si>
    <t>(48)9960-0092</t>
  </si>
  <si>
    <t>(48)9631-2103</t>
  </si>
  <si>
    <t>(48)3234-3269</t>
  </si>
  <si>
    <t>(48)8406-7272</t>
  </si>
  <si>
    <t>Talita Caetano Silva</t>
  </si>
  <si>
    <t>(48)96534054</t>
  </si>
  <si>
    <t>(48)32497331</t>
  </si>
  <si>
    <t>Rua: Elesbão Pinto da Luz, 1061</t>
  </si>
  <si>
    <t>88095-500</t>
  </si>
  <si>
    <t>(48)91559216</t>
  </si>
  <si>
    <t>Rua: Elesbão Pinto da Luz, 106, Jardim Atlântico, Florianópolis, SC</t>
  </si>
  <si>
    <t>3013-9</t>
  </si>
  <si>
    <t>20.316-5</t>
  </si>
  <si>
    <t>Bento Silva</t>
  </si>
  <si>
    <t>Lisete A. Caetano</t>
  </si>
  <si>
    <t>(47) 9183-0707</t>
  </si>
  <si>
    <t>(47) 9101-2035</t>
  </si>
  <si>
    <t>(48)91310392</t>
  </si>
  <si>
    <t>(48)33710241</t>
  </si>
  <si>
    <t>Apto 401 Bloco 06</t>
  </si>
  <si>
    <t>(54)33471094</t>
  </si>
  <si>
    <t>Vitor Baldessar</t>
  </si>
  <si>
    <t>vitorbaldessar@gmail.com</t>
  </si>
  <si>
    <t>(48)96341365</t>
  </si>
  <si>
    <t>(48)32410940</t>
  </si>
  <si>
    <t>011.575.449-08</t>
  </si>
  <si>
    <t>Rua Prof. Custódio Campos, 98</t>
  </si>
  <si>
    <t>Capoeiras, Florianópolis, SC</t>
  </si>
  <si>
    <t>88090-720</t>
  </si>
  <si>
    <t>(48)99325899</t>
  </si>
  <si>
    <t>54231-8</t>
  </si>
  <si>
    <t>Osvaldo Baldessar Filho</t>
  </si>
  <si>
    <t>Adriana D'avila Baldessar</t>
  </si>
  <si>
    <t>(49)99686782</t>
  </si>
  <si>
    <t>Rua: ana maria nunes , 110</t>
  </si>
  <si>
    <t>Córrego Grande, Florianópolis, sc</t>
  </si>
  <si>
    <t>(49)99731511</t>
  </si>
  <si>
    <t>Av. Belisário Ramos , 5041, Universitário, Lages, SC</t>
  </si>
  <si>
    <t>4.416.955-8</t>
  </si>
  <si>
    <t>Ana Luiza Faraco de Oliveira</t>
  </si>
  <si>
    <t>faraco.analuiza@gmail.com</t>
  </si>
  <si>
    <t>(48) 99120761</t>
  </si>
  <si>
    <t>010.396.169-09</t>
  </si>
  <si>
    <t>4.759.913-8</t>
  </si>
  <si>
    <t xml:space="preserve">Avenida Itamaraty, 380 </t>
  </si>
  <si>
    <t>BL D apt 504</t>
  </si>
  <si>
    <t>88034-400</t>
  </si>
  <si>
    <t>(48) 99630489</t>
  </si>
  <si>
    <t>Avenida Itamaraty, 380 BLD D 504 cep: 88034-400</t>
  </si>
  <si>
    <t>26.505-5</t>
  </si>
  <si>
    <t>Roberto de Oliveira</t>
  </si>
  <si>
    <t>Ana Maria Xavier Faraco</t>
  </si>
  <si>
    <t>2008.2</t>
  </si>
  <si>
    <t>trainee</t>
  </si>
  <si>
    <t>40.294.164-0</t>
  </si>
  <si>
    <t>12.2</t>
  </si>
  <si>
    <t>11.1</t>
  </si>
  <si>
    <t>Cristiane Haupenthal</t>
  </si>
  <si>
    <t xml:space="preserve">cris.haupenthal@gmail.com </t>
  </si>
  <si>
    <t>(48) 84247771</t>
  </si>
  <si>
    <t>(48) 33483252</t>
  </si>
  <si>
    <t>074042589-79</t>
  </si>
  <si>
    <t>Av. Governador Ivo Silveira, 177</t>
  </si>
  <si>
    <t>Apto 802</t>
  </si>
  <si>
    <t>88085-001</t>
  </si>
  <si>
    <t>Av. Governador Ivo Silveira, 177. Apto 802.</t>
  </si>
  <si>
    <t>5248-5</t>
  </si>
  <si>
    <t>5.248-5</t>
  </si>
  <si>
    <t>Selvino Haupenthal</t>
  </si>
  <si>
    <t>Nadir Haupenthal</t>
  </si>
  <si>
    <t>12.1</t>
  </si>
  <si>
    <t>Eric Gustavo Poffo</t>
  </si>
  <si>
    <t>(48) 91212854</t>
  </si>
  <si>
    <t>(48)3237-4147</t>
  </si>
  <si>
    <t>080.874.399-61</t>
  </si>
  <si>
    <t>4.650.979-8</t>
  </si>
  <si>
    <t>Zeferino João Bregue., 126</t>
  </si>
  <si>
    <t>casa</t>
  </si>
  <si>
    <t>Campeche, Florianopolis, /SC</t>
  </si>
  <si>
    <t>88063-370</t>
  </si>
  <si>
    <t>(48) 9164-3480</t>
  </si>
  <si>
    <t>Zeferino João Bregue, 126, Campeche, Florianópolis</t>
  </si>
  <si>
    <t>45.400-1</t>
  </si>
  <si>
    <t>Célio Poffo</t>
  </si>
  <si>
    <t>Gunda Elisabeth Poffo</t>
  </si>
  <si>
    <t>36.391.325-7</t>
  </si>
  <si>
    <t>11.2</t>
  </si>
  <si>
    <t>Gustavo Rodrigues Correa Neto</t>
  </si>
  <si>
    <t>(48)9981-5523</t>
  </si>
  <si>
    <t>044.578.811-98</t>
  </si>
  <si>
    <t>Rua Prof. Simão José Hess, 120</t>
  </si>
  <si>
    <t>(64)8125-7300</t>
  </si>
  <si>
    <t>Av. Jk, nº461 - Joviânia/GO</t>
  </si>
  <si>
    <t>1269-6</t>
  </si>
  <si>
    <t>33.768-4</t>
  </si>
  <si>
    <t>Evandro Corrêa Netto de Castro</t>
  </si>
  <si>
    <t>Renata Rodrigues Ribeiro Castro</t>
  </si>
  <si>
    <t>37.266.939-6</t>
  </si>
  <si>
    <t>José Henrique Almeida Destri</t>
  </si>
  <si>
    <t>josehhad@gmail.com</t>
  </si>
  <si>
    <t>(48)9972-5758</t>
  </si>
  <si>
    <t>(48)3348-1728</t>
  </si>
  <si>
    <t>079.300.829-89</t>
  </si>
  <si>
    <t>Rua Abel Capela, 298</t>
  </si>
  <si>
    <t>88080-250</t>
  </si>
  <si>
    <t>Rua Abel Capela, 298, cs, Coqueiros, CEP: 88080-250, SC</t>
  </si>
  <si>
    <t>Geraldo Majella Destri</t>
  </si>
  <si>
    <t>Josiane Silveira Almeida Destri</t>
  </si>
  <si>
    <t>Luisa de Carvalho Pereira Oliveira</t>
  </si>
  <si>
    <t>luisacarvalhoo@gmail.com</t>
  </si>
  <si>
    <t>(48)7812-2009</t>
  </si>
  <si>
    <t>(48)3222-8170</t>
  </si>
  <si>
    <t>084.471.509-33</t>
  </si>
  <si>
    <t>AV. Othon Gama D'Eça, 873</t>
  </si>
  <si>
    <t>Ap 1101</t>
  </si>
  <si>
    <t>Centro</t>
  </si>
  <si>
    <t>88015-240</t>
  </si>
  <si>
    <t>(48)9969-0807</t>
  </si>
  <si>
    <t>AV. Othon Gama D'Eça, 873 Ap 1101, Centro, Florianópolis</t>
  </si>
  <si>
    <t>Banco Itaú</t>
  </si>
  <si>
    <t>15639-4</t>
  </si>
  <si>
    <t>Ari Pereira Oliveira Filho</t>
  </si>
  <si>
    <t>Ana Cristina Bertaso</t>
  </si>
  <si>
    <t>Rafael Hayashi</t>
  </si>
  <si>
    <t>rhayashi93@gmail.com</t>
  </si>
  <si>
    <t>(48)9630-7907</t>
  </si>
  <si>
    <t>075.169.779-69</t>
  </si>
  <si>
    <t>10.455.568-3</t>
  </si>
  <si>
    <t>Rua Douglas Seabra Levier, 181</t>
  </si>
  <si>
    <t>(43)3542-2161</t>
  </si>
  <si>
    <t>Rua Arthur Conter, 219, Centro, CEP: 86360-000, Bandeirantes - PR</t>
  </si>
  <si>
    <t>0429-4</t>
  </si>
  <si>
    <t>16200-0</t>
  </si>
  <si>
    <t>Nelson Yukio Hayashi</t>
  </si>
  <si>
    <t>Misako Taniguti Hayashi</t>
  </si>
  <si>
    <t>10.2</t>
  </si>
  <si>
    <t>Ramon Roberto Deschamps</t>
  </si>
  <si>
    <t>ramonrdeschamps@gmail.com</t>
  </si>
  <si>
    <t>(48)9944-3333</t>
  </si>
  <si>
    <t>(48)32495729</t>
  </si>
  <si>
    <t>064.994.889-09</t>
  </si>
  <si>
    <t>Rua Eduardo Nader, 589</t>
  </si>
  <si>
    <t>88085-350</t>
  </si>
  <si>
    <t>(48)9982-2932</t>
  </si>
  <si>
    <t>Rua Eduardo Nader, 589 Bom Abrigo - Florianópolis -SC</t>
  </si>
  <si>
    <t>1009066-5</t>
  </si>
  <si>
    <t>Roberto Deschamps</t>
  </si>
  <si>
    <t>Nilzete Maria Schmitt Deschamps</t>
  </si>
  <si>
    <t>Rodrigo da Silva Rocha</t>
  </si>
  <si>
    <t>rodrigodasilvarocha8@gmail.com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</si>
  <si>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</si>
  <si>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(48)32253684</t>
  </si>
  <si>
    <t>087.301.479-05</t>
  </si>
  <si>
    <t>Av. Vitor Konder, 302</t>
  </si>
  <si>
    <t>Apto 604</t>
  </si>
  <si>
    <t>(48)9961-0352</t>
  </si>
  <si>
    <t>Av. Vitor Konder, 302, ap. 604, Centro, Florianópolis</t>
  </si>
  <si>
    <t>01499-8</t>
  </si>
  <si>
    <t>José Fernando da Silva Rocha</t>
  </si>
  <si>
    <t>Gislaine Carvalho da Silva Rocha</t>
  </si>
  <si>
    <t>5.210.266-8</t>
  </si>
  <si>
    <t>aldo.vieira.neto@gmail.com</t>
  </si>
  <si>
    <t>4236-6</t>
  </si>
  <si>
    <t>1509-1</t>
  </si>
  <si>
    <t>Bruna Rosso Bez Fontana</t>
  </si>
  <si>
    <t>brunarbf@gmail.com</t>
  </si>
  <si>
    <t>(48)96097444</t>
  </si>
  <si>
    <t>079.493.359-98</t>
  </si>
  <si>
    <t>5.167.690-7</t>
  </si>
  <si>
    <t>Mediterrâneo, 145</t>
  </si>
  <si>
    <t>88037-610</t>
  </si>
  <si>
    <t>(48)96015205</t>
  </si>
  <si>
    <t>Flávio Donadel, 155, Morro da Glória - Urussanga, SC, 88840-000</t>
  </si>
  <si>
    <t>0880-x</t>
  </si>
  <si>
    <t>17.986-8</t>
  </si>
  <si>
    <t>Renato Bez Fontana</t>
  </si>
  <si>
    <t>Gicelda Rosso Bez Fontana</t>
  </si>
  <si>
    <t>Cássia Roettgers</t>
  </si>
  <si>
    <t>(48)84027371</t>
  </si>
  <si>
    <t>079.678.519-86</t>
  </si>
  <si>
    <t>5.539.826-0</t>
  </si>
  <si>
    <t>Ap.1011</t>
  </si>
  <si>
    <t>(48)36571120</t>
  </si>
  <si>
    <t>Rua Padre Roher,208, Centro, São Ludgero</t>
  </si>
  <si>
    <t>3692-7</t>
  </si>
  <si>
    <t>12.659-4</t>
  </si>
  <si>
    <t>Eli Roettgers</t>
  </si>
  <si>
    <t>Pedrinha Floriano Roettgers</t>
  </si>
  <si>
    <t>2008.1</t>
  </si>
  <si>
    <t>Clarissa Bessa Betti</t>
  </si>
  <si>
    <t>clarissabetti@gmail.com</t>
  </si>
  <si>
    <t>(48)99228979</t>
  </si>
  <si>
    <t>017157211-44</t>
  </si>
  <si>
    <t>R. João Pio Duarte Silva, 250</t>
  </si>
  <si>
    <t>bl-2 apto 304</t>
  </si>
  <si>
    <t>(62)32256793</t>
  </si>
  <si>
    <t>Av. Dr. José Hermano, n 303 casa G2-35. Jd. Vitória. Goiânia-GO, 74865-090</t>
  </si>
  <si>
    <t>48535-7</t>
  </si>
  <si>
    <t>Clodoaldo Moacir Betti</t>
  </si>
  <si>
    <t>Regina Mara Torelli Bessa Betti</t>
  </si>
  <si>
    <t>Danielly Nunes de Carvalho</t>
  </si>
  <si>
    <t>daniellynunescarvalho@gmail.com</t>
  </si>
  <si>
    <t>(48)84557533</t>
  </si>
  <si>
    <t>(48)3350278</t>
  </si>
  <si>
    <t>079.839.669-54</t>
  </si>
  <si>
    <t>4.887.826-0</t>
  </si>
  <si>
    <t>Rua Jornalista Tito Carvalho,101</t>
  </si>
  <si>
    <t>Ed.São Matheus Bl B-2-1  Apart. 402</t>
  </si>
  <si>
    <t>88040-480</t>
  </si>
  <si>
    <t>(48)84251702</t>
  </si>
  <si>
    <t>Rod SC 434 Km 14 - Araçatuba - Imbituba- SC CEP 88780-000</t>
  </si>
  <si>
    <t>50257-x</t>
  </si>
  <si>
    <t>Pedro Paulo de Carvalho</t>
  </si>
  <si>
    <t>Luciane Maria Nunes de Carvalho</t>
  </si>
  <si>
    <t>ericpoffo@gmail.com</t>
  </si>
  <si>
    <t>Felipe Abelha Waitz</t>
  </si>
  <si>
    <t>felipe.waitz@gmail.com</t>
  </si>
  <si>
    <t>(48)99498917</t>
  </si>
  <si>
    <t>(48)33048905</t>
  </si>
  <si>
    <t>044.824.089-05</t>
  </si>
  <si>
    <t>8.810.571-0</t>
  </si>
  <si>
    <t>SSP-PR</t>
  </si>
  <si>
    <t>Apto 105 Bloco E</t>
  </si>
  <si>
    <t>(48)99534297</t>
  </si>
  <si>
    <t>Rua Professor Samuel Moura, 400 Apartamento 1402 Londrina - PARANÁ (CEP - 86061-060)</t>
  </si>
  <si>
    <t>Jorge Waitz</t>
  </si>
  <si>
    <t>Sônia Regina Abelha Waitz</t>
  </si>
  <si>
    <t>2009.2</t>
  </si>
  <si>
    <t>jgabrieljohn@gmail.com</t>
  </si>
  <si>
    <t>João Luiz Leme</t>
  </si>
  <si>
    <t>joaoluizleme@gmail.com</t>
  </si>
  <si>
    <t>(48)99498234</t>
  </si>
  <si>
    <t>(48)33048234</t>
  </si>
  <si>
    <t>077.538.149-74</t>
  </si>
  <si>
    <t>bl.1 ap.617</t>
  </si>
  <si>
    <t>(48)99952264</t>
  </si>
  <si>
    <t>Av. Getúlio Vargas n. 134 - Centro - Araranguá SC - CEP 88900 000</t>
  </si>
  <si>
    <t>42724-1</t>
  </si>
  <si>
    <t>Luiz Ismael De Camargo Leme</t>
  </si>
  <si>
    <t>Dalva Maria Machado Leme</t>
  </si>
  <si>
    <t>João Pedro Filimberti Uczai</t>
  </si>
  <si>
    <t>joao.uczai@gmail.com</t>
  </si>
  <si>
    <t>(48)98016333</t>
  </si>
  <si>
    <t>052.695.309-88</t>
  </si>
  <si>
    <t>4.500.500-1</t>
  </si>
  <si>
    <t>SSP-SC</t>
  </si>
  <si>
    <t>Rua Joa Pio Duarte da Silve nº 880</t>
  </si>
  <si>
    <t>bl.1 ap.302</t>
  </si>
  <si>
    <t>88037-001</t>
  </si>
  <si>
    <t>(48)91170718</t>
  </si>
  <si>
    <t>Rua Pastor Willians Filho, 1200, ap. 202, bloco 4, Itacorubi - Florianópolis SC,  CEP 88034101</t>
  </si>
  <si>
    <t>Pedro Francisco Uczai</t>
  </si>
  <si>
    <t>Anabela Cristine Debarba Filimberti</t>
  </si>
  <si>
    <t>Julia de Carvalho Pereira Oliveira</t>
  </si>
  <si>
    <t>juliacarvalhopo@gmail.com</t>
  </si>
  <si>
    <t>(48)9989-3044</t>
  </si>
  <si>
    <t>084.471.549-20</t>
  </si>
  <si>
    <t>Apto 1101</t>
  </si>
  <si>
    <t>Ana Cristina Bertaso de Carvalho</t>
  </si>
  <si>
    <t>Matheus Allgaier</t>
  </si>
  <si>
    <t>matheus.allgaier@gmail.com</t>
  </si>
  <si>
    <t>(48)99793513</t>
  </si>
  <si>
    <t>079.015.329-71</t>
  </si>
  <si>
    <t>(48)34373075</t>
  </si>
  <si>
    <t>Rua Abraao Carlos Beneton nº 305 Mina Brasil - Criciúma - SC, CEP:88811-210</t>
  </si>
  <si>
    <t>Banrisul</t>
  </si>
  <si>
    <t>35.1947575.0-1</t>
  </si>
  <si>
    <t>Elenor Afonso Allgaier</t>
  </si>
  <si>
    <t>Auri Mutzenberg Allgaier</t>
  </si>
  <si>
    <t>(48) 9999 - 4212</t>
  </si>
  <si>
    <t>Rafael Alberto Milanez Ribeiro</t>
  </si>
  <si>
    <t>rafael.milanezr@gmail.com</t>
  </si>
  <si>
    <t>(48)9667-0550</t>
  </si>
  <si>
    <t>046.310.181-27</t>
  </si>
  <si>
    <t>2068500-9</t>
  </si>
  <si>
    <t xml:space="preserve">Rua Lauro Linhares n, 1288 </t>
  </si>
  <si>
    <t>bl3 ap 103</t>
  </si>
  <si>
    <t>(65)99957734</t>
  </si>
  <si>
    <t xml:space="preserve"> Rua Republica da Argetina n 559 bl3 ap,302, Jardim Tropical, Cuiabá, CRP 78065-198</t>
  </si>
  <si>
    <t>Banco HSBC</t>
  </si>
  <si>
    <t>00390-80</t>
  </si>
  <si>
    <t>Carlos Alberto Araújo Ribeiro</t>
  </si>
  <si>
    <t>Sueli Siqueira Milanez</t>
  </si>
  <si>
    <t>Ricardo Luiz Camargo Prado</t>
  </si>
  <si>
    <t>rcamargoprado@gmail.com</t>
  </si>
  <si>
    <t>(48) 9956 4680</t>
  </si>
  <si>
    <t>(48) 3721-7065</t>
  </si>
  <si>
    <t>059.549.489-76</t>
  </si>
  <si>
    <t>4.847.541-6</t>
  </si>
  <si>
    <t>Protenor Vidal, 112</t>
  </si>
  <si>
    <t>(48) 3243-3265</t>
  </si>
  <si>
    <t>Natalício Veira, 104, Jardim Carandaí, Biguaçu, CEP:88160-000, SC</t>
  </si>
  <si>
    <t>42980-5</t>
  </si>
  <si>
    <t>Luiz Claudenir Flores Prado</t>
  </si>
  <si>
    <t>Dulce Camargo Prado</t>
  </si>
  <si>
    <t>(48)99719394</t>
  </si>
  <si>
    <t>tcsilvaa@gmail.com</t>
  </si>
  <si>
    <t>dinhocefetsc@gmail.com</t>
  </si>
  <si>
    <t>Bruno Accioly Costa</t>
  </si>
  <si>
    <t>brunoacciolycosta@gmail.com</t>
  </si>
  <si>
    <t>(48) 9924 1005</t>
  </si>
  <si>
    <t>(48) 3232-0642</t>
  </si>
  <si>
    <t>078.307.299-64</t>
  </si>
  <si>
    <t>Rua Ismar Pedro Bez, 243</t>
  </si>
  <si>
    <t>88062-223</t>
  </si>
  <si>
    <t>Rua Ismar Pedro Bez, 243, Lagoa da Conceição, Florianópolis, SC, CEP 88062-223</t>
  </si>
  <si>
    <t>Celso Ivan da Costa Jr.</t>
  </si>
  <si>
    <t>Monica Accioly da Costa</t>
  </si>
  <si>
    <t>xcriizx@gmail.com</t>
  </si>
  <si>
    <t>Elisa Silvestri Cândido</t>
  </si>
  <si>
    <t>elisascandido@gmail.com</t>
  </si>
  <si>
    <t>(48) 9156 9706</t>
  </si>
  <si>
    <t>(48) 3233 4935</t>
  </si>
  <si>
    <t>074965669-77</t>
  </si>
  <si>
    <t>Rua Capitão Romualdo de Barros, 705</t>
  </si>
  <si>
    <t>casa 22</t>
  </si>
  <si>
    <t>Rua Capitão Romualdo de Barros, 705, casa 22</t>
  </si>
  <si>
    <t>53681-4</t>
  </si>
  <si>
    <t>Antônio Pereira Cândido</t>
  </si>
  <si>
    <t>Maria de Fátima Silvestri Cândido</t>
  </si>
  <si>
    <t>Fellipe Cunha</t>
  </si>
  <si>
    <t>fellipe95@gmail.com</t>
  </si>
  <si>
    <t>(48) 8402 2542</t>
  </si>
  <si>
    <t>(48)3259-6008</t>
  </si>
  <si>
    <t>072.398.929-05</t>
  </si>
  <si>
    <t>3.913798-8</t>
  </si>
  <si>
    <t>Rua Iguaçu, 93</t>
  </si>
  <si>
    <t>Ponta de Baixo, São José, SC</t>
  </si>
  <si>
    <t>88104-065</t>
  </si>
  <si>
    <t>(48)8402-2540</t>
  </si>
  <si>
    <t>Rua Iguaçu, 93, Ponta de Baixo, São José, CEP:88104-065, SC</t>
  </si>
  <si>
    <t>45263-7</t>
  </si>
  <si>
    <t>Silney de Aquino Silva</t>
  </si>
  <si>
    <t>Josiani Cunha Silva</t>
  </si>
  <si>
    <t>Francine Rosa Vargas</t>
  </si>
  <si>
    <t>francinerosavargas@gmail.com</t>
  </si>
  <si>
    <t>(48) 9909 3244</t>
  </si>
  <si>
    <t>(48)3356-0162</t>
  </si>
  <si>
    <t>021.992.590-99</t>
  </si>
  <si>
    <t>(48)9996-1302</t>
  </si>
  <si>
    <t>Av B5, número 487,  Itapirubá, Imbituba - SC</t>
  </si>
  <si>
    <t>Carlos Irineu Silva Vargas</t>
  </si>
  <si>
    <t>Eliana Cheuiche Rosa</t>
  </si>
  <si>
    <t>Gabriel Monteiro Fachini</t>
  </si>
  <si>
    <t>gmfachini@gmail.com</t>
  </si>
  <si>
    <t>(48) 9640 4460</t>
  </si>
  <si>
    <t>(48) 9640-4460</t>
  </si>
  <si>
    <t>385.283.148-20</t>
  </si>
  <si>
    <t>34.709.110-6</t>
  </si>
  <si>
    <t>Rua Jpão de Deus Machado, 94</t>
  </si>
  <si>
    <t>88040-510</t>
  </si>
  <si>
    <t>Real</t>
  </si>
  <si>
    <t>01075357-3</t>
  </si>
  <si>
    <t>Philippe Aymard</t>
  </si>
  <si>
    <t>Rosemeire Monteiro Fachini</t>
  </si>
  <si>
    <t>Guilherme Buss</t>
  </si>
  <si>
    <t>guilherme.eps@gmail.com</t>
  </si>
  <si>
    <t>(48) 9922 9249</t>
  </si>
  <si>
    <t>(48) 3233-3697</t>
  </si>
  <si>
    <t>345.375.718-10</t>
  </si>
  <si>
    <t>34052464-9</t>
  </si>
  <si>
    <t>Rua Lauro Linhares</t>
  </si>
  <si>
    <t>, 1600</t>
  </si>
  <si>
    <t>(+65)8399 3463</t>
  </si>
  <si>
    <t>Tanjong Rhu road, Singapore</t>
  </si>
  <si>
    <t>33574-6</t>
  </si>
  <si>
    <t>Silvio Marconi Specht Buss</t>
  </si>
  <si>
    <t>Isabel Regina Buss</t>
  </si>
  <si>
    <t>(48)91676979</t>
  </si>
  <si>
    <t>José Henrique Destri</t>
  </si>
  <si>
    <t>José Pedro Andrade Padulla</t>
  </si>
  <si>
    <t>joseppadulla@gmail.com</t>
  </si>
  <si>
    <t>(48)99468353</t>
  </si>
  <si>
    <t>077.152.639-31</t>
  </si>
  <si>
    <t>10.732.668-5</t>
  </si>
  <si>
    <t>bl.1 ap.613</t>
  </si>
  <si>
    <t>(44)30298395</t>
  </si>
  <si>
    <t>Bando do Brasil</t>
  </si>
  <si>
    <t>José Edmundo Padulla</t>
  </si>
  <si>
    <t>Marta Andrade Padulla</t>
  </si>
  <si>
    <t>Luís Fernando Ghislandi Fretta</t>
  </si>
  <si>
    <t>lfgfretta@gmail.com</t>
  </si>
  <si>
    <t>(48) 84149050</t>
  </si>
  <si>
    <t>007.935.099-20</t>
  </si>
  <si>
    <t>Rua Vitor Konder,238</t>
  </si>
  <si>
    <t>Ap 1502</t>
  </si>
  <si>
    <t>Centro,Florianopolis,SC</t>
  </si>
  <si>
    <t>(48) 3433-0690</t>
  </si>
  <si>
    <t>Rua Inconfidência,576, Próspera - Criciúma, SC</t>
  </si>
  <si>
    <t>7537-4</t>
  </si>
  <si>
    <t>Luís Fernando Fretta</t>
  </si>
  <si>
    <t>Maria Jussara Ghislandi Fretta</t>
  </si>
  <si>
    <t>Luiz Henrique Zanatta Momo</t>
  </si>
  <si>
    <t>lhmomo8@gmail.com</t>
  </si>
  <si>
    <t>(48) 88110227</t>
  </si>
  <si>
    <t xml:space="preserve">duarte schutel 181 </t>
  </si>
  <si>
    <t>apto 214</t>
  </si>
  <si>
    <t>centro, florianopolis</t>
  </si>
  <si>
    <t>(49)88324637</t>
  </si>
  <si>
    <t>ricardo kruger 40, urubici-sc</t>
  </si>
  <si>
    <t>banco do brasil</t>
  </si>
  <si>
    <t>2754-5</t>
  </si>
  <si>
    <t>5789-4</t>
  </si>
  <si>
    <t>jose ricardo momo</t>
  </si>
  <si>
    <t>ariene salete zanatta momo</t>
  </si>
  <si>
    <t>Mariana de Paula Belini</t>
  </si>
  <si>
    <t>marianapbelini@gmail.com</t>
  </si>
  <si>
    <t>(48) 8841 1494</t>
  </si>
  <si>
    <t>(48) 3733-4946</t>
  </si>
  <si>
    <t>394.291.538-38</t>
  </si>
  <si>
    <t>46.686.737-2</t>
  </si>
  <si>
    <t>Luiz Oscar de Carvalho, 207</t>
  </si>
  <si>
    <t>BL2 apt 201</t>
  </si>
  <si>
    <t>(17) 3342-1564</t>
  </si>
  <si>
    <t>Rua Paraiba, 13, Jardim Casa Grande, Bebedouro, CEP:14701-605, SP</t>
  </si>
  <si>
    <t>0054-x</t>
  </si>
  <si>
    <t>29008-4</t>
  </si>
  <si>
    <t>Carlos Belini</t>
  </si>
  <si>
    <t>Dirce Neiva de Paula Belini</t>
  </si>
  <si>
    <t>Mateus Weber</t>
  </si>
  <si>
    <t>mateusweber0@gmail.com</t>
  </si>
  <si>
    <t>(48)88499825</t>
  </si>
  <si>
    <t>071.421.829-46</t>
  </si>
  <si>
    <t>Rua Hipólito Mafra</t>
  </si>
  <si>
    <t>Cond. Mirante sul Apto 106 bloco C</t>
  </si>
  <si>
    <t>Saco dos limões, Florianópolis , SC</t>
  </si>
  <si>
    <t>88045-410</t>
  </si>
  <si>
    <t>(49)33661176</t>
  </si>
  <si>
    <t>Avenida Brasília 1133 , 89870-000 , Pinhalzinho SC</t>
  </si>
  <si>
    <t>Remi Weber</t>
  </si>
  <si>
    <t>Lourdes Terezinha Damo Weber</t>
  </si>
  <si>
    <t>Nicole Girardi</t>
  </si>
  <si>
    <t>nii.girardi@gmail.com</t>
  </si>
  <si>
    <t>(47) 9107 4517</t>
  </si>
  <si>
    <t>056.818.909-45</t>
  </si>
  <si>
    <t>5178057-7</t>
  </si>
  <si>
    <t>Deputado Antonio Edu Vieira, 1020</t>
  </si>
  <si>
    <t>205 blobo B</t>
  </si>
  <si>
    <t>(47) 9605-2555</t>
  </si>
  <si>
    <t>Rua Senador Felipe Shimidt, 363, apto 703</t>
  </si>
  <si>
    <t xml:space="preserve"> </t>
  </si>
  <si>
    <t>(48)96627226</t>
  </si>
  <si>
    <t>Tiago Edmir Simão</t>
  </si>
  <si>
    <t>tiago.ed.simao@gmail.com</t>
  </si>
  <si>
    <t>(48)9620-6022</t>
  </si>
  <si>
    <t>(48)3262-0366</t>
  </si>
  <si>
    <t>053.431.629-83</t>
  </si>
  <si>
    <t>4.680.174-0</t>
  </si>
  <si>
    <t>Rua São Pedro , S/N</t>
  </si>
  <si>
    <t>Canto dos Ganchos, Gov. Celso Ramos</t>
  </si>
  <si>
    <t>88190-000</t>
  </si>
  <si>
    <t>Rua São Pedro , S/N, Canto dos Ganchos, CEP: 88190-000, SC</t>
  </si>
  <si>
    <t>Edmir João Simão</t>
  </si>
  <si>
    <t>Alcilene Garcia Simão</t>
  </si>
  <si>
    <t>Tiago Tenfen Senna</t>
  </si>
  <si>
    <t>tiagotsenna@gmail.com</t>
  </si>
  <si>
    <t>(48) 9611 5388</t>
  </si>
  <si>
    <t>(48) 3238-0151</t>
  </si>
  <si>
    <t>067.608.519-94</t>
  </si>
  <si>
    <t>Lauro Linhares, 1580</t>
  </si>
  <si>
    <t>Apt 201</t>
  </si>
  <si>
    <t>(48) 3233-6979</t>
  </si>
  <si>
    <t>Lauro Linhares, 897, Trindade, Florianopolis, CEP: 88036-001, SC</t>
  </si>
  <si>
    <t>757747-8</t>
  </si>
  <si>
    <t>Edward Pires Senna</t>
  </si>
  <si>
    <t>Angela Tenfen</t>
  </si>
  <si>
    <t>Victor Natal</t>
  </si>
  <si>
    <t>victor.natal@gmail.com</t>
  </si>
  <si>
    <t>(48) 9919 9137</t>
  </si>
  <si>
    <t>(48)3433-85908</t>
  </si>
  <si>
    <t>066.704.889-80</t>
  </si>
  <si>
    <t>AV. Gov Irineu Bornhausen 3122</t>
  </si>
  <si>
    <t>Ap 3122</t>
  </si>
  <si>
    <t>88025-200</t>
  </si>
  <si>
    <t>(48)3433-8598</t>
  </si>
  <si>
    <t xml:space="preserve">Rua Engenheiro Fiuza da Rocha, 303 ap 301, Centro, Criciúma, CEP:88801-400, SC </t>
  </si>
  <si>
    <t>0345-0</t>
  </si>
  <si>
    <t>0115287-4</t>
  </si>
  <si>
    <t>Celio Renaldo Natal</t>
  </si>
  <si>
    <t>Rosângela da Silva</t>
  </si>
  <si>
    <t>Viviane de Carvalho Rocha</t>
  </si>
  <si>
    <t>viviane.crvlh@gmail.com</t>
  </si>
  <si>
    <t>(48) 8458 6292</t>
  </si>
  <si>
    <t>043.745.135-66</t>
  </si>
  <si>
    <t>3.179.516-1</t>
  </si>
  <si>
    <t>César Seara, 36</t>
  </si>
  <si>
    <t>Bl A apt 101</t>
  </si>
  <si>
    <t>(47) 3348-0431</t>
  </si>
  <si>
    <t>Presidente João Goulart, 73, Dom Bosco, Itajaí, CEP: 88307-200, SC</t>
  </si>
  <si>
    <t>35.737-5</t>
  </si>
  <si>
    <t>João Marcos Silva Rocha</t>
  </si>
  <si>
    <t>Andréa Virgínea de Carvalho Rocha</t>
  </si>
  <si>
    <t>Alexandre Pessin Benvenutti</t>
  </si>
  <si>
    <t>alexandre.benvenutti@gmail.com</t>
  </si>
  <si>
    <t>(48) 9961 4889</t>
  </si>
  <si>
    <t>(48) 3365 1003</t>
  </si>
  <si>
    <t>Servidão Alcides Anacleto Vieira, nº 93</t>
  </si>
  <si>
    <t>APTO 501</t>
  </si>
  <si>
    <t>47 99722949</t>
  </si>
  <si>
    <t>Rua Borba Gato 700 APTO 603A - Joinville - 89203-020</t>
  </si>
  <si>
    <t>Isac J. Benvenutti</t>
  </si>
  <si>
    <t>Kátia Pessin Benvenutti</t>
  </si>
  <si>
    <t>01028311-6</t>
  </si>
  <si>
    <t>Germana Zandonadi</t>
  </si>
  <si>
    <t>gezandonadi@gmail.com</t>
  </si>
  <si>
    <t>(49) 9915 4473</t>
  </si>
  <si>
    <t>(48) 3209 1521</t>
  </si>
  <si>
    <t>009.822.359-33</t>
  </si>
  <si>
    <t>Bl. A3, ap.33</t>
  </si>
  <si>
    <t>(49) 32331319</t>
  </si>
  <si>
    <t>Rua 27 de Julho, 480, Martorano - São Joaquim - SC - CEP 88600-000</t>
  </si>
  <si>
    <t>0343-5</t>
  </si>
  <si>
    <t>16269-8</t>
  </si>
  <si>
    <t>Hilario Luiz Zandonadi</t>
  </si>
  <si>
    <t>Jani Zandonadi</t>
  </si>
  <si>
    <t>Kamila Alves de Oliveira</t>
  </si>
  <si>
    <t>kamila.aoliveira@gmail.com</t>
  </si>
  <si>
    <t>(48) 8445-5292</t>
  </si>
  <si>
    <t>(48) 3338 7208</t>
  </si>
  <si>
    <t>Serv. Celiane Rocha da Silva, 07</t>
  </si>
  <si>
    <t>Costeira do Pirajubaé, Florianopólis, SC</t>
  </si>
  <si>
    <t>88047-349</t>
  </si>
  <si>
    <t>048- 3338-7208</t>
  </si>
  <si>
    <t>José Augusto de Oliveira</t>
  </si>
  <si>
    <t>Kátia Regina Souza Alves de Oliveira</t>
  </si>
  <si>
    <t>2007.2</t>
  </si>
  <si>
    <t>Lucas Pacheco Henrique</t>
  </si>
  <si>
    <t>me.luc4s@gmail.com</t>
  </si>
  <si>
    <t>(48)99836028</t>
  </si>
  <si>
    <t>058.059.209-05</t>
  </si>
  <si>
    <t>Rua Adílio Maria Firmínio, 435</t>
  </si>
  <si>
    <t>Residência</t>
  </si>
  <si>
    <t>Carianos, Fpolis, SC</t>
  </si>
  <si>
    <t>88047-632</t>
  </si>
  <si>
    <t>(48)3236-1685</t>
  </si>
  <si>
    <t>Rua Adílio Maria Firmínio, 435, Carianos - Fpolis, SC CEP: 88047-632</t>
  </si>
  <si>
    <t>Antônio O. Henrique</t>
  </si>
  <si>
    <t>Maria José P. Henrique</t>
  </si>
  <si>
    <t>Renan Marcelo de Souza Cadamuro</t>
  </si>
  <si>
    <t>renan.cadamuro@gmail.com</t>
  </si>
  <si>
    <t>(48) 9906 4370</t>
  </si>
  <si>
    <t>(48) 3304 8234</t>
  </si>
  <si>
    <t>384.717.438-09</t>
  </si>
  <si>
    <t>46.147.681-2</t>
  </si>
  <si>
    <t>Deputado Antonio Edu Vieira, 1422</t>
  </si>
  <si>
    <t>Ap. 617</t>
  </si>
  <si>
    <t>(48) 9906-4370</t>
  </si>
  <si>
    <t>Rua Jornalista Francisco de Almeida, 655, Parque Minas Gerais, Ourinhos, SP</t>
  </si>
  <si>
    <t>44.695-5</t>
  </si>
  <si>
    <t>João Cadamuro Filho</t>
  </si>
  <si>
    <t>Sonia Maria de Souza</t>
  </si>
  <si>
    <t>Renata Turri de Alencar Araripe</t>
  </si>
  <si>
    <t>renataturriararipe@gmail.com</t>
  </si>
  <si>
    <t>(48) 9919 3314</t>
  </si>
  <si>
    <t>041.251.353-63</t>
  </si>
  <si>
    <t>SSP-CE</t>
  </si>
  <si>
    <t>Servidão Alcides Anacleto Vieira, nº 350</t>
  </si>
  <si>
    <t>Ap 208</t>
  </si>
  <si>
    <t>(85) 3461-3002</t>
  </si>
  <si>
    <t>Rua Eduardo Garcia, nº700, ap 601, Fortaleza, CE, CEP: 60150-100</t>
  </si>
  <si>
    <t>45124-x</t>
  </si>
  <si>
    <t>Helano Gondim de Alencar Araripe</t>
  </si>
  <si>
    <t>Cristina Gusman Turri</t>
  </si>
  <si>
    <t>QLD</t>
  </si>
  <si>
    <t>Celso Ferreira Penço Filho</t>
  </si>
  <si>
    <t>celso.penco@gmail.com</t>
  </si>
  <si>
    <t>(48)9115-6030</t>
  </si>
  <si>
    <t>(48)3207-1128</t>
  </si>
  <si>
    <t>032.481.921-86</t>
  </si>
  <si>
    <t>1247340-5</t>
  </si>
  <si>
    <t>R Douglas Seabra Levier, N°163, Cond: Jardim Trindade</t>
  </si>
  <si>
    <t xml:space="preserve">BL B, APTO 301 </t>
  </si>
  <si>
    <t>Trindade, Florianopólis, SC</t>
  </si>
  <si>
    <t>(65)3626-5351</t>
  </si>
  <si>
    <t>R Itália, N°55</t>
  </si>
  <si>
    <t>0032255-5</t>
  </si>
  <si>
    <t>Celso Ferreira Penço</t>
  </si>
  <si>
    <t>Lucília Tretel Servilha</t>
  </si>
  <si>
    <t>Eugenio Ventura</t>
  </si>
  <si>
    <t>eugeniocarlosventura@gmail.com</t>
  </si>
  <si>
    <t>(48)9108-5442</t>
  </si>
  <si>
    <t>317.738.468/17</t>
  </si>
  <si>
    <t>46.145.823-8</t>
  </si>
  <si>
    <t>Rua Deputado Antônio Edu Vieira, 1305</t>
  </si>
  <si>
    <t>Ap 617</t>
  </si>
  <si>
    <t>Pantanal, Florianopólis, SC</t>
  </si>
  <si>
    <t>(14)3326-4012</t>
  </si>
  <si>
    <t>Rua Aristides Viana, 83</t>
  </si>
  <si>
    <t>0379-4</t>
  </si>
  <si>
    <t>20126-X</t>
  </si>
  <si>
    <t>Eugenio Carlos Nunes da Silva</t>
  </si>
  <si>
    <t>Sandra Marisa Nunes da Silva</t>
  </si>
  <si>
    <t>Fernando L. Duschenes</t>
  </si>
  <si>
    <t>fernando.ejep@yahoo.com.br</t>
  </si>
  <si>
    <t>(48)9108-2120</t>
  </si>
  <si>
    <t>063.110.649-95</t>
  </si>
  <si>
    <t>Servidão Cecilia Jacinta de Jesus, 622</t>
  </si>
  <si>
    <t>Rio Tavares, Florianopólis, SC</t>
  </si>
  <si>
    <t>88048-422</t>
  </si>
  <si>
    <t>(41)3352-0271</t>
  </si>
  <si>
    <t>Emílio Cornelsen 198 ap 74</t>
  </si>
  <si>
    <t>03085-6</t>
  </si>
  <si>
    <t>Ronaldo Duschenes</t>
  </si>
  <si>
    <t>Célia Maria Lass Duschenes</t>
  </si>
  <si>
    <t>(49)9915-4473</t>
  </si>
  <si>
    <t>(48)3209-1521</t>
  </si>
  <si>
    <t>(49)3233-1319</t>
  </si>
  <si>
    <t>Guilherme Xavier Bannach</t>
  </si>
  <si>
    <t>guilhermebannach92@gmail.com</t>
  </si>
  <si>
    <t>SAC</t>
  </si>
  <si>
    <t>Deputado Antônio Edu Vieira, 680</t>
  </si>
  <si>
    <t>(77)3450-1147</t>
  </si>
  <si>
    <t>Juvêncio Rodrigues de Souza, 176</t>
  </si>
  <si>
    <t>1496-6</t>
  </si>
  <si>
    <t>15381-8</t>
  </si>
  <si>
    <t>Mauro Carneiro Bannach</t>
  </si>
  <si>
    <t>Rita de Cássia Xavier Bannach</t>
  </si>
  <si>
    <t>Henrique Nascimento Pereira</t>
  </si>
  <si>
    <t>henriquenpereira@gmail.com</t>
  </si>
  <si>
    <t>(48)9942-5481</t>
  </si>
  <si>
    <t>(48)3234-9155</t>
  </si>
  <si>
    <t>317239528-69</t>
  </si>
  <si>
    <t>46.350.688-1</t>
  </si>
  <si>
    <t>SP</t>
  </si>
  <si>
    <t>(16)3133-1330</t>
  </si>
  <si>
    <t>Av. Alexandre Vilela de Andrade, Numero:2369</t>
  </si>
  <si>
    <t>Carlos Henrique Pereira</t>
  </si>
  <si>
    <t>Marisa Faleiros do Nascimento</t>
  </si>
  <si>
    <t>Lucas de Oliveira Rafael</t>
  </si>
  <si>
    <t>lucasorafael@gmail.com</t>
  </si>
  <si>
    <t>(48)9167-5770</t>
  </si>
  <si>
    <t>370.357.368-67</t>
  </si>
  <si>
    <t>45.980.147-8</t>
  </si>
  <si>
    <t xml:space="preserve">Rua das Acácias nº121 </t>
  </si>
  <si>
    <t xml:space="preserve">  Bloco C   Apto 302</t>
  </si>
  <si>
    <t>Saco dos Limões, Florianopólis, SC</t>
  </si>
  <si>
    <t>(18)9722-2641</t>
  </si>
  <si>
    <t>Praça Nossa Senhora Aparecida nº114   Apto 1201</t>
  </si>
  <si>
    <t>0029728-3</t>
  </si>
  <si>
    <t>Aparecido Antônio Rafael</t>
  </si>
  <si>
    <t>Sônia Maria de Oliveira Rafael</t>
  </si>
  <si>
    <t>2007.1</t>
  </si>
  <si>
    <t>Marcelo Carvalho Pestana Silva</t>
  </si>
  <si>
    <t>mcelopestana@gmail.com</t>
  </si>
  <si>
    <t>(48) 8831-9742</t>
  </si>
  <si>
    <t>(48) 3234-4912</t>
  </si>
  <si>
    <t>063.522.409-76</t>
  </si>
  <si>
    <t>R. Florenza, 75</t>
  </si>
  <si>
    <t>córrego grande, florianópolis, sc</t>
  </si>
  <si>
    <t>o mesmo</t>
  </si>
  <si>
    <t>José N. Pestana Silva</t>
  </si>
  <si>
    <t>Maria Inêz C. Pestana Silva</t>
  </si>
  <si>
    <t>Maria Fernanda Modesto Vidigal</t>
  </si>
  <si>
    <t>mf.vidigal@gmail.com</t>
  </si>
  <si>
    <t>(48) 9956 7679</t>
  </si>
  <si>
    <t>(48) 3232 5670</t>
  </si>
  <si>
    <t>Laurindo Januario da Silveira, s/n</t>
  </si>
  <si>
    <t>88062 200</t>
  </si>
  <si>
    <t>48 32325670</t>
  </si>
  <si>
    <t>Laurindo J da Silveira, lagoa Florianopolis</t>
  </si>
  <si>
    <t>Flávio Vidigal</t>
  </si>
  <si>
    <t>Maria Vidigal</t>
  </si>
  <si>
    <t>09.2</t>
  </si>
  <si>
    <t>Rodrigo Hardt Crespi</t>
  </si>
  <si>
    <t>rodrigohardt@gmail.com</t>
  </si>
  <si>
    <t>(48) 9922 1058</t>
  </si>
  <si>
    <t>063.975.879-75</t>
  </si>
  <si>
    <t>ssp/sc</t>
  </si>
  <si>
    <t>servidão donato josé alves, nº 100</t>
  </si>
  <si>
    <t>ap 9</t>
  </si>
  <si>
    <t>88037-415</t>
  </si>
  <si>
    <t>(48) 3335-6410</t>
  </si>
  <si>
    <t xml:space="preserve">rod. Haroldo soares glavan, 1888, casa 2, cacupé, florianópolis, CEP 88050-005 </t>
  </si>
  <si>
    <t>x</t>
  </si>
  <si>
    <t>Paulo Roberto Crespi</t>
  </si>
  <si>
    <t>Claudia Hardt</t>
  </si>
  <si>
    <t>civil</t>
  </si>
  <si>
    <t>Vilmar Ribeiro da Silva Jr</t>
  </si>
  <si>
    <t>vilmarrsjr@gmail.com</t>
  </si>
  <si>
    <t>(48) 8402 6755</t>
  </si>
  <si>
    <t>066.585.789-66</t>
  </si>
  <si>
    <t>Av. Madre Benvenuta, 411</t>
  </si>
  <si>
    <t>Bloco A - Ap 403</t>
  </si>
  <si>
    <t>88035-000</t>
  </si>
  <si>
    <t>(49) 3222 4723 / (41) 9808 8008</t>
  </si>
  <si>
    <t>Rua Cruz e Souza, nº 425, Ap 103, Lages, CEP:</t>
  </si>
  <si>
    <t>37349-4</t>
  </si>
  <si>
    <t>Vilmar Ribeiro da Silva</t>
  </si>
  <si>
    <t>Vera Lúcia A. Rosa da Silva</t>
  </si>
  <si>
    <t>Alexandre Leite Junior</t>
  </si>
  <si>
    <t>alexandreleitejr@gmail.com</t>
  </si>
  <si>
    <t>(48)9985-4542</t>
  </si>
  <si>
    <t>388.457.158.33</t>
  </si>
  <si>
    <t>46.441.182-8</t>
  </si>
  <si>
    <t>(Bloco B16, Apto 31)</t>
  </si>
  <si>
    <t>(12)3018-3233</t>
  </si>
  <si>
    <t>Rua Luiz Oscar de Carvalho, 75 (Bloco B16, Apto 31)</t>
  </si>
  <si>
    <t>1192-3</t>
  </si>
  <si>
    <t>Alexandre Leite</t>
  </si>
  <si>
    <t>Ângela Maria Ribeiro</t>
  </si>
  <si>
    <t>(48)9961-4889</t>
  </si>
  <si>
    <t>(48)3365-1003</t>
  </si>
  <si>
    <t>067.925.359-90</t>
  </si>
  <si>
    <t>4.915.681-0</t>
  </si>
  <si>
    <t>SRV. Aristides Altaides Jr. Nº 93</t>
  </si>
  <si>
    <t>(47)9972-2949</t>
  </si>
  <si>
    <t>Alexandre Prudente</t>
  </si>
  <si>
    <t>prudente.alexandre@gmail.com</t>
  </si>
  <si>
    <t>(48)9600-7100</t>
  </si>
  <si>
    <t>(48)3304-4420</t>
  </si>
  <si>
    <t>008.226.461-96</t>
  </si>
  <si>
    <t xml:space="preserve">Rua Douglas Seabra Levier  nº 140  </t>
  </si>
  <si>
    <t>ed. Solar da Serra bl.B</t>
  </si>
  <si>
    <t>Serrinha, Florianopólis, SC</t>
  </si>
  <si>
    <t>(62)3093-1573</t>
  </si>
  <si>
    <t>Rua C-52 Qd 10 Lote 22 St Sol Nascente</t>
  </si>
  <si>
    <t>41132-9</t>
  </si>
  <si>
    <t>José Amaro do Nascimento</t>
  </si>
  <si>
    <t>Alice Prudente de Oliveira Nascimento</t>
  </si>
  <si>
    <t>Alisson C. Scheller</t>
  </si>
  <si>
    <t>alisson.christianscheller@gmail.com</t>
  </si>
  <si>
    <t>(48)9966-4294</t>
  </si>
  <si>
    <t>074443149-26</t>
  </si>
  <si>
    <t xml:space="preserve">Rua Servidão Alfredo Silva </t>
  </si>
  <si>
    <t>(47)9984-0759</t>
  </si>
  <si>
    <t>Rua Coronel Santiago 731</t>
  </si>
  <si>
    <t>2981-5</t>
  </si>
  <si>
    <t>22162-7</t>
  </si>
  <si>
    <t>Nestor Silvio Scheller</t>
  </si>
  <si>
    <t>Ana Salete Scheller</t>
  </si>
  <si>
    <t>Ana Paula Pereira</t>
  </si>
  <si>
    <t>anapereira@gmail.com</t>
  </si>
  <si>
    <t>(47)9943-2117</t>
  </si>
  <si>
    <t>(48)3234- 5584</t>
  </si>
  <si>
    <t>074.371.559-40</t>
  </si>
  <si>
    <t>4.597.591-4</t>
  </si>
  <si>
    <t>Rua Cônego Bernardo, 100</t>
  </si>
  <si>
    <t>Apto 504</t>
  </si>
  <si>
    <t>88.036-570</t>
  </si>
  <si>
    <t>Rua Paulo Kraemer, 249</t>
  </si>
  <si>
    <t>Caixa</t>
  </si>
  <si>
    <t>3508-5</t>
  </si>
  <si>
    <t>Paulo Gibson Pereira</t>
  </si>
  <si>
    <t>Terezinha Buss Pereira</t>
  </si>
  <si>
    <t>André Carneiro Jorge</t>
  </si>
  <si>
    <t>andre_ejep@yahoo.com</t>
  </si>
  <si>
    <t>(48)7811-7469</t>
  </si>
  <si>
    <t>(48)3228-0418</t>
  </si>
  <si>
    <t>SESP/SC</t>
  </si>
  <si>
    <t>Rui Barbosa, 670</t>
  </si>
  <si>
    <t>88025-301</t>
  </si>
  <si>
    <t>(48)9982-1223</t>
  </si>
  <si>
    <t>Rui Barbosa, 670 - Agronômica</t>
  </si>
  <si>
    <t>Jorge Luiz Jorge</t>
  </si>
  <si>
    <t>Célia Maria Carneiro Jorge</t>
  </si>
  <si>
    <t>Ciro Leão Ulian</t>
  </si>
  <si>
    <t>ciroulian@gmail.com</t>
  </si>
  <si>
    <t>(48)9967-9993</t>
  </si>
  <si>
    <t xml:space="preserve"> 374.117.518-80</t>
  </si>
  <si>
    <t>44.937.543-2</t>
  </si>
  <si>
    <t xml:space="preserve">(16)3945-1638 </t>
  </si>
  <si>
    <t>Pedro Bononi, 54</t>
  </si>
  <si>
    <t>0987-3</t>
  </si>
  <si>
    <t>45.129-0</t>
  </si>
  <si>
    <t>Gilson Jesus Ulian</t>
  </si>
  <si>
    <t>Cássia Margarida Leão Ulian</t>
  </si>
  <si>
    <t>Gabriel Rodrigues Paes</t>
  </si>
  <si>
    <t>gabrielrpaes@gmail.com</t>
  </si>
  <si>
    <t>(48)9619-2228</t>
  </si>
  <si>
    <t>(48)3232-6286</t>
  </si>
  <si>
    <t>064849189-70</t>
  </si>
  <si>
    <t>Rua Manoel Isidoro Augusto 398</t>
  </si>
  <si>
    <t>88048-446</t>
  </si>
  <si>
    <t>(48)2107-0437</t>
  </si>
  <si>
    <t>15.012-6</t>
  </si>
  <si>
    <t>Cláudio Roberto de Medeiros Paes</t>
  </si>
  <si>
    <t>Rita de Cássia Rodrigues</t>
  </si>
  <si>
    <t>(48)3338-7208</t>
  </si>
  <si>
    <t>Leticia R. Martins</t>
  </si>
  <si>
    <t>leticiaribeiromartins@yahoo.com.br</t>
  </si>
  <si>
    <t>(48)9992-6727</t>
  </si>
  <si>
    <t>363.061.038-21</t>
  </si>
  <si>
    <t>45.959.345-6</t>
  </si>
  <si>
    <t>Av. Desembargador Vitor Lima  410</t>
  </si>
  <si>
    <t>A3-303</t>
  </si>
  <si>
    <t>88040-401</t>
  </si>
  <si>
    <t>(14)3239-8992</t>
  </si>
  <si>
    <t>R: João Garcia Villar 3-45</t>
  </si>
  <si>
    <t>01 17980 0</t>
  </si>
  <si>
    <t>Carlos Henrique Fereira Martins</t>
  </si>
  <si>
    <t>Cynthia Cardia Ribeiro Martins</t>
  </si>
  <si>
    <t>Luiza Matos Menezes</t>
  </si>
  <si>
    <t>lu_menezes18@hotmail.com</t>
  </si>
  <si>
    <t>(48)9963-1630</t>
  </si>
  <si>
    <t>(48)3235-3140</t>
  </si>
  <si>
    <t>067.765.779-00</t>
  </si>
  <si>
    <t>5.185.624-7</t>
  </si>
  <si>
    <t>Rua Caminho dos Açores, 1399</t>
  </si>
  <si>
    <t>Santo Antônio de Lisboa, Florianopólis, SC</t>
  </si>
  <si>
    <t>88050-300</t>
  </si>
  <si>
    <t>(48)8402-9048</t>
  </si>
  <si>
    <t>Rua Caminho dos Açores,399</t>
  </si>
  <si>
    <t>Besc</t>
  </si>
  <si>
    <t>José Antônio Menezes</t>
  </si>
  <si>
    <t>Soraia De Pellegrin Matos Menezes</t>
  </si>
  <si>
    <t>Marcelo Carvalho P. Silva</t>
  </si>
  <si>
    <t>(48)8831-9742</t>
  </si>
  <si>
    <t>(48)3234-4912</t>
  </si>
  <si>
    <t>Rua Florenza, 75</t>
  </si>
  <si>
    <t>Ap 201</t>
  </si>
  <si>
    <t>Córrego Grande, Florianopólis, SC</t>
  </si>
  <si>
    <t>88037-632</t>
  </si>
  <si>
    <t>Rua Florenza, 75, ap. 201</t>
  </si>
  <si>
    <t>Banco do brasil</t>
  </si>
  <si>
    <t>José Noschese Pestana Silva</t>
  </si>
  <si>
    <t>Maria Inez Carvalho Pestana Silva</t>
  </si>
  <si>
    <t>Marcos Henrique Hoeller</t>
  </si>
  <si>
    <t>mhhoeller@gmail.com</t>
  </si>
  <si>
    <t>(48)9622-4420</t>
  </si>
  <si>
    <t>(48)3334-3322</t>
  </si>
  <si>
    <t>055996169-32</t>
  </si>
  <si>
    <t>4786808-2</t>
  </si>
  <si>
    <t>Rua Catarina Sodré, 130</t>
  </si>
  <si>
    <t>Itacorubi, Florianopólis, SC</t>
  </si>
  <si>
    <t>88034-375</t>
  </si>
  <si>
    <t>Murady Carlos Hoeller</t>
  </si>
  <si>
    <t>Ivone B. Z. Hoeller</t>
  </si>
  <si>
    <t>Maria Fernanda M. Vidigal</t>
  </si>
  <si>
    <t>(48)9956-7679</t>
  </si>
  <si>
    <t>(48)3232-5670</t>
  </si>
  <si>
    <t>Laurindo Januário da Silveira, Cond. Marina Philippi</t>
  </si>
  <si>
    <t>Lagoa da Conceição, Florianopólis, SC</t>
  </si>
  <si>
    <t>88062-200</t>
  </si>
  <si>
    <t xml:space="preserve">(48)3232-5670 </t>
  </si>
  <si>
    <t>Caixa postal 10226</t>
  </si>
  <si>
    <t xml:space="preserve">Flávio Vidigal </t>
  </si>
  <si>
    <t xml:space="preserve">Maria H. Modesto Vidigal </t>
  </si>
  <si>
    <t>Marina Mandelli</t>
  </si>
  <si>
    <t>nina.mandelli@gmail.com</t>
  </si>
  <si>
    <t>(48)9904-6231</t>
  </si>
  <si>
    <t>(48)4009-3460</t>
  </si>
  <si>
    <t>076556219-77</t>
  </si>
  <si>
    <t>4786166-5</t>
  </si>
  <si>
    <t>Rua Eduardo Nader, 234</t>
  </si>
  <si>
    <t>Bom Abrigo, Florianopólis, SC</t>
  </si>
  <si>
    <t>Walter Lindolfo Weingaertner</t>
  </si>
  <si>
    <t>Ivone Mandelli Weingaertner</t>
  </si>
  <si>
    <t>Maurício Back Westrupp</t>
  </si>
  <si>
    <t>mauriciobw@yahoo.com.br</t>
  </si>
  <si>
    <t>(48)9931-2885</t>
  </si>
  <si>
    <t>(48)3207-2564</t>
  </si>
  <si>
    <t>068-427-379-90</t>
  </si>
  <si>
    <t>Rua Alves de Brito 150</t>
  </si>
  <si>
    <t>Apto 602</t>
  </si>
  <si>
    <t>Centro, Florianopólis, SC</t>
  </si>
  <si>
    <t>88015-440</t>
  </si>
  <si>
    <t>(48)9961-0955</t>
  </si>
  <si>
    <t>Rua Alves de Brito 150, apto 602</t>
  </si>
  <si>
    <t>12905-4</t>
  </si>
  <si>
    <t>Wilson Westrupp</t>
  </si>
  <si>
    <t>Leonete Back Westrupp</t>
  </si>
  <si>
    <t>Murilo Wohlgemuth</t>
  </si>
  <si>
    <t>murilowohlgemuth@gmail.com</t>
  </si>
  <si>
    <t>(48)9937-3666</t>
  </si>
  <si>
    <t>066.208.729-13</t>
  </si>
  <si>
    <t>5.105.045-5</t>
  </si>
  <si>
    <t>Rua João Carlos Baron Maurer, 22</t>
  </si>
  <si>
    <t>Santa Mônica, Florianopólis, SC</t>
  </si>
  <si>
    <t>88039-120</t>
  </si>
  <si>
    <t>(47)3372-3572</t>
  </si>
  <si>
    <t>Rua Domingos da Nova, 331, apto 901</t>
  </si>
  <si>
    <t>Eduardo Germano Wohlgemuth</t>
  </si>
  <si>
    <t>Clêusa Leal da Silva Wohlgemuth</t>
  </si>
  <si>
    <t>Natália Khouri G. Isasi</t>
  </si>
  <si>
    <t>natalia.kgi@gmail.com</t>
  </si>
  <si>
    <t>(48)8846-0478</t>
  </si>
  <si>
    <t>(48)3304-3747</t>
  </si>
  <si>
    <t>Capitao Romualdo, 694</t>
  </si>
  <si>
    <t>(45)3522-3747</t>
  </si>
  <si>
    <t>Ariano Suassuna, 742</t>
  </si>
  <si>
    <t>Ramon Antonio Gimenez Isasi</t>
  </si>
  <si>
    <t>Alzira Khouri Gimenez Isasi</t>
  </si>
  <si>
    <t>Renan Marcelo Cadamuro</t>
  </si>
  <si>
    <t>(48)9906-4370</t>
  </si>
  <si>
    <t>(48)3304-8234</t>
  </si>
  <si>
    <t>384717438-09</t>
  </si>
  <si>
    <t>46147681-2</t>
  </si>
  <si>
    <t>Rua Dep. Antônio Edu Vieira N°1422</t>
  </si>
  <si>
    <t>(14)3326-4374</t>
  </si>
  <si>
    <t>Rua Jorn. Fracisco de Almeida N°655</t>
  </si>
  <si>
    <t>44695-5</t>
  </si>
  <si>
    <t>Renata Turri Araripe</t>
  </si>
  <si>
    <t>(48)9919-3314</t>
  </si>
  <si>
    <t>041251353-63</t>
  </si>
  <si>
    <t>SSP/CE</t>
  </si>
  <si>
    <t>Servidão Alcides Anacleto Vieira, n 350</t>
  </si>
  <si>
    <t>(85)3461-3002</t>
  </si>
  <si>
    <t>Rua Eduardo Garcia, n 700, ap 601</t>
  </si>
  <si>
    <t>45.124-X</t>
  </si>
  <si>
    <t>Renato Amaral Magri</t>
  </si>
  <si>
    <t>remagri87@gmail.com</t>
  </si>
  <si>
    <t>(48)8833-3092</t>
  </si>
  <si>
    <t>(48)3233-6658</t>
  </si>
  <si>
    <t>375333158-98</t>
  </si>
  <si>
    <t>37450301-1</t>
  </si>
  <si>
    <t>RUA MEDITERRÂNEO 145</t>
  </si>
  <si>
    <t>Ap 103</t>
  </si>
  <si>
    <t>(11)5641-3637</t>
  </si>
  <si>
    <t xml:space="preserve">DR. SAMUEL DE CASTRO NEVES 72, Bairro: Granja Julieta, APTO 72 </t>
  </si>
  <si>
    <t>25881-1</t>
  </si>
  <si>
    <t>CARLOS ALBERTO CRUZX MAGRI</t>
  </si>
  <si>
    <t>STELA AMARAL</t>
  </si>
  <si>
    <t>2006.1</t>
  </si>
  <si>
    <t>Ricardo L. C. Prado</t>
  </si>
  <si>
    <t>rcamargoprad@hotmail.com</t>
  </si>
  <si>
    <t>(48)9956-4680</t>
  </si>
  <si>
    <t>Rua Natalício Vieira, 104</t>
  </si>
  <si>
    <t>Dulce Camargo</t>
  </si>
  <si>
    <t>(48)9922-1058</t>
  </si>
  <si>
    <t>Servidão Donato José Alves, nº 100</t>
  </si>
  <si>
    <t>Ap 9</t>
  </si>
  <si>
    <t>(48)3335-6410</t>
  </si>
  <si>
    <t>Rod. Haroldo Soares Glavan, nº 1888, casa 2</t>
  </si>
  <si>
    <t>Tiago T. Senna</t>
  </si>
  <si>
    <t>(48)9611-5388</t>
  </si>
  <si>
    <t>(48)3233-6979</t>
  </si>
  <si>
    <t>604-D</t>
  </si>
  <si>
    <t>(48)9973-3278</t>
  </si>
  <si>
    <t xml:space="preserve">Rua Lauro Linhares, 897, 604-D </t>
  </si>
  <si>
    <t>5137-1</t>
  </si>
  <si>
    <t>757.747-8</t>
  </si>
  <si>
    <t>Vilmar R. da Silva Jr.</t>
  </si>
  <si>
    <t>(48)8402-6755</t>
  </si>
  <si>
    <t>066585789-66</t>
  </si>
  <si>
    <t>Servidão Coríntians</t>
  </si>
  <si>
    <t>88040-100</t>
  </si>
  <si>
    <t>(49)9983-2531</t>
  </si>
  <si>
    <t>Voluntários da Pátria nº 537 ap. 203</t>
  </si>
  <si>
    <t>Semestre</t>
  </si>
  <si>
    <t>2016</t>
  </si>
  <si>
    <t>Data_de_nascimento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</si>
</sst>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dd&quot;/&quot;mm&quot;/&quot;yyyy"/>
    <numFmt numFmtId="165" formatCode="00000000"/>
    <numFmt numFmtId="166" formatCode="yyyy\.m"/>
    <numFmt numFmtId="167" formatCode="yyyy\-m"/>
    <numFmt numFmtId="168" formatCode="d/m/yyyy"/>
    <numFmt numFmtId="169" formatCode="dd/mm/yy"/>
    <numFmt numFmtId="170" formatCode="_-* #,##0.0_-;\-* #,##0.0_-;_-* &quot;-&quot;??_-;_-@_-"/>
  </numFmts>
  <fonts count="81">
    <font>
      <sz val="11"/>
      <color rgb="FF000000"/>
      <name val="Calibri"/>
    </font>
    <font>
      <b/>
      <sz val="11"/>
      <color rgb="FFFFFFFF"/>
      <name val="Calibri"/>
    </font>
    <font>
      <sz val="11"/>
      <color rgb="FF0000FF"/>
      <name val="Calibri"/>
    </font>
    <font>
      <sz val="1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0"/>
      <color rgb="FF000000"/>
      <name val="Calibri"/>
    </font>
    <font>
      <b/>
      <sz val="11"/>
      <color rgb="FF000000"/>
      <name val="Calibri"/>
    </font>
    <font>
      <b/>
      <sz val="11"/>
      <color rgb="FF0066FF"/>
      <name val="Calibri"/>
    </font>
    <font>
      <sz val="11"/>
      <name val="Calibri"/>
    </font>
    <font>
      <sz val="11"/>
      <color rgb="FF000000"/>
      <name val="Arial"/>
    </font>
    <font>
      <sz val="11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66FF"/>
      <name val="Calibri"/>
    </font>
    <font>
      <u/>
      <sz val="11"/>
      <color rgb="FF0000FF"/>
      <name val="Calibri"/>
    </font>
    <font>
      <sz val="11"/>
      <color rgb="FF141823"/>
      <name val="Arial"/>
    </font>
    <font>
      <u/>
      <sz val="11"/>
      <color rgb="FF0066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66FF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u/>
      <sz val="10"/>
      <color rgb="FF0066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0"/>
      <color rgb="FF0066FF"/>
      <name val="Calibri"/>
    </font>
    <font>
      <u/>
      <sz val="11"/>
      <color rgb="FF0000FF"/>
      <name val="Calibri"/>
    </font>
    <font>
      <u/>
      <sz val="11"/>
      <color rgb="FF0066FF"/>
      <name val="Calibri"/>
    </font>
    <font>
      <u/>
      <sz val="11"/>
      <color rgb="FF0066FF"/>
      <name val="Calibri"/>
    </font>
    <font>
      <sz val="8"/>
      <color rgb="FF000000"/>
      <name val="Arial"/>
    </font>
    <font>
      <u/>
      <sz val="10"/>
      <color rgb="FF0066FF"/>
      <name val="Calibri"/>
    </font>
    <font>
      <u/>
      <sz val="11"/>
      <color rgb="FF0000FF"/>
      <name val="Calibri"/>
    </font>
    <font>
      <u/>
      <sz val="11"/>
      <color rgb="FF0066FF"/>
      <name val="Calibri"/>
    </font>
    <font>
      <u/>
      <sz val="11"/>
      <color rgb="FF0000FF"/>
      <name val="Calibri"/>
    </font>
    <font>
      <u/>
      <sz val="11"/>
      <color rgb="FF0066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0"/>
      <color rgb="FF0066FF"/>
      <name val="Calibri"/>
    </font>
    <font>
      <u/>
      <sz val="11"/>
      <color rgb="FF000000"/>
      <name val="Calibri"/>
    </font>
    <font>
      <u/>
      <sz val="11"/>
      <color rgb="FF0066FF"/>
      <name val="Calibri"/>
    </font>
    <font>
      <u/>
      <sz val="10"/>
      <color rgb="FF0066FF"/>
      <name val="Calibri"/>
    </font>
    <font>
      <u/>
      <sz val="10"/>
      <color rgb="FF0066FF"/>
      <name val="Calibri"/>
    </font>
    <font>
      <sz val="10"/>
      <color rgb="FF222222"/>
      <name val="Calibri"/>
    </font>
    <font>
      <u/>
      <sz val="10"/>
      <color rgb="FF0066FF"/>
      <name val="Calibri"/>
    </font>
    <font>
      <u/>
      <sz val="10"/>
      <color rgb="FF0066FF"/>
      <name val="Calibri"/>
    </font>
    <font>
      <u/>
      <sz val="10"/>
      <color rgb="FF0000FF"/>
      <name val="Calibri"/>
    </font>
    <font>
      <u/>
      <sz val="10"/>
      <color rgb="FF0066FF"/>
      <name val="Calibri"/>
    </font>
    <font>
      <u/>
      <sz val="10"/>
      <color rgb="FF0066FF"/>
      <name val="Calibri"/>
    </font>
    <font>
      <u/>
      <sz val="11"/>
      <color rgb="FF0066FF"/>
      <name val="Calibri"/>
    </font>
    <font>
      <u/>
      <sz val="11"/>
      <color rgb="FF0066FF"/>
      <name val="Calibri"/>
    </font>
    <font>
      <u/>
      <sz val="11"/>
      <color rgb="FF0066FF"/>
      <name val="Calibri"/>
    </font>
    <font>
      <u/>
      <sz val="11"/>
      <color rgb="FF0066FF"/>
      <name val="Calibri"/>
    </font>
    <font>
      <u/>
      <sz val="11"/>
      <color rgb="FF0066FF"/>
      <name val="Calibri"/>
    </font>
    <font>
      <sz val="9"/>
      <color rgb="FF000000"/>
      <name val="Arial"/>
    </font>
    <font>
      <u/>
      <sz val="11"/>
      <color rgb="FF0066FF"/>
      <name val="Calibri"/>
    </font>
    <font>
      <sz val="10"/>
      <color rgb="FF000000"/>
      <name val="Arial"/>
    </font>
    <font>
      <u/>
      <sz val="11"/>
      <color rgb="FF0066FF"/>
      <name val="Calibri"/>
    </font>
    <font>
      <u/>
      <sz val="11"/>
      <color rgb="FF0066FF"/>
      <name val="Calibri"/>
    </font>
    <font>
      <sz val="1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0"/>
      <color rgb="FF0000FF"/>
      <name val="Calibri"/>
    </font>
    <font>
      <u/>
      <sz val="11"/>
      <color rgb="FF0000FF"/>
      <name val="Calibri"/>
    </font>
    <font>
      <u/>
      <sz val="10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1"/>
      <color rgb="FF0000FF"/>
      <name val="Calibri"/>
    </font>
    <font>
      <u/>
      <sz val="10"/>
      <color rgb="FF0000FF"/>
      <name val="Calibri"/>
    </font>
    <font>
      <u/>
      <sz val="10"/>
      <color rgb="FF000000"/>
      <name val="Calibri"/>
    </font>
    <font>
      <u/>
      <sz val="10"/>
      <color rgb="FF000000"/>
      <name val="Calibri"/>
    </font>
    <font>
      <u/>
      <sz val="11"/>
      <color rgb="FF0000FF"/>
      <name val="Calibri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DCDB"/>
        <bgColor rgb="FFF2DCDB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2DBDB"/>
        <bgColor rgb="FFF2DBDB"/>
      </patternFill>
    </fill>
    <fill>
      <patternFill patternType="solid">
        <fgColor rgb="FFEAD1DC"/>
        <bgColor rgb="FFEAD1DC"/>
      </patternFill>
    </fill>
    <fill>
      <patternFill patternType="solid">
        <fgColor rgb="FFFFCCCC"/>
        <bgColor rgb="FFFFCCCC"/>
      </patternFill>
    </fill>
    <fill>
      <patternFill patternType="solid">
        <fgColor rgb="FFCCCCCC"/>
        <bgColor rgb="FFCCCCCC"/>
      </patternFill>
    </fill>
  </fills>
  <borders count="14">
    <border>
      <left/>
      <right/>
      <top/>
      <bottom/>
      <diagonal/>
    </border>
    <border>
      <left style="thin">
        <color rgb="FFD99594"/>
      </left>
      <right/>
      <top style="thin">
        <color rgb="FFD99594"/>
      </top>
      <bottom style="thin">
        <color rgb="FFD99594"/>
      </bottom>
      <diagonal/>
    </border>
    <border>
      <left/>
      <right/>
      <top style="thin">
        <color rgb="FFD99594"/>
      </top>
      <bottom style="thin">
        <color rgb="FFD99594"/>
      </bottom>
      <diagonal/>
    </border>
    <border>
      <left/>
      <right style="thin">
        <color rgb="FFD99594"/>
      </right>
      <top style="thin">
        <color rgb="FFD99594"/>
      </top>
      <bottom style="thin">
        <color rgb="FFD99594"/>
      </bottom>
      <diagonal/>
    </border>
    <border>
      <left/>
      <right/>
      <top/>
      <bottom/>
      <diagonal/>
    </border>
    <border>
      <left style="thin">
        <color rgb="FFD99594"/>
      </left>
      <right/>
      <top style="thin">
        <color rgb="FFD99594"/>
      </top>
      <bottom style="thin">
        <color rgb="FFD99594"/>
      </bottom>
      <diagonal/>
    </border>
    <border>
      <left/>
      <right/>
      <top style="thin">
        <color rgb="FFD99594"/>
      </top>
      <bottom style="thin">
        <color rgb="FFD99594"/>
      </bottom>
      <diagonal/>
    </border>
    <border>
      <left/>
      <right style="thin">
        <color rgb="FFD99594"/>
      </right>
      <top style="thin">
        <color rgb="FFD99594"/>
      </top>
      <bottom style="thin">
        <color rgb="FFD99594"/>
      </bottom>
      <diagonal/>
    </border>
    <border>
      <left style="thin">
        <color rgb="FFD99594"/>
      </left>
      <right/>
      <top/>
      <bottom style="thin">
        <color rgb="FFD99594"/>
      </bottom>
      <diagonal/>
    </border>
    <border>
      <left/>
      <right/>
      <top/>
      <bottom style="thin">
        <color rgb="FFD99594"/>
      </bottom>
      <diagonal/>
    </border>
    <border>
      <left/>
      <right style="thin">
        <color rgb="FFD99594"/>
      </right>
      <top/>
      <bottom style="thin">
        <color rgb="FFD99594"/>
      </bottom>
      <diagonal/>
    </border>
    <border>
      <left style="thin">
        <color rgb="FFD99594"/>
      </left>
      <right/>
      <top/>
      <bottom style="thin">
        <color rgb="FFD99594"/>
      </bottom>
      <diagonal/>
    </border>
    <border>
      <left/>
      <right/>
      <top/>
      <bottom style="thin">
        <color rgb="FFD99594"/>
      </bottom>
      <diagonal/>
    </border>
    <border>
      <left/>
      <right style="thin">
        <color rgb="FFD99594"/>
      </right>
      <top/>
      <bottom style="thin">
        <color rgb="FFD9959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483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166" fontId="0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5" fontId="0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14" fontId="0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5" fontId="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167" fontId="0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/>
    <xf numFmtId="0" fontId="2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67" fontId="3" fillId="0" borderId="0" xfId="0" applyNumberFormat="1" applyFont="1" applyAlignment="1">
      <alignment horizontal="left"/>
    </xf>
    <xf numFmtId="164" fontId="6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14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166" fontId="6" fillId="2" borderId="0" xfId="0" applyNumberFormat="1" applyFont="1" applyFill="1" applyAlignment="1">
      <alignment horizontal="center" vertical="center"/>
    </xf>
    <xf numFmtId="165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left"/>
    </xf>
    <xf numFmtId="0" fontId="10" fillId="3" borderId="0" xfId="0" applyFont="1" applyFill="1" applyAlignment="1"/>
    <xf numFmtId="0" fontId="9" fillId="0" borderId="0" xfId="0" applyFont="1" applyAlignment="1"/>
    <xf numFmtId="0" fontId="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8" fontId="9" fillId="0" borderId="0" xfId="0" applyNumberFormat="1" applyFont="1" applyAlignment="1"/>
    <xf numFmtId="167" fontId="9" fillId="0" borderId="0" xfId="0" applyNumberFormat="1" applyFont="1" applyAlignment="1"/>
    <xf numFmtId="0" fontId="9" fillId="0" borderId="0" xfId="0" applyFont="1" applyAlignment="1"/>
    <xf numFmtId="0" fontId="9" fillId="0" borderId="0" xfId="0" applyFont="1"/>
    <xf numFmtId="14" fontId="9" fillId="0" borderId="0" xfId="0" applyNumberFormat="1" applyFont="1" applyAlignment="1"/>
    <xf numFmtId="49" fontId="9" fillId="0" borderId="0" xfId="0" applyNumberFormat="1" applyFont="1" applyAlignment="1"/>
    <xf numFmtId="167" fontId="0" fillId="0" borderId="0" xfId="0" applyNumberFormat="1" applyFont="1" applyAlignment="1">
      <alignment horizontal="right" vertical="center"/>
    </xf>
    <xf numFmtId="49" fontId="0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165" fontId="6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center" vertical="center"/>
    </xf>
    <xf numFmtId="0" fontId="11" fillId="3" borderId="0" xfId="0" applyFont="1" applyFill="1" applyAlignme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14" fontId="6" fillId="2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6" fillId="3" borderId="0" xfId="0" applyFont="1" applyFill="1" applyAlignment="1"/>
    <xf numFmtId="165" fontId="6" fillId="2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164" fontId="6" fillId="3" borderId="0" xfId="0" applyNumberFormat="1" applyFont="1" applyFill="1" applyAlignment="1">
      <alignment horizontal="left" vertical="center"/>
    </xf>
    <xf numFmtId="14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/>
    <xf numFmtId="167" fontId="6" fillId="3" borderId="0" xfId="0" applyNumberFormat="1" applyFont="1" applyFill="1" applyAlignment="1">
      <alignment horizontal="left" vertical="center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" vertical="center"/>
    </xf>
    <xf numFmtId="165" fontId="6" fillId="3" borderId="0" xfId="0" applyNumberFormat="1" applyFont="1" applyFill="1" applyAlignment="1">
      <alignment horizontal="center" vertical="center"/>
    </xf>
    <xf numFmtId="0" fontId="6" fillId="0" borderId="0" xfId="0" applyFont="1" applyAlignment="1"/>
    <xf numFmtId="0" fontId="2" fillId="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14" fontId="6" fillId="3" borderId="0" xfId="0" applyNumberFormat="1" applyFont="1" applyFill="1" applyAlignment="1">
      <alignment horizontal="center" vertical="center"/>
    </xf>
    <xf numFmtId="165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14" fontId="6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center" vertical="center"/>
    </xf>
    <xf numFmtId="0" fontId="0" fillId="3" borderId="0" xfId="0" applyFont="1" applyFill="1" applyAlignment="1"/>
    <xf numFmtId="14" fontId="6" fillId="0" borderId="0" xfId="0" applyNumberFormat="1" applyFont="1" applyAlignment="1">
      <alignment horizontal="left" vertical="center"/>
    </xf>
    <xf numFmtId="14" fontId="0" fillId="0" borderId="0" xfId="0" applyNumberFormat="1" applyFont="1" applyAlignment="1"/>
    <xf numFmtId="0" fontId="6" fillId="3" borderId="0" xfId="0" applyFont="1" applyFill="1" applyAlignment="1"/>
    <xf numFmtId="167" fontId="6" fillId="2" borderId="0" xfId="0" applyNumberFormat="1" applyFont="1" applyFill="1" applyAlignment="1">
      <alignment horizontal="left" vertical="center"/>
    </xf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14" fontId="9" fillId="3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5" fillId="3" borderId="0" xfId="0" applyFont="1" applyFill="1" applyAlignment="1"/>
    <xf numFmtId="0" fontId="6" fillId="2" borderId="0" xfId="0" applyFont="1" applyFill="1" applyAlignment="1"/>
    <xf numFmtId="0" fontId="16" fillId="3" borderId="0" xfId="0" applyFont="1" applyFill="1" applyAlignment="1">
      <alignment vertical="top"/>
    </xf>
    <xf numFmtId="14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17" fillId="2" borderId="0" xfId="0" applyFont="1" applyFill="1" applyAlignment="1"/>
    <xf numFmtId="0" fontId="18" fillId="2" borderId="0" xfId="0" applyFont="1" applyFill="1" applyAlignment="1"/>
    <xf numFmtId="0" fontId="2" fillId="3" borderId="0" xfId="0" applyFont="1" applyFill="1" applyAlignment="1">
      <alignment horizontal="left" vertical="center"/>
    </xf>
    <xf numFmtId="0" fontId="19" fillId="2" borderId="0" xfId="0" applyFont="1" applyFill="1" applyAlignment="1">
      <alignment vertical="top"/>
    </xf>
    <xf numFmtId="14" fontId="6" fillId="2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left" vertical="center"/>
    </xf>
    <xf numFmtId="14" fontId="6" fillId="2" borderId="0" xfId="0" applyNumberFormat="1" applyFont="1" applyFill="1" applyAlignment="1">
      <alignment horizontal="center" vertical="center"/>
    </xf>
    <xf numFmtId="0" fontId="6" fillId="4" borderId="0" xfId="0" applyFont="1" applyFill="1" applyAlignment="1"/>
    <xf numFmtId="0" fontId="20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64" fontId="6" fillId="4" borderId="0" xfId="0" applyNumberFormat="1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center" vertical="center"/>
    </xf>
    <xf numFmtId="165" fontId="6" fillId="2" borderId="0" xfId="0" applyNumberFormat="1" applyFont="1" applyFill="1" applyAlignment="1">
      <alignment horizontal="center"/>
    </xf>
    <xf numFmtId="165" fontId="6" fillId="4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left" vertical="center"/>
    </xf>
    <xf numFmtId="14" fontId="6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/>
    <xf numFmtId="3" fontId="6" fillId="2" borderId="0" xfId="0" applyNumberFormat="1" applyFont="1" applyFill="1" applyAlignment="1">
      <alignment horizontal="left"/>
    </xf>
    <xf numFmtId="0" fontId="0" fillId="2" borderId="0" xfId="0" applyFont="1" applyFill="1" applyAlignment="1"/>
    <xf numFmtId="2" fontId="6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/>
    </xf>
    <xf numFmtId="14" fontId="6" fillId="2" borderId="0" xfId="0" applyNumberFormat="1" applyFont="1" applyFill="1" applyAlignment="1">
      <alignment horizontal="center" vertical="center"/>
    </xf>
    <xf numFmtId="169" fontId="6" fillId="2" borderId="0" xfId="0" applyNumberFormat="1" applyFont="1" applyFill="1" applyAlignment="1">
      <alignment horizontal="left" vertical="center"/>
    </xf>
    <xf numFmtId="0" fontId="22" fillId="2" borderId="0" xfId="0" applyFont="1" applyFill="1" applyAlignment="1">
      <alignment vertical="top"/>
    </xf>
    <xf numFmtId="3" fontId="6" fillId="2" borderId="0" xfId="0" applyNumberFormat="1" applyFont="1" applyFill="1" applyAlignment="1">
      <alignment horizontal="left" vertical="center"/>
    </xf>
    <xf numFmtId="0" fontId="17" fillId="3" borderId="1" xfId="0" applyFont="1" applyFill="1" applyBorder="1" applyAlignment="1"/>
    <xf numFmtId="0" fontId="6" fillId="3" borderId="2" xfId="0" applyFont="1" applyFill="1" applyBorder="1" applyAlignment="1"/>
    <xf numFmtId="0" fontId="23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/>
    </xf>
    <xf numFmtId="14" fontId="6" fillId="3" borderId="2" xfId="0" applyNumberFormat="1" applyFont="1" applyFill="1" applyBorder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0" fontId="6" fillId="3" borderId="3" xfId="0" applyFont="1" applyFill="1" applyBorder="1" applyAlignment="1"/>
    <xf numFmtId="0" fontId="0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/>
    <xf numFmtId="0" fontId="24" fillId="2" borderId="2" xfId="0" applyFont="1" applyFill="1" applyBorder="1" applyAlignment="1">
      <alignment horizontal="left" vertical="center"/>
    </xf>
    <xf numFmtId="0" fontId="25" fillId="2" borderId="2" xfId="0" applyFont="1" applyFill="1" applyBorder="1" applyAlignment="1">
      <alignment horizontal="left" vertical="center"/>
    </xf>
    <xf numFmtId="14" fontId="6" fillId="2" borderId="2" xfId="0" applyNumberFormat="1" applyFont="1" applyFill="1" applyBorder="1" applyAlignment="1">
      <alignment horizontal="left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17" fillId="3" borderId="0" xfId="0" applyFont="1" applyFill="1" applyAlignment="1"/>
    <xf numFmtId="0" fontId="0" fillId="5" borderId="0" xfId="0" applyFont="1" applyFill="1" applyAlignment="1"/>
    <xf numFmtId="0" fontId="6" fillId="5" borderId="0" xfId="0" applyFont="1" applyFill="1" applyAlignment="1"/>
    <xf numFmtId="0" fontId="26" fillId="5" borderId="0" xfId="0" applyFont="1" applyFill="1" applyAlignment="1">
      <alignment vertical="top"/>
    </xf>
    <xf numFmtId="2" fontId="6" fillId="5" borderId="0" xfId="0" applyNumberFormat="1" applyFont="1" applyFill="1" applyAlignment="1"/>
    <xf numFmtId="0" fontId="6" fillId="5" borderId="0" xfId="0" applyFont="1" applyFill="1" applyAlignment="1">
      <alignment horizontal="left" vertical="center"/>
    </xf>
    <xf numFmtId="3" fontId="6" fillId="5" borderId="0" xfId="0" applyNumberFormat="1" applyFont="1" applyFill="1" applyAlignment="1">
      <alignment horizontal="left" vertical="center"/>
    </xf>
    <xf numFmtId="14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left"/>
    </xf>
    <xf numFmtId="165" fontId="6" fillId="5" borderId="0" xfId="0" applyNumberFormat="1" applyFont="1" applyFill="1" applyAlignment="1">
      <alignment horizontal="center"/>
    </xf>
    <xf numFmtId="0" fontId="0" fillId="2" borderId="4" xfId="0" applyFont="1" applyFill="1" applyBorder="1" applyAlignment="1"/>
    <xf numFmtId="0" fontId="6" fillId="2" borderId="4" xfId="0" applyFont="1" applyFill="1" applyBorder="1" applyAlignment="1"/>
    <xf numFmtId="0" fontId="27" fillId="2" borderId="4" xfId="0" applyFont="1" applyFill="1" applyBorder="1" applyAlignment="1">
      <alignment vertical="top"/>
    </xf>
    <xf numFmtId="0" fontId="6" fillId="2" borderId="4" xfId="0" applyFont="1" applyFill="1" applyBorder="1" applyAlignment="1">
      <alignment horizontal="left" vertical="center"/>
    </xf>
    <xf numFmtId="3" fontId="6" fillId="2" borderId="4" xfId="0" applyNumberFormat="1" applyFont="1" applyFill="1" applyBorder="1" applyAlignment="1">
      <alignment horizontal="left"/>
    </xf>
    <xf numFmtId="14" fontId="6" fillId="2" borderId="4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165" fontId="6" fillId="2" borderId="4" xfId="0" applyNumberFormat="1" applyFont="1" applyFill="1" applyBorder="1" applyAlignment="1">
      <alignment horizontal="center"/>
    </xf>
    <xf numFmtId="49" fontId="28" fillId="3" borderId="0" xfId="0" applyNumberFormat="1" applyFont="1" applyFill="1" applyAlignment="1">
      <alignment horizontal="left" vertical="center"/>
    </xf>
    <xf numFmtId="2" fontId="6" fillId="3" borderId="0" xfId="0" applyNumberFormat="1" applyFont="1" applyFill="1" applyAlignment="1">
      <alignment horizontal="left" vertical="center"/>
    </xf>
    <xf numFmtId="14" fontId="6" fillId="3" borderId="0" xfId="0" applyNumberFormat="1" applyFont="1" applyFill="1" applyAlignment="1">
      <alignment horizontal="left" vertical="center"/>
    </xf>
    <xf numFmtId="49" fontId="29" fillId="2" borderId="0" xfId="0" applyNumberFormat="1" applyFont="1" applyFill="1" applyAlignment="1">
      <alignment vertical="top"/>
    </xf>
    <xf numFmtId="2" fontId="6" fillId="2" borderId="0" xfId="0" applyNumberFormat="1" applyFont="1" applyFill="1" applyAlignment="1"/>
    <xf numFmtId="2" fontId="6" fillId="2" borderId="0" xfId="0" applyNumberFormat="1" applyFont="1" applyFill="1" applyAlignment="1"/>
    <xf numFmtId="3" fontId="6" fillId="3" borderId="0" xfId="0" applyNumberFormat="1" applyFont="1" applyFill="1" applyAlignment="1">
      <alignment horizontal="left"/>
    </xf>
    <xf numFmtId="0" fontId="30" fillId="2" borderId="0" xfId="0" applyFont="1" applyFill="1" applyAlignment="1">
      <alignment horizontal="left" vertical="center"/>
    </xf>
    <xf numFmtId="0" fontId="31" fillId="3" borderId="0" xfId="0" applyFont="1" applyFill="1" applyAlignment="1">
      <alignment vertical="top"/>
    </xf>
    <xf numFmtId="2" fontId="6" fillId="3" borderId="0" xfId="0" applyNumberFormat="1" applyFont="1" applyFill="1" applyAlignment="1"/>
    <xf numFmtId="3" fontId="6" fillId="3" borderId="0" xfId="0" applyNumberFormat="1" applyFont="1" applyFill="1" applyAlignment="1">
      <alignment horizontal="left" vertical="center"/>
    </xf>
    <xf numFmtId="0" fontId="32" fillId="3" borderId="0" xfId="0" applyFont="1" applyFill="1" applyAlignment="1"/>
    <xf numFmtId="0" fontId="0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33" fillId="3" borderId="0" xfId="0" applyFont="1" applyFill="1" applyAlignment="1">
      <alignment horizontal="left" vertical="center"/>
    </xf>
    <xf numFmtId="0" fontId="34" fillId="3" borderId="2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left" vertical="center"/>
    </xf>
    <xf numFmtId="165" fontId="6" fillId="3" borderId="2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/>
    <xf numFmtId="0" fontId="6" fillId="3" borderId="6" xfId="0" applyFont="1" applyFill="1" applyBorder="1" applyAlignment="1"/>
    <xf numFmtId="0" fontId="35" fillId="3" borderId="6" xfId="0" applyFont="1" applyFill="1" applyBorder="1" applyAlignment="1">
      <alignment vertical="top"/>
    </xf>
    <xf numFmtId="2" fontId="6" fillId="3" borderId="6" xfId="0" applyNumberFormat="1" applyFont="1" applyFill="1" applyBorder="1" applyAlignment="1"/>
    <xf numFmtId="0" fontId="6" fillId="3" borderId="6" xfId="0" applyFont="1" applyFill="1" applyBorder="1" applyAlignment="1">
      <alignment horizontal="left" vertical="center"/>
    </xf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left"/>
    </xf>
    <xf numFmtId="165" fontId="6" fillId="3" borderId="6" xfId="0" applyNumberFormat="1" applyFont="1" applyFill="1" applyBorder="1" applyAlignment="1">
      <alignment horizontal="center"/>
    </xf>
    <xf numFmtId="0" fontId="6" fillId="3" borderId="7" xfId="0" applyFont="1" applyFill="1" applyBorder="1" applyAlignment="1"/>
    <xf numFmtId="0" fontId="17" fillId="2" borderId="1" xfId="0" applyFont="1" applyFill="1" applyBorder="1" applyAlignment="1"/>
    <xf numFmtId="0" fontId="36" fillId="2" borderId="2" xfId="0" applyFont="1" applyFill="1" applyBorder="1" applyAlignment="1">
      <alignment vertical="top"/>
    </xf>
    <xf numFmtId="0" fontId="6" fillId="2" borderId="2" xfId="0" applyFont="1" applyFill="1" applyBorder="1" applyAlignment="1">
      <alignment horizontal="left"/>
    </xf>
    <xf numFmtId="14" fontId="6" fillId="2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6" fillId="2" borderId="3" xfId="0" applyFont="1" applyFill="1" applyBorder="1" applyAlignment="1"/>
    <xf numFmtId="0" fontId="37" fillId="2" borderId="0" xfId="0" applyFont="1" applyFill="1" applyAlignment="1">
      <alignment vertical="top"/>
    </xf>
    <xf numFmtId="49" fontId="38" fillId="3" borderId="0" xfId="0" applyNumberFormat="1" applyFont="1" applyFill="1" applyAlignment="1">
      <alignment vertical="top"/>
    </xf>
    <xf numFmtId="0" fontId="0" fillId="6" borderId="0" xfId="0" applyFont="1" applyFill="1" applyAlignment="1"/>
    <xf numFmtId="0" fontId="6" fillId="6" borderId="0" xfId="0" applyFont="1" applyFill="1" applyAlignment="1"/>
    <xf numFmtId="0" fontId="39" fillId="6" borderId="0" xfId="0" applyFont="1" applyFill="1" applyAlignment="1">
      <alignment vertical="top"/>
    </xf>
    <xf numFmtId="2" fontId="6" fillId="6" borderId="0" xfId="0" applyNumberFormat="1" applyFont="1" applyFill="1" applyAlignment="1"/>
    <xf numFmtId="0" fontId="6" fillId="6" borderId="0" xfId="0" applyFont="1" applyFill="1" applyAlignment="1">
      <alignment horizontal="left" vertical="center"/>
    </xf>
    <xf numFmtId="3" fontId="6" fillId="6" borderId="0" xfId="0" applyNumberFormat="1" applyFont="1" applyFill="1" applyAlignment="1">
      <alignment horizontal="left" vertical="center"/>
    </xf>
    <xf numFmtId="14" fontId="6" fillId="6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left"/>
    </xf>
    <xf numFmtId="165" fontId="6" fillId="6" borderId="0" xfId="0" applyNumberFormat="1" applyFont="1" applyFill="1" applyAlignment="1">
      <alignment horizontal="center"/>
    </xf>
    <xf numFmtId="49" fontId="40" fillId="2" borderId="0" xfId="0" applyNumberFormat="1" applyFont="1" applyFill="1" applyAlignment="1">
      <alignment horizontal="left" vertical="center"/>
    </xf>
    <xf numFmtId="14" fontId="6" fillId="2" borderId="0" xfId="0" applyNumberFormat="1" applyFont="1" applyFill="1" applyAlignment="1">
      <alignment horizontal="left" vertical="center"/>
    </xf>
    <xf numFmtId="2" fontId="6" fillId="3" borderId="0" xfId="0" applyNumberFormat="1" applyFont="1" applyFill="1" applyAlignment="1"/>
    <xf numFmtId="0" fontId="41" fillId="3" borderId="0" xfId="0" applyFont="1" applyFill="1" applyAlignment="1">
      <alignment vertical="top"/>
    </xf>
    <xf numFmtId="0" fontId="6" fillId="0" borderId="0" xfId="0" applyFont="1" applyAlignment="1"/>
    <xf numFmtId="0" fontId="0" fillId="7" borderId="0" xfId="0" applyFont="1" applyFill="1" applyAlignment="1">
      <alignment horizontal="left" vertical="center"/>
    </xf>
    <xf numFmtId="0" fontId="0" fillId="0" borderId="0" xfId="0" applyFont="1" applyAlignment="1"/>
    <xf numFmtId="0" fontId="42" fillId="3" borderId="2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/>
    </xf>
    <xf numFmtId="165" fontId="6" fillId="2" borderId="0" xfId="0" applyNumberFormat="1" applyFont="1" applyFill="1" applyAlignment="1">
      <alignment horizontal="left" vertical="center"/>
    </xf>
    <xf numFmtId="165" fontId="6" fillId="3" borderId="0" xfId="0" applyNumberFormat="1" applyFont="1" applyFill="1" applyAlignment="1">
      <alignment horizontal="left" vertical="center"/>
    </xf>
    <xf numFmtId="0" fontId="43" fillId="2" borderId="0" xfId="0" applyFont="1" applyFill="1" applyAlignment="1">
      <alignment horizontal="left" vertical="center"/>
    </xf>
    <xf numFmtId="169" fontId="6" fillId="3" borderId="0" xfId="0" applyNumberFormat="1" applyFont="1" applyFill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4" fillId="3" borderId="2" xfId="0" applyFont="1" applyFill="1" applyBorder="1" applyAlignment="1">
      <alignment horizontal="left" vertical="center"/>
    </xf>
    <xf numFmtId="165" fontId="6" fillId="3" borderId="2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165" fontId="6" fillId="2" borderId="2" xfId="0" applyNumberFormat="1" applyFont="1" applyFill="1" applyBorder="1" applyAlignment="1">
      <alignment horizontal="left" vertical="center"/>
    </xf>
    <xf numFmtId="0" fontId="45" fillId="2" borderId="0" xfId="0" applyFont="1" applyFill="1" applyAlignment="1"/>
    <xf numFmtId="49" fontId="46" fillId="2" borderId="2" xfId="0" applyNumberFormat="1" applyFont="1" applyFill="1" applyBorder="1" applyAlignment="1">
      <alignment horizontal="left" vertical="center"/>
    </xf>
    <xf numFmtId="2" fontId="6" fillId="2" borderId="2" xfId="0" applyNumberFormat="1" applyFont="1" applyFill="1" applyBorder="1" applyAlignment="1">
      <alignment horizontal="left" vertical="center"/>
    </xf>
    <xf numFmtId="169" fontId="6" fillId="2" borderId="2" xfId="0" applyNumberFormat="1" applyFont="1" applyFill="1" applyBorder="1" applyAlignment="1">
      <alignment horizontal="left" vertical="center"/>
    </xf>
    <xf numFmtId="165" fontId="6" fillId="3" borderId="0" xfId="0" applyNumberFormat="1" applyFont="1" applyFill="1" applyAlignment="1"/>
    <xf numFmtId="49" fontId="47" fillId="3" borderId="2" xfId="0" applyNumberFormat="1" applyFont="1" applyFill="1" applyBorder="1" applyAlignment="1">
      <alignment horizontal="left" vertical="center"/>
    </xf>
    <xf numFmtId="165" fontId="6" fillId="2" borderId="0" xfId="0" applyNumberFormat="1" applyFont="1" applyFill="1" applyAlignment="1"/>
    <xf numFmtId="2" fontId="6" fillId="3" borderId="2" xfId="0" applyNumberFormat="1" applyFont="1" applyFill="1" applyBorder="1" applyAlignment="1">
      <alignment horizontal="left" vertical="center"/>
    </xf>
    <xf numFmtId="0" fontId="48" fillId="3" borderId="0" xfId="0" applyFont="1" applyFill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49" fillId="3" borderId="6" xfId="0" applyFont="1" applyFill="1" applyBorder="1" applyAlignment="1">
      <alignment horizontal="left" vertical="center"/>
    </xf>
    <xf numFmtId="14" fontId="6" fillId="3" borderId="6" xfId="0" applyNumberFormat="1" applyFont="1" applyFill="1" applyBorder="1" applyAlignment="1">
      <alignment horizontal="left" vertical="center"/>
    </xf>
    <xf numFmtId="165" fontId="6" fillId="3" borderId="6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45" fillId="3" borderId="0" xfId="0" applyFont="1" applyFill="1" applyAlignment="1"/>
    <xf numFmtId="49" fontId="50" fillId="6" borderId="0" xfId="0" applyNumberFormat="1" applyFont="1" applyFill="1" applyAlignment="1">
      <alignment horizontal="left" vertical="center"/>
    </xf>
    <xf numFmtId="2" fontId="6" fillId="6" borderId="0" xfId="0" applyNumberFormat="1" applyFont="1" applyFill="1" applyAlignment="1">
      <alignment horizontal="left" vertical="center"/>
    </xf>
    <xf numFmtId="14" fontId="6" fillId="6" borderId="0" xfId="0" applyNumberFormat="1" applyFont="1" applyFill="1" applyAlignment="1">
      <alignment horizontal="left" vertical="center"/>
    </xf>
    <xf numFmtId="165" fontId="6" fillId="6" borderId="0" xfId="0" applyNumberFormat="1" applyFont="1" applyFill="1" applyAlignment="1">
      <alignment horizontal="left" vertical="center"/>
    </xf>
    <xf numFmtId="0" fontId="6" fillId="6" borderId="5" xfId="0" applyFont="1" applyFill="1" applyBorder="1" applyAlignment="1"/>
    <xf numFmtId="0" fontId="6" fillId="6" borderId="6" xfId="0" applyFont="1" applyFill="1" applyBorder="1" applyAlignment="1"/>
    <xf numFmtId="0" fontId="51" fillId="6" borderId="6" xfId="0" applyFont="1" applyFill="1" applyBorder="1" applyAlignment="1"/>
    <xf numFmtId="0" fontId="52" fillId="6" borderId="6" xfId="0" applyFont="1" applyFill="1" applyBorder="1" applyAlignment="1">
      <alignment vertical="top"/>
    </xf>
    <xf numFmtId="0" fontId="6" fillId="6" borderId="6" xfId="0" applyFont="1" applyFill="1" applyBorder="1" applyAlignment="1">
      <alignment horizontal="left"/>
    </xf>
    <xf numFmtId="14" fontId="6" fillId="6" borderId="6" xfId="0" applyNumberFormat="1" applyFont="1" applyFill="1" applyBorder="1" applyAlignment="1">
      <alignment horizontal="center"/>
    </xf>
    <xf numFmtId="165" fontId="6" fillId="6" borderId="6" xfId="0" applyNumberFormat="1" applyFont="1" applyFill="1" applyBorder="1" applyAlignment="1"/>
    <xf numFmtId="0" fontId="6" fillId="6" borderId="7" xfId="0" applyFont="1" applyFill="1" applyBorder="1" applyAlignment="1"/>
    <xf numFmtId="0" fontId="6" fillId="3" borderId="1" xfId="0" applyFont="1" applyFill="1" applyBorder="1" applyAlignment="1"/>
    <xf numFmtId="0" fontId="53" fillId="3" borderId="2" xfId="0" applyFont="1" applyFill="1" applyBorder="1" applyAlignment="1"/>
    <xf numFmtId="165" fontId="6" fillId="3" borderId="2" xfId="0" applyNumberFormat="1" applyFont="1" applyFill="1" applyBorder="1" applyAlignment="1"/>
    <xf numFmtId="0" fontId="6" fillId="2" borderId="1" xfId="0" applyFont="1" applyFill="1" applyBorder="1" applyAlignment="1"/>
    <xf numFmtId="0" fontId="54" fillId="2" borderId="2" xfId="0" applyFont="1" applyFill="1" applyBorder="1" applyAlignment="1">
      <alignment vertical="top"/>
    </xf>
    <xf numFmtId="165" fontId="6" fillId="2" borderId="2" xfId="0" applyNumberFormat="1" applyFont="1" applyFill="1" applyBorder="1" applyAlignment="1"/>
    <xf numFmtId="0" fontId="6" fillId="3" borderId="5" xfId="0" applyFont="1" applyFill="1" applyBorder="1" applyAlignment="1"/>
    <xf numFmtId="0" fontId="55" fillId="3" borderId="6" xfId="0" applyFont="1" applyFill="1" applyBorder="1" applyAlignment="1"/>
    <xf numFmtId="165" fontId="6" fillId="3" borderId="6" xfId="0" applyNumberFormat="1" applyFont="1" applyFill="1" applyBorder="1" applyAlignment="1"/>
    <xf numFmtId="169" fontId="6" fillId="2" borderId="2" xfId="0" applyNumberFormat="1" applyFont="1" applyFill="1" applyBorder="1" applyAlignment="1"/>
    <xf numFmtId="0" fontId="56" fillId="2" borderId="2" xfId="0" applyFont="1" applyFill="1" applyBorder="1" applyAlignment="1"/>
    <xf numFmtId="0" fontId="57" fillId="3" borderId="2" xfId="0" applyFont="1" applyFill="1" applyBorder="1" applyAlignment="1">
      <alignment vertical="top"/>
    </xf>
    <xf numFmtId="0" fontId="58" fillId="3" borderId="2" xfId="0" applyFont="1" applyFill="1" applyBorder="1" applyAlignment="1"/>
    <xf numFmtId="0" fontId="6" fillId="3" borderId="4" xfId="0" applyFont="1" applyFill="1" applyBorder="1" applyAlignment="1"/>
    <xf numFmtId="0" fontId="59" fillId="3" borderId="4" xfId="0" applyFont="1" applyFill="1" applyBorder="1" applyAlignment="1"/>
    <xf numFmtId="0" fontId="6" fillId="3" borderId="4" xfId="0" applyFont="1" applyFill="1" applyBorder="1" applyAlignment="1">
      <alignment horizontal="left"/>
    </xf>
    <xf numFmtId="14" fontId="6" fillId="3" borderId="4" xfId="0" applyNumberFormat="1" applyFont="1" applyFill="1" applyBorder="1" applyAlignment="1">
      <alignment horizontal="center"/>
    </xf>
    <xf numFmtId="165" fontId="6" fillId="3" borderId="4" xfId="0" applyNumberFormat="1" applyFont="1" applyFill="1" applyBorder="1" applyAlignment="1"/>
    <xf numFmtId="14" fontId="6" fillId="3" borderId="0" xfId="0" applyNumberFormat="1" applyFont="1" applyFill="1" applyAlignment="1"/>
    <xf numFmtId="0" fontId="6" fillId="6" borderId="4" xfId="0" applyFont="1" applyFill="1" applyBorder="1" applyAlignment="1"/>
    <xf numFmtId="0" fontId="60" fillId="6" borderId="4" xfId="0" applyFont="1" applyFill="1" applyBorder="1" applyAlignment="1"/>
    <xf numFmtId="0" fontId="6" fillId="6" borderId="4" xfId="0" applyFont="1" applyFill="1" applyBorder="1" applyAlignment="1">
      <alignment horizontal="left"/>
    </xf>
    <xf numFmtId="14" fontId="6" fillId="6" borderId="4" xfId="0" applyNumberFormat="1" applyFont="1" applyFill="1" applyBorder="1" applyAlignment="1">
      <alignment horizontal="center"/>
    </xf>
    <xf numFmtId="165" fontId="6" fillId="6" borderId="4" xfId="0" applyNumberFormat="1" applyFont="1" applyFill="1" applyBorder="1" applyAlignment="1"/>
    <xf numFmtId="0" fontId="61" fillId="6" borderId="5" xfId="0" applyFont="1" applyFill="1" applyBorder="1" applyAlignment="1"/>
    <xf numFmtId="0" fontId="61" fillId="6" borderId="6" xfId="0" applyFont="1" applyFill="1" applyBorder="1" applyAlignment="1"/>
    <xf numFmtId="0" fontId="62" fillId="6" borderId="6" xfId="0" applyFont="1" applyFill="1" applyBorder="1" applyAlignment="1">
      <alignment vertical="top"/>
    </xf>
    <xf numFmtId="0" fontId="61" fillId="6" borderId="6" xfId="0" applyFont="1" applyFill="1" applyBorder="1" applyAlignment="1">
      <alignment horizontal="left"/>
    </xf>
    <xf numFmtId="3" fontId="61" fillId="6" borderId="6" xfId="0" applyNumberFormat="1" applyFont="1" applyFill="1" applyBorder="1" applyAlignment="1">
      <alignment horizontal="left"/>
    </xf>
    <xf numFmtId="14" fontId="61" fillId="6" borderId="6" xfId="0" applyNumberFormat="1" applyFont="1" applyFill="1" applyBorder="1" applyAlignment="1">
      <alignment horizontal="center"/>
    </xf>
    <xf numFmtId="165" fontId="61" fillId="6" borderId="6" xfId="0" applyNumberFormat="1" applyFont="1" applyFill="1" applyBorder="1" applyAlignment="1"/>
    <xf numFmtId="0" fontId="61" fillId="6" borderId="7" xfId="0" applyFont="1" applyFill="1" applyBorder="1" applyAlignment="1"/>
    <xf numFmtId="0" fontId="61" fillId="0" borderId="1" xfId="0" applyFont="1" applyBorder="1" applyAlignment="1"/>
    <xf numFmtId="0" fontId="61" fillId="0" borderId="2" xfId="0" applyFont="1" applyBorder="1" applyAlignment="1"/>
    <xf numFmtId="0" fontId="61" fillId="0" borderId="2" xfId="0" applyFont="1" applyBorder="1" applyAlignment="1">
      <alignment horizontal="left"/>
    </xf>
    <xf numFmtId="14" fontId="61" fillId="0" borderId="2" xfId="0" applyNumberFormat="1" applyFont="1" applyBorder="1" applyAlignment="1">
      <alignment horizontal="center"/>
    </xf>
    <xf numFmtId="165" fontId="61" fillId="0" borderId="2" xfId="0" applyNumberFormat="1" applyFont="1" applyBorder="1" applyAlignment="1"/>
    <xf numFmtId="0" fontId="61" fillId="0" borderId="3" xfId="0" applyFont="1" applyBorder="1" applyAlignment="1"/>
    <xf numFmtId="14" fontId="61" fillId="6" borderId="6" xfId="0" applyNumberFormat="1" applyFont="1" applyFill="1" applyBorder="1" applyAlignment="1"/>
    <xf numFmtId="0" fontId="58" fillId="6" borderId="6" xfId="0" applyFont="1" applyFill="1" applyBorder="1" applyAlignment="1"/>
    <xf numFmtId="0" fontId="61" fillId="3" borderId="5" xfId="0" applyFont="1" applyFill="1" applyBorder="1" applyAlignment="1"/>
    <xf numFmtId="0" fontId="61" fillId="3" borderId="6" xfId="0" applyFont="1" applyFill="1" applyBorder="1" applyAlignment="1"/>
    <xf numFmtId="0" fontId="61" fillId="3" borderId="6" xfId="0" applyFont="1" applyFill="1" applyBorder="1" applyAlignment="1">
      <alignment horizontal="left"/>
    </xf>
    <xf numFmtId="14" fontId="61" fillId="3" borderId="6" xfId="0" applyNumberFormat="1" applyFont="1" applyFill="1" applyBorder="1" applyAlignment="1">
      <alignment horizontal="center"/>
    </xf>
    <xf numFmtId="165" fontId="61" fillId="3" borderId="6" xfId="0" applyNumberFormat="1" applyFont="1" applyFill="1" applyBorder="1" applyAlignment="1"/>
    <xf numFmtId="0" fontId="61" fillId="3" borderId="7" xfId="0" applyFont="1" applyFill="1" applyBorder="1" applyAlignment="1"/>
    <xf numFmtId="0" fontId="63" fillId="0" borderId="2" xfId="0" applyFont="1" applyBorder="1" applyAlignment="1">
      <alignment vertical="top"/>
    </xf>
    <xf numFmtId="3" fontId="61" fillId="0" borderId="2" xfId="0" applyNumberFormat="1" applyFont="1" applyBorder="1" applyAlignment="1">
      <alignment horizontal="left"/>
    </xf>
    <xf numFmtId="14" fontId="61" fillId="0" borderId="2" xfId="0" applyNumberFormat="1" applyFont="1" applyBorder="1" applyAlignment="1"/>
    <xf numFmtId="0" fontId="64" fillId="6" borderId="6" xfId="0" applyFont="1" applyFill="1" applyBorder="1" applyAlignment="1">
      <alignment vertical="top"/>
    </xf>
    <xf numFmtId="0" fontId="65" fillId="3" borderId="6" xfId="0" applyFont="1" applyFill="1" applyBorder="1" applyAlignment="1">
      <alignment vertical="top"/>
    </xf>
    <xf numFmtId="0" fontId="66" fillId="3" borderId="6" xfId="0" applyFont="1" applyFill="1" applyBorder="1" applyAlignment="1">
      <alignment vertical="top"/>
    </xf>
    <xf numFmtId="3" fontId="61" fillId="3" borderId="6" xfId="0" applyNumberFormat="1" applyFont="1" applyFill="1" applyBorder="1" applyAlignment="1">
      <alignment horizontal="left"/>
    </xf>
    <xf numFmtId="0" fontId="61" fillId="3" borderId="8" xfId="0" applyFont="1" applyFill="1" applyBorder="1" applyAlignment="1"/>
    <xf numFmtId="0" fontId="61" fillId="3" borderId="9" xfId="0" applyFont="1" applyFill="1" applyBorder="1" applyAlignment="1"/>
    <xf numFmtId="0" fontId="61" fillId="3" borderId="9" xfId="0" applyFont="1" applyFill="1" applyBorder="1" applyAlignment="1">
      <alignment horizontal="left"/>
    </xf>
    <xf numFmtId="14" fontId="61" fillId="3" borderId="9" xfId="0" applyNumberFormat="1" applyFont="1" applyFill="1" applyBorder="1" applyAlignment="1">
      <alignment horizontal="center"/>
    </xf>
    <xf numFmtId="165" fontId="61" fillId="3" borderId="9" xfId="0" applyNumberFormat="1" applyFont="1" applyFill="1" applyBorder="1" applyAlignment="1"/>
    <xf numFmtId="0" fontId="61" fillId="3" borderId="10" xfId="0" applyFont="1" applyFill="1" applyBorder="1" applyAlignment="1"/>
    <xf numFmtId="0" fontId="61" fillId="6" borderId="8" xfId="0" applyFont="1" applyFill="1" applyBorder="1" applyAlignment="1"/>
    <xf numFmtId="0" fontId="61" fillId="6" borderId="9" xfId="0" applyFont="1" applyFill="1" applyBorder="1" applyAlignment="1"/>
    <xf numFmtId="0" fontId="61" fillId="6" borderId="9" xfId="0" applyFont="1" applyFill="1" applyBorder="1" applyAlignment="1">
      <alignment horizontal="left"/>
    </xf>
    <xf numFmtId="14" fontId="61" fillId="6" borderId="9" xfId="0" applyNumberFormat="1" applyFont="1" applyFill="1" applyBorder="1" applyAlignment="1">
      <alignment horizontal="center"/>
    </xf>
    <xf numFmtId="165" fontId="61" fillId="6" borderId="9" xfId="0" applyNumberFormat="1" applyFont="1" applyFill="1" applyBorder="1" applyAlignment="1"/>
    <xf numFmtId="0" fontId="61" fillId="6" borderId="10" xfId="0" applyFont="1" applyFill="1" applyBorder="1" applyAlignment="1"/>
    <xf numFmtId="0" fontId="61" fillId="0" borderId="11" xfId="0" applyFont="1" applyBorder="1" applyAlignment="1"/>
    <xf numFmtId="0" fontId="61" fillId="0" borderId="12" xfId="0" applyFont="1" applyBorder="1" applyAlignment="1"/>
    <xf numFmtId="0" fontId="67" fillId="0" borderId="12" xfId="0" applyFont="1" applyBorder="1" applyAlignment="1">
      <alignment vertical="top"/>
    </xf>
    <xf numFmtId="3" fontId="61" fillId="0" borderId="12" xfId="0" applyNumberFormat="1" applyFont="1" applyBorder="1" applyAlignment="1">
      <alignment horizontal="left"/>
    </xf>
    <xf numFmtId="14" fontId="61" fillId="0" borderId="12" xfId="0" applyNumberFormat="1" applyFont="1" applyBorder="1" applyAlignment="1"/>
    <xf numFmtId="165" fontId="61" fillId="0" borderId="12" xfId="0" applyNumberFormat="1" applyFont="1" applyBorder="1" applyAlignment="1"/>
    <xf numFmtId="0" fontId="61" fillId="0" borderId="13" xfId="0" applyFont="1" applyBorder="1" applyAlignment="1"/>
    <xf numFmtId="0" fontId="61" fillId="0" borderId="12" xfId="0" applyFont="1" applyBorder="1" applyAlignment="1">
      <alignment horizontal="left"/>
    </xf>
    <xf numFmtId="14" fontId="61" fillId="0" borderId="12" xfId="0" applyNumberFormat="1" applyFont="1" applyBorder="1" applyAlignment="1">
      <alignment horizontal="center"/>
    </xf>
    <xf numFmtId="0" fontId="68" fillId="6" borderId="9" xfId="0" applyFont="1" applyFill="1" applyBorder="1" applyAlignment="1">
      <alignment vertical="top"/>
    </xf>
    <xf numFmtId="3" fontId="61" fillId="6" borderId="9" xfId="0" applyNumberFormat="1" applyFont="1" applyFill="1" applyBorder="1" applyAlignment="1">
      <alignment horizontal="left"/>
    </xf>
    <xf numFmtId="14" fontId="61" fillId="6" borderId="9" xfId="0" applyNumberFormat="1" applyFont="1" applyFill="1" applyBorder="1" applyAlignment="1"/>
    <xf numFmtId="3" fontId="61" fillId="3" borderId="9" xfId="0" applyNumberFormat="1" applyFont="1" applyFill="1" applyBorder="1" applyAlignment="1">
      <alignment horizontal="left"/>
    </xf>
    <xf numFmtId="0" fontId="69" fillId="6" borderId="9" xfId="0" applyFont="1" applyFill="1" applyBorder="1" applyAlignment="1">
      <alignment vertical="top"/>
    </xf>
    <xf numFmtId="0" fontId="61" fillId="8" borderId="6" xfId="0" applyFont="1" applyFill="1" applyBorder="1" applyAlignment="1"/>
    <xf numFmtId="0" fontId="6" fillId="8" borderId="4" xfId="0" applyFont="1" applyFill="1" applyBorder="1" applyAlignment="1"/>
    <xf numFmtId="0" fontId="70" fillId="8" borderId="6" xfId="0" applyFont="1" applyFill="1" applyBorder="1" applyAlignment="1">
      <alignment vertical="top"/>
    </xf>
    <xf numFmtId="0" fontId="45" fillId="0" borderId="2" xfId="0" applyFont="1" applyBorder="1" applyAlignment="1">
      <alignment horizontal="right"/>
    </xf>
    <xf numFmtId="0" fontId="0" fillId="8" borderId="4" xfId="0" applyFont="1" applyFill="1" applyBorder="1" applyAlignment="1"/>
    <xf numFmtId="0" fontId="71" fillId="8" borderId="6" xfId="0" applyFont="1" applyFill="1" applyBorder="1" applyAlignment="1">
      <alignment vertical="top"/>
    </xf>
    <xf numFmtId="0" fontId="72" fillId="0" borderId="2" xfId="0" applyFont="1" applyBorder="1" applyAlignment="1">
      <alignment vertical="top"/>
    </xf>
    <xf numFmtId="169" fontId="61" fillId="0" borderId="2" xfId="0" applyNumberFormat="1" applyFont="1" applyBorder="1" applyAlignment="1"/>
    <xf numFmtId="14" fontId="6" fillId="2" borderId="0" xfId="0" applyNumberFormat="1" applyFont="1" applyFill="1" applyAlignment="1"/>
    <xf numFmtId="0" fontId="73" fillId="2" borderId="0" xfId="0" applyFont="1" applyFill="1" applyAlignment="1">
      <alignment vertical="top"/>
    </xf>
    <xf numFmtId="0" fontId="45" fillId="3" borderId="0" xfId="0" applyFont="1" applyFill="1" applyAlignment="1">
      <alignment horizontal="right"/>
    </xf>
    <xf numFmtId="0" fontId="0" fillId="2" borderId="0" xfId="0" applyFont="1" applyFill="1" applyAlignment="1"/>
    <xf numFmtId="0" fontId="74" fillId="3" borderId="0" xfId="0" applyFont="1" applyFill="1" applyAlignment="1">
      <alignment vertical="top"/>
    </xf>
    <xf numFmtId="169" fontId="6" fillId="2" borderId="0" xfId="0" applyNumberFormat="1" applyFont="1" applyFill="1" applyAlignment="1"/>
    <xf numFmtId="0" fontId="6" fillId="6" borderId="9" xfId="0" applyFont="1" applyFill="1" applyBorder="1" applyAlignment="1"/>
    <xf numFmtId="0" fontId="6" fillId="6" borderId="9" xfId="0" applyFont="1" applyFill="1" applyBorder="1" applyAlignment="1">
      <alignment horizontal="center"/>
    </xf>
    <xf numFmtId="14" fontId="6" fillId="6" borderId="9" xfId="0" applyNumberFormat="1" applyFont="1" applyFill="1" applyBorder="1" applyAlignment="1"/>
    <xf numFmtId="165" fontId="6" fillId="6" borderId="9" xfId="0" applyNumberFormat="1" applyFont="1" applyFill="1" applyBorder="1" applyAlignment="1"/>
    <xf numFmtId="0" fontId="6" fillId="3" borderId="12" xfId="0" applyFont="1" applyFill="1" applyBorder="1" applyAlignment="1"/>
    <xf numFmtId="0" fontId="6" fillId="3" borderId="12" xfId="0" applyFont="1" applyFill="1" applyBorder="1" applyAlignment="1">
      <alignment horizontal="center"/>
    </xf>
    <xf numFmtId="14" fontId="6" fillId="3" borderId="12" xfId="0" applyNumberFormat="1" applyFont="1" applyFill="1" applyBorder="1" applyAlignment="1"/>
    <xf numFmtId="165" fontId="6" fillId="3" borderId="12" xfId="0" applyNumberFormat="1" applyFont="1" applyFill="1" applyBorder="1" applyAlignment="1"/>
    <xf numFmtId="3" fontId="6" fillId="3" borderId="12" xfId="0" applyNumberFormat="1" applyFont="1" applyFill="1" applyBorder="1" applyAlignment="1">
      <alignment horizontal="center"/>
    </xf>
    <xf numFmtId="0" fontId="0" fillId="3" borderId="12" xfId="0" applyFont="1" applyFill="1" applyBorder="1" applyAlignment="1"/>
    <xf numFmtId="3" fontId="6" fillId="6" borderId="9" xfId="0" applyNumberFormat="1" applyFont="1" applyFill="1" applyBorder="1" applyAlignment="1">
      <alignment horizontal="center"/>
    </xf>
    <xf numFmtId="1" fontId="6" fillId="6" borderId="9" xfId="0" applyNumberFormat="1" applyFont="1" applyFill="1" applyBorder="1" applyAlignment="1">
      <alignment horizontal="center"/>
    </xf>
    <xf numFmtId="169" fontId="6" fillId="3" borderId="12" xfId="0" applyNumberFormat="1" applyFont="1" applyFill="1" applyBorder="1" applyAlignment="1"/>
    <xf numFmtId="0" fontId="6" fillId="9" borderId="0" xfId="0" applyFont="1" applyFill="1" applyAlignment="1"/>
    <xf numFmtId="14" fontId="6" fillId="9" borderId="0" xfId="0" applyNumberFormat="1" applyFont="1" applyFill="1" applyAlignment="1"/>
    <xf numFmtId="165" fontId="6" fillId="9" borderId="0" xfId="0" applyNumberFormat="1" applyFont="1" applyFill="1" applyAlignment="1"/>
    <xf numFmtId="0" fontId="6" fillId="9" borderId="0" xfId="0" applyFont="1" applyFill="1" applyAlignment="1">
      <alignment horizontal="left"/>
    </xf>
    <xf numFmtId="3" fontId="6" fillId="3" borderId="0" xfId="0" applyNumberFormat="1" applyFont="1" applyFill="1" applyAlignment="1"/>
    <xf numFmtId="1" fontId="6" fillId="9" borderId="0" xfId="0" applyNumberFormat="1" applyFont="1" applyFill="1" applyAlignment="1"/>
    <xf numFmtId="169" fontId="6" fillId="3" borderId="0" xfId="0" applyNumberFormat="1" applyFont="1" applyFill="1" applyAlignment="1"/>
    <xf numFmtId="3" fontId="6" fillId="9" borderId="0" xfId="0" applyNumberFormat="1" applyFont="1" applyFill="1" applyAlignment="1"/>
    <xf numFmtId="0" fontId="0" fillId="9" borderId="0" xfId="0" applyFont="1" applyFill="1" applyAlignment="1"/>
    <xf numFmtId="14" fontId="0" fillId="9" borderId="0" xfId="0" applyNumberFormat="1" applyFont="1" applyFill="1" applyAlignment="1"/>
    <xf numFmtId="0" fontId="0" fillId="3" borderId="0" xfId="0" applyFont="1" applyFill="1" applyAlignment="1"/>
    <xf numFmtId="14" fontId="0" fillId="3" borderId="0" xfId="0" applyNumberFormat="1" applyFont="1" applyFill="1" applyAlignment="1"/>
    <xf numFmtId="0" fontId="75" fillId="9" borderId="0" xfId="0" applyFont="1" applyFill="1" applyAlignment="1">
      <alignment vertical="top"/>
    </xf>
    <xf numFmtId="0" fontId="3" fillId="3" borderId="0" xfId="0" applyFont="1" applyFill="1" applyAlignment="1">
      <alignment horizontal="left"/>
    </xf>
    <xf numFmtId="170" fontId="0" fillId="0" borderId="0" xfId="1" applyNumberFormat="1" applyFont="1" applyAlignment="1">
      <alignment horizontal="left" vertical="center"/>
    </xf>
    <xf numFmtId="170" fontId="3" fillId="0" borderId="0" xfId="1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14" fontId="3" fillId="2" borderId="0" xfId="0" applyNumberFormat="1" applyFont="1" applyFill="1" applyAlignment="1">
      <alignment horizontal="left"/>
    </xf>
    <xf numFmtId="14" fontId="3" fillId="3" borderId="0" xfId="0" applyNumberFormat="1" applyFont="1" applyFill="1" applyAlignment="1">
      <alignment horizontal="left"/>
    </xf>
    <xf numFmtId="4" fontId="3" fillId="0" borderId="0" xfId="0" applyNumberFormat="1" applyFont="1" applyAlignment="1">
      <alignment horizontal="left"/>
    </xf>
    <xf numFmtId="43" fontId="3" fillId="0" borderId="0" xfId="1" applyFont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6" borderId="0" xfId="0" applyFont="1" applyFill="1" applyAlignment="1">
      <alignment horizontal="left"/>
    </xf>
    <xf numFmtId="49" fontId="0" fillId="0" borderId="0" xfId="1" applyNumberFormat="1" applyFont="1" applyAlignment="1">
      <alignment horizontal="left" vertical="center"/>
    </xf>
    <xf numFmtId="49" fontId="3" fillId="0" borderId="0" xfId="1" applyNumberFormat="1" applyFont="1" applyAlignment="1">
      <alignment horizontal="left"/>
    </xf>
    <xf numFmtId="49" fontId="0" fillId="0" borderId="0" xfId="1" applyNumberFormat="1" applyFont="1" applyAlignment="1">
      <alignment horizontal="left"/>
    </xf>
    <xf numFmtId="49" fontId="9" fillId="0" borderId="0" xfId="1" applyNumberFormat="1" applyFont="1" applyAlignment="1"/>
    <xf numFmtId="49" fontId="6" fillId="2" borderId="0" xfId="1" applyNumberFormat="1" applyFont="1" applyFill="1" applyAlignment="1">
      <alignment horizontal="left" vertical="center"/>
    </xf>
    <xf numFmtId="49" fontId="6" fillId="0" borderId="0" xfId="1" applyNumberFormat="1" applyFont="1" applyAlignment="1">
      <alignment horizontal="left" vertical="center"/>
    </xf>
    <xf numFmtId="49" fontId="6" fillId="3" borderId="0" xfId="1" applyNumberFormat="1" applyFont="1" applyFill="1" applyAlignment="1">
      <alignment horizontal="left" vertical="center"/>
    </xf>
    <xf numFmtId="49" fontId="6" fillId="4" borderId="0" xfId="1" applyNumberFormat="1" applyFont="1" applyFill="1" applyAlignment="1">
      <alignment horizontal="left" vertical="center"/>
    </xf>
    <xf numFmtId="49" fontId="6" fillId="2" borderId="0" xfId="1" applyNumberFormat="1" applyFont="1" applyFill="1" applyAlignment="1">
      <alignment horizontal="center" vertical="center"/>
    </xf>
    <xf numFmtId="49" fontId="6" fillId="3" borderId="0" xfId="1" applyNumberFormat="1" applyFont="1" applyFill="1" applyAlignment="1">
      <alignment horizontal="center" vertical="center"/>
    </xf>
    <xf numFmtId="49" fontId="0" fillId="0" borderId="0" xfId="1" applyNumberFormat="1" applyFont="1" applyAlignment="1"/>
    <xf numFmtId="49" fontId="6" fillId="3" borderId="0" xfId="1" applyNumberFormat="1" applyFont="1" applyFill="1" applyAlignment="1">
      <alignment horizontal="center"/>
    </xf>
    <xf numFmtId="49" fontId="6" fillId="2" borderId="0" xfId="1" applyNumberFormat="1" applyFont="1" applyFill="1" applyAlignment="1">
      <alignment horizontal="center"/>
    </xf>
    <xf numFmtId="49" fontId="6" fillId="2" borderId="2" xfId="1" applyNumberFormat="1" applyFont="1" applyFill="1" applyBorder="1" applyAlignment="1">
      <alignment horizontal="center" vertical="center"/>
    </xf>
    <xf numFmtId="49" fontId="6" fillId="5" borderId="0" xfId="1" applyNumberFormat="1" applyFont="1" applyFill="1" applyAlignment="1">
      <alignment horizontal="center"/>
    </xf>
    <xf numFmtId="49" fontId="6" fillId="2" borderId="4" xfId="1" applyNumberFormat="1" applyFont="1" applyFill="1" applyBorder="1" applyAlignment="1">
      <alignment horizontal="center"/>
    </xf>
    <xf numFmtId="49" fontId="6" fillId="3" borderId="6" xfId="1" applyNumberFormat="1" applyFont="1" applyFill="1" applyBorder="1" applyAlignment="1">
      <alignment horizontal="center"/>
    </xf>
    <xf numFmtId="49" fontId="6" fillId="2" borderId="2" xfId="1" applyNumberFormat="1" applyFont="1" applyFill="1" applyBorder="1" applyAlignment="1">
      <alignment horizontal="center"/>
    </xf>
    <xf numFmtId="49" fontId="6" fillId="6" borderId="0" xfId="1" applyNumberFormat="1" applyFont="1" applyFill="1" applyAlignment="1">
      <alignment horizontal="center"/>
    </xf>
    <xf numFmtId="49" fontId="6" fillId="3" borderId="2" xfId="1" applyNumberFormat="1" applyFont="1" applyFill="1" applyBorder="1" applyAlignment="1">
      <alignment horizontal="center" vertical="center"/>
    </xf>
    <xf numFmtId="49" fontId="6" fillId="3" borderId="2" xfId="1" applyNumberFormat="1" applyFont="1" applyFill="1" applyBorder="1" applyAlignment="1">
      <alignment horizontal="left" vertical="center"/>
    </xf>
    <xf numFmtId="49" fontId="6" fillId="2" borderId="2" xfId="1" applyNumberFormat="1" applyFont="1" applyFill="1" applyBorder="1" applyAlignment="1">
      <alignment horizontal="left" vertical="center"/>
    </xf>
    <xf numFmtId="49" fontId="6" fillId="2" borderId="0" xfId="1" applyNumberFormat="1" applyFont="1" applyFill="1" applyAlignment="1"/>
    <xf numFmtId="49" fontId="6" fillId="3" borderId="0" xfId="1" applyNumberFormat="1" applyFont="1" applyFill="1" applyAlignment="1"/>
    <xf numFmtId="49" fontId="6" fillId="3" borderId="6" xfId="1" applyNumberFormat="1" applyFont="1" applyFill="1" applyBorder="1" applyAlignment="1">
      <alignment horizontal="left" vertical="center"/>
    </xf>
    <xf numFmtId="49" fontId="6" fillId="6" borderId="0" xfId="1" applyNumberFormat="1" applyFont="1" applyFill="1" applyAlignment="1">
      <alignment horizontal="left" vertical="center"/>
    </xf>
    <xf numFmtId="49" fontId="6" fillId="6" borderId="6" xfId="1" applyNumberFormat="1" applyFont="1" applyFill="1" applyBorder="1" applyAlignment="1"/>
    <xf numFmtId="49" fontId="6" fillId="3" borderId="2" xfId="1" applyNumberFormat="1" applyFont="1" applyFill="1" applyBorder="1" applyAlignment="1"/>
    <xf numFmtId="49" fontId="6" fillId="2" borderId="2" xfId="1" applyNumberFormat="1" applyFont="1" applyFill="1" applyBorder="1" applyAlignment="1"/>
    <xf numFmtId="49" fontId="6" fillId="3" borderId="6" xfId="1" applyNumberFormat="1" applyFont="1" applyFill="1" applyBorder="1" applyAlignment="1"/>
    <xf numFmtId="49" fontId="6" fillId="3" borderId="4" xfId="1" applyNumberFormat="1" applyFont="1" applyFill="1" applyBorder="1" applyAlignment="1"/>
    <xf numFmtId="49" fontId="6" fillId="6" borderId="4" xfId="1" applyNumberFormat="1" applyFont="1" applyFill="1" applyBorder="1" applyAlignment="1"/>
    <xf numFmtId="49" fontId="61" fillId="6" borderId="6" xfId="1" applyNumberFormat="1" applyFont="1" applyFill="1" applyBorder="1" applyAlignment="1"/>
    <xf numFmtId="49" fontId="61" fillId="0" borderId="2" xfId="1" applyNumberFormat="1" applyFont="1" applyBorder="1" applyAlignment="1"/>
    <xf numFmtId="49" fontId="61" fillId="3" borderId="6" xfId="1" applyNumberFormat="1" applyFont="1" applyFill="1" applyBorder="1" applyAlignment="1"/>
    <xf numFmtId="49" fontId="61" fillId="3" borderId="9" xfId="1" applyNumberFormat="1" applyFont="1" applyFill="1" applyBorder="1" applyAlignment="1"/>
    <xf numFmtId="49" fontId="61" fillId="6" borderId="9" xfId="1" applyNumberFormat="1" applyFont="1" applyFill="1" applyBorder="1" applyAlignment="1"/>
    <xf numFmtId="49" fontId="61" fillId="0" borderId="12" xfId="1" applyNumberFormat="1" applyFont="1" applyBorder="1" applyAlignment="1"/>
    <xf numFmtId="49" fontId="6" fillId="6" borderId="9" xfId="1" applyNumberFormat="1" applyFont="1" applyFill="1" applyBorder="1" applyAlignment="1"/>
    <xf numFmtId="49" fontId="6" fillId="3" borderId="12" xfId="1" applyNumberFormat="1" applyFont="1" applyFill="1" applyBorder="1" applyAlignment="1"/>
    <xf numFmtId="49" fontId="6" fillId="9" borderId="0" xfId="1" applyNumberFormat="1" applyFont="1" applyFill="1" applyAlignment="1"/>
    <xf numFmtId="49" fontId="0" fillId="9" borderId="0" xfId="1" applyNumberFormat="1" applyFont="1" applyFill="1" applyAlignment="1"/>
    <xf numFmtId="49" fontId="0" fillId="3" borderId="0" xfId="1" applyNumberFormat="1" applyFont="1" applyFill="1" applyAlignment="1"/>
    <xf numFmtId="49" fontId="77" fillId="2" borderId="0" xfId="1" applyNumberFormat="1" applyFont="1" applyFill="1" applyAlignment="1"/>
    <xf numFmtId="49" fontId="77" fillId="3" borderId="0" xfId="1" applyNumberFormat="1" applyFont="1" applyFill="1" applyAlignment="1">
      <alignment horizontal="left" vertical="center"/>
    </xf>
    <xf numFmtId="49" fontId="77" fillId="2" borderId="0" xfId="1" applyNumberFormat="1" applyFont="1" applyFill="1" applyAlignment="1">
      <alignment horizontal="left" vertical="center"/>
    </xf>
    <xf numFmtId="49" fontId="77" fillId="3" borderId="0" xfId="1" applyNumberFormat="1" applyFont="1" applyFill="1" applyAlignment="1">
      <alignment horizontal="center" vertical="center"/>
    </xf>
    <xf numFmtId="49" fontId="77" fillId="2" borderId="0" xfId="1" applyNumberFormat="1" applyFont="1" applyFill="1" applyAlignment="1">
      <alignment horizontal="center" vertical="center"/>
    </xf>
    <xf numFmtId="49" fontId="76" fillId="4" borderId="0" xfId="1" applyNumberFormat="1" applyFont="1" applyFill="1" applyAlignment="1">
      <alignment horizontal="left" vertical="center"/>
    </xf>
    <xf numFmtId="49" fontId="76" fillId="0" borderId="0" xfId="1" applyNumberFormat="1" applyFont="1" applyAlignment="1">
      <alignment horizontal="left" vertical="center"/>
    </xf>
    <xf numFmtId="49" fontId="76" fillId="0" borderId="0" xfId="1" applyNumberFormat="1" applyFont="1" applyAlignment="1"/>
    <xf numFmtId="164" fontId="76" fillId="0" borderId="0" xfId="0" applyNumberFormat="1" applyFont="1" applyAlignment="1">
      <alignment horizontal="left" vertical="center"/>
    </xf>
    <xf numFmtId="14" fontId="76" fillId="4" borderId="0" xfId="0" applyNumberFormat="1" applyFont="1" applyFill="1" applyAlignment="1">
      <alignment horizontal="left" vertical="center"/>
    </xf>
    <xf numFmtId="14" fontId="3" fillId="0" borderId="0" xfId="0" applyNumberFormat="1" applyFont="1" applyAlignment="1">
      <alignment horizontal="left"/>
    </xf>
    <xf numFmtId="14" fontId="6" fillId="2" borderId="6" xfId="0" applyNumberFormat="1" applyFont="1" applyFill="1" applyBorder="1" applyAlignment="1">
      <alignment horizontal="left" vertical="center"/>
    </xf>
    <xf numFmtId="14" fontId="6" fillId="2" borderId="6" xfId="0" applyNumberFormat="1" applyFont="1" applyFill="1" applyBorder="1" applyAlignment="1">
      <alignment horizontal="center"/>
    </xf>
    <xf numFmtId="14" fontId="6" fillId="3" borderId="6" xfId="0" applyNumberFormat="1" applyFont="1" applyFill="1" applyBorder="1" applyAlignment="1">
      <alignment horizontal="center" vertical="center"/>
    </xf>
    <xf numFmtId="14" fontId="61" fillId="0" borderId="6" xfId="0" applyNumberFormat="1" applyFont="1" applyBorder="1" applyAlignment="1">
      <alignment horizontal="center"/>
    </xf>
    <xf numFmtId="14" fontId="61" fillId="0" borderId="6" xfId="0" applyNumberFormat="1" applyFont="1" applyBorder="1" applyAlignment="1"/>
    <xf numFmtId="14" fontId="61" fillId="3" borderId="12" xfId="0" applyNumberFormat="1" applyFont="1" applyFill="1" applyBorder="1" applyAlignment="1">
      <alignment horizontal="center"/>
    </xf>
    <xf numFmtId="14" fontId="61" fillId="6" borderId="12" xfId="0" applyNumberFormat="1" applyFont="1" applyFill="1" applyBorder="1" applyAlignment="1">
      <alignment horizontal="center"/>
    </xf>
    <xf numFmtId="14" fontId="61" fillId="6" borderId="12" xfId="0" applyNumberFormat="1" applyFont="1" applyFill="1" applyBorder="1" applyAlignment="1"/>
    <xf numFmtId="14" fontId="6" fillId="6" borderId="12" xfId="0" applyNumberFormat="1" applyFont="1" applyFill="1" applyBorder="1" applyAlignment="1"/>
    <xf numFmtId="164" fontId="78" fillId="0" borderId="0" xfId="0" applyNumberFormat="1" applyFont="1" applyAlignment="1">
      <alignment horizontal="left" vertical="center"/>
    </xf>
    <xf numFmtId="49" fontId="79" fillId="0" borderId="0" xfId="1" applyNumberFormat="1" applyFont="1" applyAlignment="1">
      <alignment horizontal="left"/>
    </xf>
    <xf numFmtId="0" fontId="77" fillId="6" borderId="9" xfId="0" applyFont="1" applyFill="1" applyBorder="1" applyAlignment="1"/>
    <xf numFmtId="0" fontId="80" fillId="0" borderId="2" xfId="0" applyFont="1" applyBorder="1" applyAlignment="1"/>
  </cellXfs>
  <cellStyles count="2">
    <cellStyle name="Normal" xfId="0" builtinId="0"/>
    <cellStyle name="Vírgula" xfId="1" builtinId="3"/>
  </cellStyles>
  <dxfs count="1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&quot;/&quot;mm&quot;/&quot;yyyy"/>
      <alignment horizontal="left" vertical="bottom" textRotation="0" wrapText="0" indent="0" justifyLastLine="0" shrinkToFit="0" readingOrder="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80000"/>
          <bgColor rgb="FF980000"/>
        </patternFill>
      </fill>
    </dxf>
  </dxfs>
  <tableStyles count="3">
    <tableStyle name="17.2-style" pivot="0" count="3" xr9:uid="{00000000-0011-0000-FFFF-FFFF00000000}">
      <tableStyleElement type="headerRow" dxfId="16"/>
      <tableStyleElement type="firstRowStripe" dxfId="15"/>
      <tableStyleElement type="secondRowStripe" dxfId="14"/>
    </tableStyle>
    <tableStyle name="17.1-style" pivot="0" count="3" xr9:uid="{00000000-0011-0000-FFFF-FFFF01000000}">
      <tableStyleElement type="headerRow" dxfId="13"/>
      <tableStyleElement type="firstRowStripe" dxfId="12"/>
      <tableStyleElement type="secondRowStripe" dxfId="11"/>
    </tableStyle>
    <tableStyle name="18.1-style" pivot="0" count="3" xr9:uid="{00000000-0011-0000-FFFF-FFFF02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3" displayName="Table_3" ref="A1:AA557">
  <tableColumns count="27">
    <tableColumn id="1" xr3:uid="{00000000-0010-0000-0000-000001000000}" name="Nome completo"/>
    <tableColumn id="2" xr3:uid="{00000000-0010-0000-0000-000002000000}" name="Área"/>
    <tableColumn id="3" xr3:uid="{00000000-0010-0000-0000-000003000000}" name="Cargo"/>
    <tableColumn id="4" xr3:uid="{00000000-0010-0000-0000-000004000000}" name="Gmail"/>
    <tableColumn id="5" xr3:uid="{00000000-0010-0000-0000-000005000000}" name="Celular 1"/>
    <tableColumn id="6" xr3:uid="{00000000-0010-0000-0000-000006000000}" name="Telefone Fixo"/>
    <tableColumn id="7" xr3:uid="{00000000-0010-0000-0000-000007000000}" name="CPF"/>
    <tableColumn id="8" xr3:uid="{00000000-0010-0000-0000-000008000000}" name="RG"/>
    <tableColumn id="9" xr3:uid="{00000000-0010-0000-0000-000009000000}" name="Orgão Exp."/>
    <tableColumn id="10" xr3:uid="{00000000-0010-0000-0000-00000A000000}" name="Nascimento"/>
    <tableColumn id="26" xr3:uid="{BA239F9E-E82D-41FB-A06B-DD625815AA1A}" name="Data_de_nascimento" dataDxfId="7">
      <calculatedColumnFormula>TEXT(Table_3[[#This Row],[Nascimento]],"DD/MM/AA")</calculatedColumnFormula>
    </tableColumn>
    <tableColumn id="11" xr3:uid="{00000000-0010-0000-0000-00000B000000}" name="Rua, nº"/>
    <tableColumn id="12" xr3:uid="{00000000-0010-0000-0000-00000C000000}" name="Compl."/>
    <tableColumn id="13" xr3:uid="{00000000-0010-0000-0000-00000D000000}" name="Bairro, Cidade, Estado"/>
    <tableColumn id="14" xr3:uid="{00000000-0010-0000-0000-00000E000000}" name="CEP"/>
    <tableColumn id="15" xr3:uid="{00000000-0010-0000-0000-00000F000000}" name="Telefone dos pais"/>
    <tableColumn id="16" xr3:uid="{00000000-0010-0000-0000-000010000000}" name="Endereço dos pais"/>
    <tableColumn id="17" xr3:uid="{00000000-0010-0000-0000-000011000000}" name=" Banco"/>
    <tableColumn id="18" xr3:uid="{00000000-0010-0000-0000-000012000000}" name="Agência"/>
    <tableColumn id="19" xr3:uid="{00000000-0010-0000-0000-000013000000}" name="Conta"/>
    <tableColumn id="20" xr3:uid="{00000000-0010-0000-0000-000014000000}" name="Nome do Pai"/>
    <tableColumn id="21" xr3:uid="{00000000-0010-0000-0000-000015000000}" name="Nome da Mãe"/>
    <tableColumn id="22" xr3:uid="{00000000-0010-0000-0000-000016000000}" name="Início na EJEP"/>
    <tableColumn id="23" xr3:uid="{00000000-0010-0000-0000-000017000000}" name="Matrícula"/>
    <tableColumn id="24" xr3:uid="{00000000-0010-0000-0000-000018000000}" name="Engª Produção"/>
    <tableColumn id="25" xr3:uid="{00000000-0010-0000-0000-000019000000}" name="Início UFSC"/>
    <tableColumn id="27" xr3:uid="{BCFD9B27-B3F0-4CE0-8D9C-0B33FD228796}" name="Semestre" dataDxfId="6"/>
  </tableColumns>
  <tableStyleInfo name="18.1-style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557"/>
  <sheetViews>
    <sheetView tabSelected="1" workbookViewId="0">
      <selection activeCell="E591" sqref="E591"/>
    </sheetView>
  </sheetViews>
  <sheetFormatPr defaultColWidth="17.28515625" defaultRowHeight="15" customHeight="1"/>
  <cols>
    <col min="1" max="1" width="37.5703125" customWidth="1"/>
    <col min="2" max="2" width="8" customWidth="1"/>
    <col min="3" max="3" width="39.28515625" customWidth="1"/>
    <col min="4" max="4" width="26.7109375" customWidth="1"/>
    <col min="5" max="5" width="12.5703125" customWidth="1"/>
    <col min="6" max="6" width="14" customWidth="1"/>
    <col min="7" max="7" width="21.28515625" customWidth="1"/>
    <col min="8" max="8" width="16.140625" customWidth="1"/>
    <col min="9" max="10" width="18.5703125" customWidth="1"/>
    <col min="11" max="11" width="18.5703125" style="241" customWidth="1"/>
    <col min="12" max="12" width="12.140625" customWidth="1"/>
    <col min="13" max="13" width="14.42578125" customWidth="1"/>
    <col min="14" max="14" width="11.140625" customWidth="1"/>
    <col min="15" max="15" width="13.5703125" customWidth="1"/>
    <col min="16" max="16" width="17.85546875" customWidth="1"/>
    <col min="17" max="17" width="14.85546875" customWidth="1"/>
    <col min="18" max="18" width="7.28515625" customWidth="1"/>
    <col min="19" max="19" width="9.140625" customWidth="1"/>
    <col min="20" max="20" width="14.5703125" customWidth="1"/>
    <col min="21" max="21" width="18.140625" customWidth="1"/>
    <col min="22" max="22" width="18.42578125" customWidth="1"/>
    <col min="23" max="23" width="11.28515625" customWidth="1"/>
    <col min="24" max="24" width="10.5703125" customWidth="1"/>
    <col min="25" max="25" width="12.28515625" customWidth="1"/>
    <col min="26" max="26" width="10.85546875" bestFit="1" customWidth="1"/>
    <col min="27" max="27" width="10" style="241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479" t="s">
        <v>2853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3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4" t="s">
        <v>22</v>
      </c>
      <c r="Y1" s="1" t="s">
        <v>23</v>
      </c>
      <c r="Z1" s="1" t="s">
        <v>24</v>
      </c>
      <c r="AA1" s="3" t="s">
        <v>2851</v>
      </c>
    </row>
    <row r="2" spans="1:27">
      <c r="A2" s="5" t="s">
        <v>31</v>
      </c>
      <c r="B2" s="5" t="s">
        <v>26</v>
      </c>
      <c r="C2" s="6" t="s">
        <v>27</v>
      </c>
      <c r="D2" s="7" t="s">
        <v>35</v>
      </c>
      <c r="E2" s="5" t="s">
        <v>36</v>
      </c>
      <c r="F2" s="8"/>
      <c r="G2" s="5" t="s">
        <v>37</v>
      </c>
      <c r="H2" s="5">
        <v>284057288</v>
      </c>
      <c r="I2" s="5" t="s">
        <v>42</v>
      </c>
      <c r="J2" s="9">
        <v>36179</v>
      </c>
      <c r="K2" s="20" t="str">
        <f>TEXT(Table_3[[#This Row],[Nascimento]],"DD/MM/AA")</f>
        <v>19/01/99</v>
      </c>
      <c r="L2" s="5" t="s">
        <v>44</v>
      </c>
      <c r="M2" s="5" t="s">
        <v>45</v>
      </c>
      <c r="N2" s="5" t="s">
        <v>41</v>
      </c>
      <c r="O2" s="5">
        <v>88036610</v>
      </c>
      <c r="P2" s="5" t="s">
        <v>46</v>
      </c>
      <c r="Q2" s="5" t="s">
        <v>47</v>
      </c>
      <c r="R2" s="5" t="s">
        <v>49</v>
      </c>
      <c r="S2" s="5">
        <v>31186</v>
      </c>
      <c r="T2" s="11" t="s">
        <v>50</v>
      </c>
      <c r="U2" s="6" t="s">
        <v>53</v>
      </c>
      <c r="V2" s="5" t="s">
        <v>55</v>
      </c>
      <c r="W2" s="416" t="s">
        <v>56</v>
      </c>
      <c r="X2" s="5">
        <v>17103178</v>
      </c>
      <c r="Y2" s="13" t="s">
        <v>57</v>
      </c>
      <c r="Z2" s="15" t="s">
        <v>59</v>
      </c>
      <c r="AA2" s="401">
        <v>18.100000000000001</v>
      </c>
    </row>
    <row r="3" spans="1:27">
      <c r="A3" s="13" t="s">
        <v>63</v>
      </c>
      <c r="B3" s="13" t="s">
        <v>64</v>
      </c>
      <c r="C3" s="13" t="s">
        <v>65</v>
      </c>
      <c r="D3" s="13" t="s">
        <v>66</v>
      </c>
      <c r="E3" s="13" t="s">
        <v>67</v>
      </c>
      <c r="F3" s="14"/>
      <c r="G3" s="13" t="s">
        <v>68</v>
      </c>
      <c r="H3" s="13" t="s">
        <v>69</v>
      </c>
      <c r="I3" s="13" t="s">
        <v>70</v>
      </c>
      <c r="J3" s="16">
        <v>35492</v>
      </c>
      <c r="K3" s="64" t="str">
        <f>TEXT(Table_3[[#This Row],[Nascimento]],"DD/MM/AA")</f>
        <v>03/03/97</v>
      </c>
      <c r="L3" s="13" t="s">
        <v>71</v>
      </c>
      <c r="M3" s="13" t="s">
        <v>72</v>
      </c>
      <c r="N3" s="13" t="s">
        <v>73</v>
      </c>
      <c r="O3" s="13" t="s">
        <v>74</v>
      </c>
      <c r="P3" s="13" t="s">
        <v>75</v>
      </c>
      <c r="Q3" s="18" t="s">
        <v>76</v>
      </c>
      <c r="R3" s="13" t="s">
        <v>81</v>
      </c>
      <c r="S3" s="13">
        <v>4079</v>
      </c>
      <c r="T3" s="13">
        <v>9967</v>
      </c>
      <c r="U3" s="13" t="s">
        <v>82</v>
      </c>
      <c r="V3" s="13" t="s">
        <v>83</v>
      </c>
      <c r="W3" s="417" t="s">
        <v>59</v>
      </c>
      <c r="X3" s="13">
        <v>15200711</v>
      </c>
      <c r="Y3" s="13" t="s">
        <v>84</v>
      </c>
      <c r="Z3" s="13" t="s">
        <v>85</v>
      </c>
      <c r="AA3" s="401">
        <v>18.100000000000001</v>
      </c>
    </row>
    <row r="4" spans="1:27">
      <c r="A4" s="8" t="s">
        <v>86</v>
      </c>
      <c r="B4" s="5" t="s">
        <v>87</v>
      </c>
      <c r="C4" s="6" t="s">
        <v>65</v>
      </c>
      <c r="D4" s="17" t="s">
        <v>88</v>
      </c>
      <c r="E4" s="5" t="s">
        <v>89</v>
      </c>
      <c r="F4" s="8"/>
      <c r="G4" s="8" t="s">
        <v>92</v>
      </c>
      <c r="H4" s="8">
        <v>5285833</v>
      </c>
      <c r="I4" s="8" t="s">
        <v>34</v>
      </c>
      <c r="J4" s="20">
        <v>35337</v>
      </c>
      <c r="K4" s="20" t="str">
        <f>TEXT(Table_3[[#This Row],[Nascimento]],"DD/MM/AA")</f>
        <v>29/09/96</v>
      </c>
      <c r="L4" s="5" t="s">
        <v>100</v>
      </c>
      <c r="M4" s="5" t="s">
        <v>101</v>
      </c>
      <c r="N4" s="8" t="s">
        <v>41</v>
      </c>
      <c r="O4" s="8" t="s">
        <v>102</v>
      </c>
      <c r="P4" s="8" t="s">
        <v>103</v>
      </c>
      <c r="Q4" s="8" t="s">
        <v>104</v>
      </c>
      <c r="R4" s="8" t="s">
        <v>105</v>
      </c>
      <c r="S4" s="5" t="s">
        <v>106</v>
      </c>
      <c r="T4" s="5" t="s">
        <v>107</v>
      </c>
      <c r="U4" s="22" t="s">
        <v>108</v>
      </c>
      <c r="V4" s="5" t="s">
        <v>111</v>
      </c>
      <c r="W4" s="416" t="s">
        <v>112</v>
      </c>
      <c r="X4" s="8">
        <v>15100838</v>
      </c>
      <c r="Y4" s="8" t="s">
        <v>113</v>
      </c>
      <c r="Z4" s="15" t="s">
        <v>115</v>
      </c>
      <c r="AA4" s="401">
        <v>18.100000000000001</v>
      </c>
    </row>
    <row r="5" spans="1:27">
      <c r="A5" s="23" t="s">
        <v>117</v>
      </c>
      <c r="B5" s="5" t="s">
        <v>87</v>
      </c>
      <c r="C5" s="6" t="s">
        <v>27</v>
      </c>
      <c r="D5" s="25" t="s">
        <v>119</v>
      </c>
      <c r="E5" s="5" t="s">
        <v>129</v>
      </c>
      <c r="F5" s="5" t="s">
        <v>131</v>
      </c>
      <c r="G5" s="5" t="s">
        <v>134</v>
      </c>
      <c r="H5" s="5" t="s">
        <v>135</v>
      </c>
      <c r="I5" s="5" t="s">
        <v>34</v>
      </c>
      <c r="J5" s="10">
        <v>35555</v>
      </c>
      <c r="K5" s="41" t="str">
        <f>TEXT(Table_3[[#This Row],[Nascimento]],"DD/MM/AA")</f>
        <v>05/05/97</v>
      </c>
      <c r="L5" s="5" t="s">
        <v>136</v>
      </c>
      <c r="M5" s="5" t="s">
        <v>137</v>
      </c>
      <c r="N5" s="5" t="s">
        <v>138</v>
      </c>
      <c r="O5" s="5">
        <v>88034102</v>
      </c>
      <c r="P5" s="5" t="s">
        <v>139</v>
      </c>
      <c r="Q5" s="27" t="s">
        <v>140</v>
      </c>
      <c r="R5" s="5" t="s">
        <v>105</v>
      </c>
      <c r="S5" s="28" t="s">
        <v>146</v>
      </c>
      <c r="T5" s="6" t="s">
        <v>149</v>
      </c>
      <c r="U5" s="5" t="s">
        <v>150</v>
      </c>
      <c r="V5" s="5" t="s">
        <v>151</v>
      </c>
      <c r="W5" s="416" t="s">
        <v>56</v>
      </c>
      <c r="X5" s="15">
        <v>16104729</v>
      </c>
      <c r="Y5" s="5" t="s">
        <v>58</v>
      </c>
      <c r="Z5" s="5" t="s">
        <v>154</v>
      </c>
      <c r="AA5" s="401">
        <v>18.100000000000001</v>
      </c>
    </row>
    <row r="6" spans="1:27">
      <c r="A6" s="5" t="s">
        <v>155</v>
      </c>
      <c r="B6" s="5" t="s">
        <v>26</v>
      </c>
      <c r="C6" s="6" t="s">
        <v>65</v>
      </c>
      <c r="D6" s="7" t="s">
        <v>158</v>
      </c>
      <c r="E6" s="5" t="s">
        <v>161</v>
      </c>
      <c r="F6" s="8"/>
      <c r="G6" s="5" t="s">
        <v>163</v>
      </c>
      <c r="H6" s="5">
        <v>15353771</v>
      </c>
      <c r="I6" s="5" t="s">
        <v>165</v>
      </c>
      <c r="J6" s="9">
        <v>35166</v>
      </c>
      <c r="K6" s="20" t="str">
        <f>TEXT(Table_3[[#This Row],[Nascimento]],"DD/MM/AA")</f>
        <v>11/04/96</v>
      </c>
      <c r="L6" s="5" t="s">
        <v>170</v>
      </c>
      <c r="M6" s="5" t="s">
        <v>172</v>
      </c>
      <c r="N6" s="5" t="s">
        <v>174</v>
      </c>
      <c r="O6" s="5" t="s">
        <v>175</v>
      </c>
      <c r="P6" s="5" t="s">
        <v>176</v>
      </c>
      <c r="Q6" s="5" t="s">
        <v>170</v>
      </c>
      <c r="R6" s="5" t="s">
        <v>178</v>
      </c>
      <c r="S6" s="28">
        <v>1248036</v>
      </c>
      <c r="T6" s="11" t="s">
        <v>179</v>
      </c>
      <c r="U6" s="6" t="s">
        <v>180</v>
      </c>
      <c r="V6" s="5" t="s">
        <v>181</v>
      </c>
      <c r="W6" s="416" t="s">
        <v>59</v>
      </c>
      <c r="X6" s="5">
        <v>16100800</v>
      </c>
      <c r="Y6" s="13" t="s">
        <v>182</v>
      </c>
      <c r="Z6" s="15" t="s">
        <v>154</v>
      </c>
      <c r="AA6" s="401">
        <v>18.100000000000001</v>
      </c>
    </row>
    <row r="7" spans="1:27">
      <c r="A7" s="5" t="s">
        <v>183</v>
      </c>
      <c r="B7" s="5" t="s">
        <v>64</v>
      </c>
      <c r="C7" s="6" t="s">
        <v>27</v>
      </c>
      <c r="D7" s="29" t="s">
        <v>184</v>
      </c>
      <c r="E7" s="5" t="s">
        <v>185</v>
      </c>
      <c r="F7" s="5"/>
      <c r="G7" s="5" t="s">
        <v>186</v>
      </c>
      <c r="H7" s="5" t="s">
        <v>187</v>
      </c>
      <c r="I7" s="5" t="s">
        <v>188</v>
      </c>
      <c r="J7" s="9">
        <v>35817</v>
      </c>
      <c r="K7" s="20" t="str">
        <f>TEXT(Table_3[[#This Row],[Nascimento]],"DD/MM/AA")</f>
        <v>22/01/98</v>
      </c>
      <c r="L7" s="5" t="s">
        <v>189</v>
      </c>
      <c r="M7" s="5"/>
      <c r="N7" s="5" t="s">
        <v>190</v>
      </c>
      <c r="O7" s="5">
        <v>88035120</v>
      </c>
      <c r="P7" s="5" t="s">
        <v>191</v>
      </c>
      <c r="Q7" s="5" t="s">
        <v>192</v>
      </c>
      <c r="R7" s="5" t="s">
        <v>193</v>
      </c>
      <c r="S7" s="28"/>
      <c r="T7" s="5"/>
      <c r="U7" s="6" t="s">
        <v>195</v>
      </c>
      <c r="V7" s="5" t="s">
        <v>196</v>
      </c>
      <c r="W7" s="416" t="s">
        <v>56</v>
      </c>
      <c r="X7" s="5">
        <v>16202602</v>
      </c>
      <c r="Y7" s="5" t="s">
        <v>84</v>
      </c>
      <c r="Z7" s="15" t="s">
        <v>112</v>
      </c>
      <c r="AA7" s="401">
        <v>18.100000000000001</v>
      </c>
    </row>
    <row r="8" spans="1:27">
      <c r="A8" s="5" t="s">
        <v>197</v>
      </c>
      <c r="B8" s="5" t="s">
        <v>198</v>
      </c>
      <c r="C8" s="6" t="s">
        <v>27</v>
      </c>
      <c r="D8" s="29" t="s">
        <v>199</v>
      </c>
      <c r="E8" s="5" t="s">
        <v>200</v>
      </c>
      <c r="F8" s="5" t="s">
        <v>201</v>
      </c>
      <c r="G8" s="5" t="s">
        <v>203</v>
      </c>
      <c r="H8" s="5">
        <v>5653313</v>
      </c>
      <c r="I8" s="5" t="s">
        <v>34</v>
      </c>
      <c r="J8" s="9">
        <v>34011</v>
      </c>
      <c r="K8" s="20" t="str">
        <f>TEXT(Table_3[[#This Row],[Nascimento]],"DD/MM/AA")</f>
        <v>11/02/93</v>
      </c>
      <c r="L8" s="5" t="s">
        <v>205</v>
      </c>
      <c r="M8" s="5" t="s">
        <v>207</v>
      </c>
      <c r="N8" s="5" t="s">
        <v>209</v>
      </c>
      <c r="O8" s="5">
        <v>88015130</v>
      </c>
      <c r="P8" s="5" t="s">
        <v>211</v>
      </c>
      <c r="Q8" s="5" t="s">
        <v>212</v>
      </c>
      <c r="R8" s="5" t="s">
        <v>105</v>
      </c>
      <c r="S8" s="28">
        <v>1049069</v>
      </c>
      <c r="T8" s="5" t="s">
        <v>214</v>
      </c>
      <c r="U8" s="6" t="s">
        <v>216</v>
      </c>
      <c r="V8" s="5" t="s">
        <v>218</v>
      </c>
      <c r="W8" s="416" t="s">
        <v>56</v>
      </c>
      <c r="X8" s="5">
        <v>15200679</v>
      </c>
      <c r="Y8" s="5" t="s">
        <v>58</v>
      </c>
      <c r="Z8" s="15" t="s">
        <v>85</v>
      </c>
      <c r="AA8" s="401">
        <v>18.100000000000001</v>
      </c>
    </row>
    <row r="9" spans="1:27">
      <c r="A9" s="13" t="s">
        <v>220</v>
      </c>
      <c r="B9" s="13" t="s">
        <v>198</v>
      </c>
      <c r="C9" s="13" t="s">
        <v>65</v>
      </c>
      <c r="D9" s="13" t="s">
        <v>221</v>
      </c>
      <c r="E9" s="13" t="s">
        <v>222</v>
      </c>
      <c r="F9" s="13" t="s">
        <v>224</v>
      </c>
      <c r="G9" s="13" t="s">
        <v>227</v>
      </c>
      <c r="H9" s="13">
        <v>5734819</v>
      </c>
      <c r="I9" s="13" t="s">
        <v>34</v>
      </c>
      <c r="J9" s="16">
        <v>35754</v>
      </c>
      <c r="K9" s="64" t="str">
        <f>TEXT(Table_3[[#This Row],[Nascimento]],"DD/MM/AA")</f>
        <v>20/11/97</v>
      </c>
      <c r="L9" s="13" t="s">
        <v>230</v>
      </c>
      <c r="M9" s="14"/>
      <c r="N9" s="13" t="s">
        <v>234</v>
      </c>
      <c r="O9" s="13" t="s">
        <v>235</v>
      </c>
      <c r="P9" s="13" t="s">
        <v>236</v>
      </c>
      <c r="Q9" s="18" t="s">
        <v>237</v>
      </c>
      <c r="R9" s="13" t="s">
        <v>105</v>
      </c>
      <c r="S9" s="35">
        <v>430013</v>
      </c>
      <c r="T9" s="13" t="s">
        <v>240</v>
      </c>
      <c r="U9" s="13" t="s">
        <v>241</v>
      </c>
      <c r="V9" s="13" t="s">
        <v>242</v>
      </c>
      <c r="W9" s="480" t="s">
        <v>154</v>
      </c>
      <c r="X9" s="13">
        <v>16100788</v>
      </c>
      <c r="Y9" s="13" t="s">
        <v>58</v>
      </c>
      <c r="Z9" s="13" t="s">
        <v>154</v>
      </c>
      <c r="AA9" s="401">
        <v>18.100000000000001</v>
      </c>
    </row>
    <row r="10" spans="1:27">
      <c r="A10" s="5" t="s">
        <v>244</v>
      </c>
      <c r="B10" s="5" t="s">
        <v>26</v>
      </c>
      <c r="C10" s="6" t="s">
        <v>27</v>
      </c>
      <c r="D10" s="29" t="s">
        <v>246</v>
      </c>
      <c r="E10" s="5" t="s">
        <v>247</v>
      </c>
      <c r="F10" s="5" t="s">
        <v>248</v>
      </c>
      <c r="G10" s="5" t="s">
        <v>249</v>
      </c>
      <c r="H10" s="5" t="s">
        <v>250</v>
      </c>
      <c r="I10" s="5" t="s">
        <v>34</v>
      </c>
      <c r="J10" s="9">
        <v>36094</v>
      </c>
      <c r="K10" s="20" t="str">
        <f>TEXT(Table_3[[#This Row],[Nascimento]],"DD/MM/AA")</f>
        <v>26/10/98</v>
      </c>
      <c r="L10" s="5" t="s">
        <v>252</v>
      </c>
      <c r="M10" s="5" t="s">
        <v>253</v>
      </c>
      <c r="N10" s="5" t="s">
        <v>174</v>
      </c>
      <c r="O10" s="5">
        <v>88020300</v>
      </c>
      <c r="P10" s="5" t="s">
        <v>256</v>
      </c>
      <c r="Q10" s="5" t="s">
        <v>257</v>
      </c>
      <c r="R10" s="5" t="s">
        <v>105</v>
      </c>
      <c r="S10" s="28">
        <v>269732</v>
      </c>
      <c r="T10" s="5" t="s">
        <v>258</v>
      </c>
      <c r="U10" s="6" t="s">
        <v>260</v>
      </c>
      <c r="V10" s="5" t="s">
        <v>261</v>
      </c>
      <c r="W10" s="416" t="s">
        <v>56</v>
      </c>
      <c r="X10" s="5">
        <v>16103260</v>
      </c>
      <c r="Y10" s="5" t="s">
        <v>58</v>
      </c>
      <c r="Z10" s="15" t="s">
        <v>154</v>
      </c>
      <c r="AA10" s="401">
        <v>18.100000000000001</v>
      </c>
    </row>
    <row r="11" spans="1:27">
      <c r="A11" s="5" t="s">
        <v>268</v>
      </c>
      <c r="B11" s="5" t="s">
        <v>87</v>
      </c>
      <c r="C11" s="6" t="s">
        <v>27</v>
      </c>
      <c r="D11" s="29" t="s">
        <v>272</v>
      </c>
      <c r="E11" s="5" t="s">
        <v>273</v>
      </c>
      <c r="F11" s="8"/>
      <c r="G11" s="5" t="s">
        <v>276</v>
      </c>
      <c r="H11" s="5" t="s">
        <v>278</v>
      </c>
      <c r="I11" s="5" t="s">
        <v>34</v>
      </c>
      <c r="J11" s="40">
        <v>34942</v>
      </c>
      <c r="K11" s="41" t="str">
        <f>TEXT(Table_3[[#This Row],[Nascimento]],"DD/MM/AA")</f>
        <v>31/08/95</v>
      </c>
      <c r="L11" s="5" t="s">
        <v>282</v>
      </c>
      <c r="M11" s="5" t="s">
        <v>283</v>
      </c>
      <c r="N11" s="5" t="s">
        <v>284</v>
      </c>
      <c r="O11" s="5" t="s">
        <v>285</v>
      </c>
      <c r="P11" s="5" t="s">
        <v>286</v>
      </c>
      <c r="Q11" s="5" t="s">
        <v>282</v>
      </c>
      <c r="R11" s="5" t="s">
        <v>287</v>
      </c>
      <c r="S11" s="5">
        <v>7973</v>
      </c>
      <c r="T11" s="5" t="s">
        <v>288</v>
      </c>
      <c r="U11" s="6" t="s">
        <v>289</v>
      </c>
      <c r="V11" s="5" t="s">
        <v>290</v>
      </c>
      <c r="W11" s="416" t="s">
        <v>59</v>
      </c>
      <c r="X11" s="5">
        <v>15104168</v>
      </c>
      <c r="Y11" s="14" t="s">
        <v>84</v>
      </c>
      <c r="Z11" s="15" t="s">
        <v>115</v>
      </c>
      <c r="AA11" s="401">
        <v>18.100000000000001</v>
      </c>
    </row>
    <row r="12" spans="1:27">
      <c r="A12" s="5" t="s">
        <v>291</v>
      </c>
      <c r="B12" s="5" t="s">
        <v>292</v>
      </c>
      <c r="C12" s="42" t="s">
        <v>27</v>
      </c>
      <c r="D12" s="43" t="s">
        <v>299</v>
      </c>
      <c r="E12" s="5" t="s">
        <v>310</v>
      </c>
      <c r="F12" s="5"/>
      <c r="G12" s="5" t="s">
        <v>311</v>
      </c>
      <c r="H12" s="5" t="s">
        <v>312</v>
      </c>
      <c r="I12" s="5" t="s">
        <v>313</v>
      </c>
      <c r="J12" s="9">
        <v>35656</v>
      </c>
      <c r="K12" s="20" t="str">
        <f>TEXT(Table_3[[#This Row],[Nascimento]],"DD/MM/AA")</f>
        <v>14/08/97</v>
      </c>
      <c r="L12" s="5" t="s">
        <v>314</v>
      </c>
      <c r="M12" s="5" t="s">
        <v>315</v>
      </c>
      <c r="N12" s="5" t="s">
        <v>316</v>
      </c>
      <c r="O12" s="5" t="s">
        <v>317</v>
      </c>
      <c r="P12" s="5" t="s">
        <v>318</v>
      </c>
      <c r="Q12" s="5" t="s">
        <v>319</v>
      </c>
      <c r="R12" s="5" t="s">
        <v>320</v>
      </c>
      <c r="S12" s="5">
        <v>1575</v>
      </c>
      <c r="T12" s="11" t="s">
        <v>321</v>
      </c>
      <c r="U12" s="6" t="s">
        <v>322</v>
      </c>
      <c r="V12" s="5" t="s">
        <v>323</v>
      </c>
      <c r="W12" s="416" t="s">
        <v>59</v>
      </c>
      <c r="X12" s="5">
        <v>16100821</v>
      </c>
      <c r="Y12" s="13" t="s">
        <v>57</v>
      </c>
      <c r="Z12" s="46" t="s">
        <v>154</v>
      </c>
      <c r="AA12" s="401">
        <v>18.100000000000001</v>
      </c>
    </row>
    <row r="13" spans="1:27">
      <c r="A13" s="5" t="s">
        <v>335</v>
      </c>
      <c r="B13" s="5" t="s">
        <v>26</v>
      </c>
      <c r="C13" s="5" t="s">
        <v>27</v>
      </c>
      <c r="D13" s="5" t="s">
        <v>339</v>
      </c>
      <c r="E13" s="5" t="s">
        <v>341</v>
      </c>
      <c r="F13" s="8"/>
      <c r="G13" s="5" t="s">
        <v>342</v>
      </c>
      <c r="H13" s="5" t="s">
        <v>343</v>
      </c>
      <c r="I13" s="5" t="s">
        <v>34</v>
      </c>
      <c r="J13" s="40">
        <v>35751</v>
      </c>
      <c r="K13" s="41" t="str">
        <f>TEXT(Table_3[[#This Row],[Nascimento]],"DD/MM/AA")</f>
        <v>17/11/97</v>
      </c>
      <c r="L13" s="5" t="s">
        <v>345</v>
      </c>
      <c r="M13" s="5" t="s">
        <v>347</v>
      </c>
      <c r="N13" s="47" t="s">
        <v>215</v>
      </c>
      <c r="O13" s="13" t="s">
        <v>160</v>
      </c>
      <c r="P13" s="5" t="s">
        <v>357</v>
      </c>
      <c r="Q13" s="27" t="s">
        <v>359</v>
      </c>
      <c r="R13" s="5" t="s">
        <v>305</v>
      </c>
      <c r="S13" s="5">
        <v>8668</v>
      </c>
      <c r="T13" s="5" t="s">
        <v>360</v>
      </c>
      <c r="U13" s="6" t="s">
        <v>361</v>
      </c>
      <c r="V13" s="5" t="s">
        <v>362</v>
      </c>
      <c r="W13" s="416" t="s">
        <v>56</v>
      </c>
      <c r="X13" s="5">
        <v>16100822</v>
      </c>
      <c r="Y13" s="13" t="s">
        <v>57</v>
      </c>
      <c r="Z13" s="15" t="s">
        <v>154</v>
      </c>
      <c r="AA13" s="401">
        <v>18.100000000000001</v>
      </c>
    </row>
    <row r="14" spans="1:27">
      <c r="A14" s="5" t="s">
        <v>363</v>
      </c>
      <c r="B14" s="5" t="s">
        <v>292</v>
      </c>
      <c r="C14" s="13" t="s">
        <v>27</v>
      </c>
      <c r="D14" s="13" t="s">
        <v>364</v>
      </c>
      <c r="E14" s="5" t="s">
        <v>365</v>
      </c>
      <c r="F14" s="5" t="s">
        <v>366</v>
      </c>
      <c r="G14" s="5" t="s">
        <v>368</v>
      </c>
      <c r="H14" s="5">
        <v>5152324</v>
      </c>
      <c r="I14" s="5" t="s">
        <v>34</v>
      </c>
      <c r="J14" s="9">
        <v>35340</v>
      </c>
      <c r="K14" s="20" t="str">
        <f>TEXT(Table_3[[#This Row],[Nascimento]],"DD/MM/AA")</f>
        <v>02/10/96</v>
      </c>
      <c r="L14" s="5" t="s">
        <v>371</v>
      </c>
      <c r="M14" s="8"/>
      <c r="N14" s="5" t="s">
        <v>372</v>
      </c>
      <c r="O14" s="5" t="s">
        <v>373</v>
      </c>
      <c r="P14" s="5" t="s">
        <v>374</v>
      </c>
      <c r="Q14" s="5" t="s">
        <v>371</v>
      </c>
      <c r="R14" s="5" t="s">
        <v>105</v>
      </c>
      <c r="S14" s="28" t="s">
        <v>223</v>
      </c>
      <c r="T14" s="5" t="s">
        <v>379</v>
      </c>
      <c r="U14" s="6" t="s">
        <v>380</v>
      </c>
      <c r="V14" s="5" t="s">
        <v>381</v>
      </c>
      <c r="W14" s="416" t="s">
        <v>59</v>
      </c>
      <c r="X14" s="5">
        <v>15104166</v>
      </c>
      <c r="Y14" s="5" t="s">
        <v>58</v>
      </c>
      <c r="Z14" s="15" t="s">
        <v>115</v>
      </c>
      <c r="AA14" s="401">
        <v>18.100000000000001</v>
      </c>
    </row>
    <row r="15" spans="1:27">
      <c r="A15" s="5" t="s">
        <v>382</v>
      </c>
      <c r="B15" s="5"/>
      <c r="C15" s="8" t="s">
        <v>383</v>
      </c>
      <c r="D15" s="5" t="s">
        <v>384</v>
      </c>
      <c r="E15" s="5" t="s">
        <v>386</v>
      </c>
      <c r="F15" s="8"/>
      <c r="G15" s="5" t="s">
        <v>388</v>
      </c>
      <c r="H15" s="5">
        <v>3841932</v>
      </c>
      <c r="I15" s="5" t="s">
        <v>34</v>
      </c>
      <c r="J15" s="9">
        <v>34759</v>
      </c>
      <c r="K15" s="20" t="str">
        <f>TEXT(Table_3[[#This Row],[Nascimento]],"DD/MM/AA")</f>
        <v>01/03/95</v>
      </c>
      <c r="L15" s="5" t="s">
        <v>390</v>
      </c>
      <c r="M15" s="5" t="s">
        <v>392</v>
      </c>
      <c r="N15" s="5" t="s">
        <v>393</v>
      </c>
      <c r="O15" s="5">
        <v>88025200</v>
      </c>
      <c r="P15" s="5" t="s">
        <v>396</v>
      </c>
      <c r="Q15" s="5" t="s">
        <v>390</v>
      </c>
      <c r="R15" s="5" t="s">
        <v>105</v>
      </c>
      <c r="S15" s="5" t="s">
        <v>399</v>
      </c>
      <c r="T15" s="28">
        <v>2408928</v>
      </c>
      <c r="U15" s="6" t="s">
        <v>400</v>
      </c>
      <c r="V15" s="5" t="s">
        <v>408</v>
      </c>
      <c r="W15" s="416" t="s">
        <v>59</v>
      </c>
      <c r="X15" s="5">
        <v>15205377</v>
      </c>
      <c r="Y15" s="5" t="s">
        <v>410</v>
      </c>
      <c r="Z15" s="15" t="s">
        <v>85</v>
      </c>
      <c r="AA15" s="401">
        <v>18.100000000000001</v>
      </c>
    </row>
    <row r="16" spans="1:27">
      <c r="A16" s="23" t="s">
        <v>412</v>
      </c>
      <c r="B16" s="23" t="s">
        <v>198</v>
      </c>
      <c r="C16" s="23" t="s">
        <v>27</v>
      </c>
      <c r="D16" s="5" t="s">
        <v>413</v>
      </c>
      <c r="E16" s="23" t="s">
        <v>414</v>
      </c>
      <c r="F16" s="23" t="s">
        <v>415</v>
      </c>
      <c r="G16" s="23" t="s">
        <v>416</v>
      </c>
      <c r="H16" s="23" t="s">
        <v>417</v>
      </c>
      <c r="I16" s="23" t="s">
        <v>34</v>
      </c>
      <c r="J16" s="48">
        <v>35442</v>
      </c>
      <c r="K16" s="48" t="str">
        <f>TEXT(Table_3[[#This Row],[Nascimento]],"DD/MM/AA")</f>
        <v>12/01/97</v>
      </c>
      <c r="L16" s="49" t="s">
        <v>436</v>
      </c>
      <c r="M16" s="23" t="s">
        <v>442</v>
      </c>
      <c r="N16" s="23" t="s">
        <v>444</v>
      </c>
      <c r="O16" s="23">
        <v>88053555</v>
      </c>
      <c r="P16" s="26" t="s">
        <v>446</v>
      </c>
      <c r="Q16" s="49" t="s">
        <v>436</v>
      </c>
      <c r="R16" s="23"/>
      <c r="S16" s="23" t="s">
        <v>449</v>
      </c>
      <c r="T16" s="23" t="s">
        <v>451</v>
      </c>
      <c r="U16" s="23" t="s">
        <v>454</v>
      </c>
      <c r="V16" s="23" t="s">
        <v>456</v>
      </c>
      <c r="W16" s="418" t="s">
        <v>56</v>
      </c>
      <c r="X16" s="50" t="s">
        <v>458</v>
      </c>
      <c r="Y16" s="23" t="s">
        <v>57</v>
      </c>
      <c r="Z16" s="23" t="s">
        <v>154</v>
      </c>
      <c r="AA16" s="401">
        <v>18.100000000000001</v>
      </c>
    </row>
    <row r="17" spans="1:27">
      <c r="A17" s="5" t="s">
        <v>468</v>
      </c>
      <c r="B17" s="5" t="s">
        <v>26</v>
      </c>
      <c r="C17" s="5" t="s">
        <v>27</v>
      </c>
      <c r="D17" s="5" t="s">
        <v>471</v>
      </c>
      <c r="E17" s="5" t="s">
        <v>472</v>
      </c>
      <c r="F17" s="8"/>
      <c r="G17" s="5" t="s">
        <v>473</v>
      </c>
      <c r="H17" s="5" t="s">
        <v>474</v>
      </c>
      <c r="I17" s="5" t="s">
        <v>210</v>
      </c>
      <c r="J17" s="9">
        <v>36398</v>
      </c>
      <c r="K17" s="20" t="str">
        <f>TEXT(Table_3[[#This Row],[Nascimento]],"DD/MM/AA")</f>
        <v>26/08/99</v>
      </c>
      <c r="L17" s="5" t="s">
        <v>478</v>
      </c>
      <c r="M17" s="5" t="s">
        <v>479</v>
      </c>
      <c r="N17" s="5" t="s">
        <v>41</v>
      </c>
      <c r="O17" s="5" t="s">
        <v>480</v>
      </c>
      <c r="P17" s="5" t="s">
        <v>481</v>
      </c>
      <c r="Q17" s="5" t="s">
        <v>482</v>
      </c>
      <c r="R17" s="5" t="s">
        <v>483</v>
      </c>
      <c r="S17" s="5">
        <v>5122</v>
      </c>
      <c r="T17" s="5" t="s">
        <v>484</v>
      </c>
      <c r="U17" s="6" t="s">
        <v>485</v>
      </c>
      <c r="V17" s="5" t="s">
        <v>486</v>
      </c>
      <c r="W17" s="416" t="s">
        <v>56</v>
      </c>
      <c r="X17" s="5">
        <v>17103937</v>
      </c>
      <c r="Y17" s="5" t="s">
        <v>231</v>
      </c>
      <c r="Z17" s="15" t="s">
        <v>59</v>
      </c>
      <c r="AA17" s="401">
        <v>18.100000000000001</v>
      </c>
    </row>
    <row r="18" spans="1:27">
      <c r="A18" s="13" t="s">
        <v>487</v>
      </c>
      <c r="B18" s="13" t="s">
        <v>488</v>
      </c>
      <c r="C18" s="5" t="s">
        <v>27</v>
      </c>
      <c r="D18" s="5" t="s">
        <v>489</v>
      </c>
      <c r="E18" s="13" t="s">
        <v>490</v>
      </c>
      <c r="F18" s="14"/>
      <c r="G18" s="13" t="s">
        <v>492</v>
      </c>
      <c r="H18" s="13">
        <v>5078886</v>
      </c>
      <c r="I18" s="13" t="s">
        <v>34</v>
      </c>
      <c r="J18" s="16">
        <v>35219</v>
      </c>
      <c r="K18" s="64" t="str">
        <f>TEXT(Table_3[[#This Row],[Nascimento]],"DD/MM/AA")</f>
        <v>03/06/96</v>
      </c>
      <c r="L18" s="13" t="s">
        <v>494</v>
      </c>
      <c r="M18" s="13" t="s">
        <v>496</v>
      </c>
      <c r="N18" s="5" t="s">
        <v>497</v>
      </c>
      <c r="O18" s="13" t="s">
        <v>499</v>
      </c>
      <c r="P18" s="13" t="s">
        <v>501</v>
      </c>
      <c r="Q18" s="18" t="s">
        <v>502</v>
      </c>
      <c r="R18" s="13" t="s">
        <v>504</v>
      </c>
      <c r="S18" s="13">
        <v>1348</v>
      </c>
      <c r="T18" s="13" t="s">
        <v>507</v>
      </c>
      <c r="U18" s="13" t="s">
        <v>508</v>
      </c>
      <c r="V18" s="13" t="s">
        <v>509</v>
      </c>
      <c r="W18" s="417" t="s">
        <v>56</v>
      </c>
      <c r="X18" s="13">
        <v>16200721</v>
      </c>
      <c r="Y18" s="13" t="s">
        <v>113</v>
      </c>
      <c r="Z18" s="13" t="s">
        <v>112</v>
      </c>
      <c r="AA18" s="401">
        <v>18.100000000000001</v>
      </c>
    </row>
    <row r="19" spans="1:27">
      <c r="A19" s="13" t="s">
        <v>511</v>
      </c>
      <c r="B19" s="13" t="s">
        <v>26</v>
      </c>
      <c r="C19" s="5" t="s">
        <v>27</v>
      </c>
      <c r="D19" s="5" t="s">
        <v>512</v>
      </c>
      <c r="E19" s="13" t="s">
        <v>513</v>
      </c>
      <c r="F19" s="14"/>
      <c r="G19" s="13">
        <v>43644673837</v>
      </c>
      <c r="H19" s="13" t="s">
        <v>514</v>
      </c>
      <c r="I19" s="5" t="s">
        <v>298</v>
      </c>
      <c r="J19" s="16">
        <v>34951</v>
      </c>
      <c r="K19" s="64" t="str">
        <f>TEXT(Table_3[[#This Row],[Nascimento]],"DD/MM/AA")</f>
        <v>09/09/95</v>
      </c>
      <c r="L19" s="5" t="s">
        <v>397</v>
      </c>
      <c r="M19" s="13" t="s">
        <v>515</v>
      </c>
      <c r="N19" s="5" t="s">
        <v>215</v>
      </c>
      <c r="O19" s="13">
        <v>8804001</v>
      </c>
      <c r="P19" s="13" t="s">
        <v>516</v>
      </c>
      <c r="Q19" s="18" t="s">
        <v>517</v>
      </c>
      <c r="R19" s="13" t="s">
        <v>518</v>
      </c>
      <c r="S19" s="13">
        <v>3857</v>
      </c>
      <c r="T19" s="35">
        <v>649404</v>
      </c>
      <c r="U19" s="13" t="s">
        <v>519</v>
      </c>
      <c r="V19" s="13" t="s">
        <v>520</v>
      </c>
      <c r="W19" s="417" t="s">
        <v>59</v>
      </c>
      <c r="X19" s="13">
        <v>15104169</v>
      </c>
      <c r="Y19" s="51" t="s">
        <v>57</v>
      </c>
      <c r="Z19" s="13" t="s">
        <v>115</v>
      </c>
      <c r="AA19" s="401">
        <v>18.100000000000001</v>
      </c>
    </row>
    <row r="20" spans="1:27">
      <c r="A20" s="5" t="s">
        <v>525</v>
      </c>
      <c r="B20" s="5" t="s">
        <v>292</v>
      </c>
      <c r="C20" s="13" t="s">
        <v>27</v>
      </c>
      <c r="D20" s="13" t="s">
        <v>528</v>
      </c>
      <c r="E20" s="5" t="s">
        <v>530</v>
      </c>
      <c r="F20" s="8"/>
      <c r="G20" s="5" t="s">
        <v>533</v>
      </c>
      <c r="H20" s="5" t="s">
        <v>534</v>
      </c>
      <c r="I20" s="5" t="s">
        <v>210</v>
      </c>
      <c r="J20" s="9">
        <v>35934</v>
      </c>
      <c r="K20" s="20" t="str">
        <f>TEXT(Table_3[[#This Row],[Nascimento]],"DD/MM/AA")</f>
        <v>19/05/98</v>
      </c>
      <c r="L20" s="5" t="s">
        <v>536</v>
      </c>
      <c r="M20" s="5" t="s">
        <v>538</v>
      </c>
      <c r="N20" s="5" t="s">
        <v>95</v>
      </c>
      <c r="O20" s="5">
        <v>88037060</v>
      </c>
      <c r="P20" s="5" t="s">
        <v>541</v>
      </c>
      <c r="Q20" s="5" t="s">
        <v>543</v>
      </c>
      <c r="R20" s="5" t="s">
        <v>105</v>
      </c>
      <c r="S20" s="28">
        <v>1858142</v>
      </c>
      <c r="T20" s="11" t="s">
        <v>545</v>
      </c>
      <c r="U20" s="6" t="s">
        <v>546</v>
      </c>
      <c r="V20" s="5" t="s">
        <v>547</v>
      </c>
      <c r="W20" s="416" t="s">
        <v>56</v>
      </c>
      <c r="X20" s="5">
        <v>16103263</v>
      </c>
      <c r="Y20" s="13" t="s">
        <v>58</v>
      </c>
      <c r="Z20" s="15" t="s">
        <v>154</v>
      </c>
      <c r="AA20" s="401">
        <v>18.100000000000001</v>
      </c>
    </row>
    <row r="21" spans="1:27">
      <c r="A21" s="8" t="s">
        <v>548</v>
      </c>
      <c r="B21" s="5"/>
      <c r="C21" s="5" t="s">
        <v>62</v>
      </c>
      <c r="D21" s="5" t="s">
        <v>549</v>
      </c>
      <c r="E21" s="5" t="s">
        <v>550</v>
      </c>
      <c r="F21" s="8" t="s">
        <v>551</v>
      </c>
      <c r="G21" s="8" t="s">
        <v>552</v>
      </c>
      <c r="H21" s="8" t="s">
        <v>553</v>
      </c>
      <c r="I21" s="8" t="s">
        <v>34</v>
      </c>
      <c r="J21" s="467">
        <v>35142</v>
      </c>
      <c r="K21" s="467" t="str">
        <f>TEXT(Table_3[[#This Row],[Nascimento]],"DD/MM/AA")</f>
        <v>18/03/96</v>
      </c>
      <c r="L21" s="19" t="s">
        <v>555</v>
      </c>
      <c r="M21" s="8"/>
      <c r="N21" s="8" t="s">
        <v>557</v>
      </c>
      <c r="O21" s="8" t="s">
        <v>559</v>
      </c>
      <c r="P21" s="8" t="s">
        <v>562</v>
      </c>
      <c r="Q21" s="8" t="s">
        <v>555</v>
      </c>
      <c r="R21" s="8"/>
      <c r="S21" s="8"/>
      <c r="T21" s="8"/>
      <c r="U21" s="22" t="s">
        <v>564</v>
      </c>
      <c r="V21" s="8" t="s">
        <v>566</v>
      </c>
      <c r="W21" s="416" t="s">
        <v>154</v>
      </c>
      <c r="X21" s="8">
        <v>15100873</v>
      </c>
      <c r="Y21" s="8" t="s">
        <v>57</v>
      </c>
      <c r="Z21" s="24" t="s">
        <v>115</v>
      </c>
      <c r="AA21" s="401">
        <v>18.100000000000001</v>
      </c>
    </row>
    <row r="22" spans="1:27">
      <c r="A22" s="52" t="s">
        <v>244</v>
      </c>
      <c r="B22" s="52" t="s">
        <v>26</v>
      </c>
      <c r="C22" s="5" t="s">
        <v>27</v>
      </c>
      <c r="D22" s="5" t="s">
        <v>246</v>
      </c>
      <c r="E22" s="52" t="s">
        <v>247</v>
      </c>
      <c r="G22" s="52" t="s">
        <v>249</v>
      </c>
      <c r="H22" s="54">
        <v>6155535</v>
      </c>
      <c r="I22" s="8" t="s">
        <v>34</v>
      </c>
      <c r="J22" s="55">
        <v>36094</v>
      </c>
      <c r="K22" s="55" t="str">
        <f>TEXT(Table_3[[#This Row],[Nascimento]],"DD/MM/AA")</f>
        <v>26/10/98</v>
      </c>
      <c r="L22" s="52" t="s">
        <v>573</v>
      </c>
      <c r="M22" s="52" t="s">
        <v>574</v>
      </c>
      <c r="N22" s="52" t="s">
        <v>575</v>
      </c>
      <c r="O22" s="52" t="s">
        <v>576</v>
      </c>
      <c r="P22" s="52" t="s">
        <v>577</v>
      </c>
      <c r="Q22" s="52" t="s">
        <v>257</v>
      </c>
      <c r="R22" s="52" t="s">
        <v>105</v>
      </c>
      <c r="S22" s="56">
        <v>269732</v>
      </c>
      <c r="T22" s="52" t="s">
        <v>258</v>
      </c>
      <c r="U22" s="52" t="s">
        <v>260</v>
      </c>
      <c r="V22" s="52" t="s">
        <v>261</v>
      </c>
      <c r="W22" s="419" t="s">
        <v>578</v>
      </c>
      <c r="X22" s="52">
        <v>16103260</v>
      </c>
      <c r="Y22" s="52" t="s">
        <v>58</v>
      </c>
      <c r="Z22" s="52" t="s">
        <v>578</v>
      </c>
      <c r="AA22" s="401">
        <v>18.100000000000001</v>
      </c>
    </row>
    <row r="23" spans="1:27">
      <c r="A23" s="57" t="s">
        <v>579</v>
      </c>
      <c r="B23" s="58"/>
      <c r="C23" s="57" t="s">
        <v>145</v>
      </c>
      <c r="D23" s="57" t="s">
        <v>580</v>
      </c>
      <c r="E23" s="57" t="s">
        <v>581</v>
      </c>
      <c r="F23" s="58"/>
      <c r="G23" s="57" t="s">
        <v>582</v>
      </c>
      <c r="H23" s="57" t="s">
        <v>583</v>
      </c>
      <c r="I23" s="57" t="s">
        <v>445</v>
      </c>
      <c r="J23" s="59">
        <v>35844</v>
      </c>
      <c r="K23" s="59" t="str">
        <f>TEXT(Table_3[[#This Row],[Nascimento]],"DD/MM/AA")</f>
        <v>18/02/98</v>
      </c>
      <c r="L23" s="57" t="s">
        <v>584</v>
      </c>
      <c r="M23" s="57" t="s">
        <v>585</v>
      </c>
      <c r="N23" s="57" t="s">
        <v>586</v>
      </c>
      <c r="O23" s="57" t="s">
        <v>587</v>
      </c>
      <c r="P23" s="57" t="s">
        <v>588</v>
      </c>
      <c r="Q23" s="57" t="s">
        <v>589</v>
      </c>
      <c r="R23" s="58"/>
      <c r="S23" s="60" t="s">
        <v>590</v>
      </c>
      <c r="T23" s="57" t="s">
        <v>591</v>
      </c>
      <c r="U23" s="57" t="s">
        <v>592</v>
      </c>
      <c r="V23" s="57" t="s">
        <v>593</v>
      </c>
      <c r="W23" s="419" t="s">
        <v>578</v>
      </c>
      <c r="X23" s="57">
        <v>16206436</v>
      </c>
      <c r="Y23" s="57" t="s">
        <v>58</v>
      </c>
      <c r="Z23" s="57" t="s">
        <v>112</v>
      </c>
      <c r="AA23" s="401">
        <v>18.100000000000001</v>
      </c>
    </row>
    <row r="24" spans="1:27">
      <c r="A24" s="5" t="s">
        <v>594</v>
      </c>
      <c r="B24" s="5"/>
      <c r="C24" s="6" t="s">
        <v>145</v>
      </c>
      <c r="D24" s="7" t="s">
        <v>595</v>
      </c>
      <c r="E24" s="5" t="s">
        <v>596</v>
      </c>
      <c r="F24" s="8"/>
      <c r="G24" s="5" t="s">
        <v>597</v>
      </c>
      <c r="H24" s="5" t="s">
        <v>599</v>
      </c>
      <c r="I24" s="5" t="s">
        <v>34</v>
      </c>
      <c r="J24" s="9">
        <v>35670</v>
      </c>
      <c r="K24" s="20" t="str">
        <f>TEXT(Table_3[[#This Row],[Nascimento]],"DD/MM/AA")</f>
        <v>28/08/97</v>
      </c>
      <c r="L24" s="5" t="s">
        <v>602</v>
      </c>
      <c r="M24" s="5" t="s">
        <v>603</v>
      </c>
      <c r="N24" s="5" t="s">
        <v>605</v>
      </c>
      <c r="O24" s="5" t="s">
        <v>606</v>
      </c>
      <c r="P24" s="5" t="s">
        <v>607</v>
      </c>
      <c r="Q24" s="5" t="s">
        <v>609</v>
      </c>
      <c r="R24" s="5" t="s">
        <v>518</v>
      </c>
      <c r="S24" s="5">
        <v>344</v>
      </c>
      <c r="T24" s="11" t="s">
        <v>612</v>
      </c>
      <c r="U24" s="6" t="s">
        <v>614</v>
      </c>
      <c r="V24" s="5" t="s">
        <v>616</v>
      </c>
      <c r="W24" s="416" t="s">
        <v>578</v>
      </c>
      <c r="X24" s="5">
        <v>17200530</v>
      </c>
      <c r="Y24" s="13" t="s">
        <v>57</v>
      </c>
      <c r="Z24" s="15" t="s">
        <v>56</v>
      </c>
      <c r="AA24" s="401">
        <v>18.100000000000001</v>
      </c>
    </row>
    <row r="25" spans="1:27">
      <c r="A25" s="5" t="s">
        <v>621</v>
      </c>
      <c r="B25" s="5"/>
      <c r="C25" s="6" t="s">
        <v>145</v>
      </c>
      <c r="D25" s="7" t="s">
        <v>623</v>
      </c>
      <c r="E25" s="5" t="s">
        <v>624</v>
      </c>
      <c r="F25" s="5" t="s">
        <v>625</v>
      </c>
      <c r="G25" s="5" t="s">
        <v>626</v>
      </c>
      <c r="H25" s="5">
        <v>5835462</v>
      </c>
      <c r="I25" s="5" t="s">
        <v>34</v>
      </c>
      <c r="J25" s="9">
        <v>35563</v>
      </c>
      <c r="K25" s="20" t="str">
        <f>TEXT(Table_3[[#This Row],[Nascimento]],"DD/MM/AA")</f>
        <v>13/05/97</v>
      </c>
      <c r="L25" s="5" t="s">
        <v>628</v>
      </c>
      <c r="M25" s="5" t="s">
        <v>630</v>
      </c>
      <c r="N25" s="5" t="s">
        <v>631</v>
      </c>
      <c r="O25" s="5" t="s">
        <v>632</v>
      </c>
      <c r="P25" s="5" t="s">
        <v>634</v>
      </c>
      <c r="Q25" s="5" t="s">
        <v>628</v>
      </c>
      <c r="R25" s="5" t="s">
        <v>105</v>
      </c>
      <c r="S25" s="61" t="s">
        <v>223</v>
      </c>
      <c r="T25" s="62" t="s">
        <v>643</v>
      </c>
      <c r="U25" s="6" t="s">
        <v>644</v>
      </c>
      <c r="V25" s="5" t="s">
        <v>645</v>
      </c>
      <c r="W25" s="416" t="s">
        <v>578</v>
      </c>
      <c r="X25" s="5">
        <v>16100797</v>
      </c>
      <c r="Y25" s="57" t="s">
        <v>58</v>
      </c>
      <c r="Z25" s="23" t="s">
        <v>154</v>
      </c>
      <c r="AA25" s="401">
        <v>18.100000000000001</v>
      </c>
    </row>
    <row r="26" spans="1:27">
      <c r="A26" s="5" t="s">
        <v>646</v>
      </c>
      <c r="B26" s="5"/>
      <c r="C26" s="6" t="s">
        <v>145</v>
      </c>
      <c r="D26" s="7" t="s">
        <v>647</v>
      </c>
      <c r="E26" s="5" t="s">
        <v>648</v>
      </c>
      <c r="F26" s="8"/>
      <c r="G26" s="5" t="s">
        <v>649</v>
      </c>
      <c r="H26" s="5" t="s">
        <v>650</v>
      </c>
      <c r="I26" s="5" t="s">
        <v>210</v>
      </c>
      <c r="J26" s="9">
        <v>35102</v>
      </c>
      <c r="K26" s="20" t="str">
        <f>TEXT(Table_3[[#This Row],[Nascimento]],"DD/MM/AA")</f>
        <v>07/02/96</v>
      </c>
      <c r="L26" s="5" t="s">
        <v>651</v>
      </c>
      <c r="M26" s="5" t="s">
        <v>652</v>
      </c>
      <c r="N26" s="5" t="s">
        <v>215</v>
      </c>
      <c r="O26" s="5">
        <v>88040245</v>
      </c>
      <c r="P26" s="5" t="s">
        <v>653</v>
      </c>
      <c r="Q26" s="5" t="s">
        <v>654</v>
      </c>
      <c r="R26" s="5" t="s">
        <v>105</v>
      </c>
      <c r="S26" s="5" t="s">
        <v>655</v>
      </c>
      <c r="T26" s="11" t="s">
        <v>656</v>
      </c>
      <c r="U26" s="6" t="s">
        <v>657</v>
      </c>
      <c r="V26" s="5" t="s">
        <v>658</v>
      </c>
      <c r="W26" s="416" t="s">
        <v>578</v>
      </c>
      <c r="X26" s="5">
        <v>16105766</v>
      </c>
      <c r="Y26" s="5" t="s">
        <v>113</v>
      </c>
      <c r="Z26" s="15" t="s">
        <v>154</v>
      </c>
      <c r="AA26" s="401">
        <v>18.100000000000001</v>
      </c>
    </row>
    <row r="27" spans="1:27">
      <c r="A27" s="5" t="s">
        <v>659</v>
      </c>
      <c r="B27" s="5"/>
      <c r="C27" s="6" t="s">
        <v>145</v>
      </c>
      <c r="D27" s="29" t="s">
        <v>660</v>
      </c>
      <c r="E27" s="5" t="s">
        <v>661</v>
      </c>
      <c r="F27" s="8"/>
      <c r="G27" s="5" t="s">
        <v>662</v>
      </c>
      <c r="H27" s="5" t="s">
        <v>663</v>
      </c>
      <c r="I27" s="5" t="s">
        <v>210</v>
      </c>
      <c r="J27" s="9">
        <v>36107</v>
      </c>
      <c r="K27" s="20" t="str">
        <f>TEXT(Table_3[[#This Row],[Nascimento]],"DD/MM/AA")</f>
        <v>08/11/98</v>
      </c>
      <c r="L27" s="5" t="s">
        <v>664</v>
      </c>
      <c r="M27" s="5" t="s">
        <v>665</v>
      </c>
      <c r="N27" s="5" t="s">
        <v>605</v>
      </c>
      <c r="O27" s="8"/>
      <c r="P27" s="5" t="s">
        <v>666</v>
      </c>
      <c r="Q27" s="5" t="s">
        <v>667</v>
      </c>
      <c r="R27" s="5" t="s">
        <v>668</v>
      </c>
      <c r="S27" s="8"/>
      <c r="T27" s="8"/>
      <c r="U27" s="6" t="s">
        <v>669</v>
      </c>
      <c r="V27" s="5" t="s">
        <v>670</v>
      </c>
      <c r="W27" s="416">
        <v>18.100000000000001</v>
      </c>
      <c r="X27" s="5">
        <v>17103182</v>
      </c>
      <c r="Y27" s="5" t="s">
        <v>57</v>
      </c>
      <c r="Z27" s="15" t="s">
        <v>59</v>
      </c>
      <c r="AA27" s="401">
        <v>18.100000000000001</v>
      </c>
    </row>
    <row r="28" spans="1:27">
      <c r="A28" s="5" t="s">
        <v>671</v>
      </c>
      <c r="B28" s="5"/>
      <c r="C28" s="6" t="s">
        <v>145</v>
      </c>
      <c r="D28" s="29" t="s">
        <v>672</v>
      </c>
      <c r="E28" s="5" t="s">
        <v>673</v>
      </c>
      <c r="F28" s="8"/>
      <c r="G28" s="5" t="s">
        <v>674</v>
      </c>
      <c r="H28" s="5" t="s">
        <v>675</v>
      </c>
      <c r="I28" s="5" t="s">
        <v>210</v>
      </c>
      <c r="J28" s="9">
        <v>35040</v>
      </c>
      <c r="K28" s="20" t="str">
        <f>TEXT(Table_3[[#This Row],[Nascimento]],"DD/MM/AA")</f>
        <v>07/12/95</v>
      </c>
      <c r="L28" s="5" t="s">
        <v>676</v>
      </c>
      <c r="M28" s="5" t="s">
        <v>677</v>
      </c>
      <c r="N28" s="5" t="s">
        <v>41</v>
      </c>
      <c r="O28" s="5" t="s">
        <v>678</v>
      </c>
      <c r="P28" s="5" t="s">
        <v>679</v>
      </c>
      <c r="Q28" s="5" t="s">
        <v>680</v>
      </c>
      <c r="R28" s="5" t="s">
        <v>105</v>
      </c>
      <c r="S28" s="28" t="s">
        <v>223</v>
      </c>
      <c r="T28" s="5" t="s">
        <v>681</v>
      </c>
      <c r="U28" s="6" t="s">
        <v>682</v>
      </c>
      <c r="V28" s="5" t="s">
        <v>683</v>
      </c>
      <c r="W28" s="416" t="s">
        <v>578</v>
      </c>
      <c r="X28" s="5">
        <v>17105068</v>
      </c>
      <c r="Y28" s="5" t="s">
        <v>58</v>
      </c>
      <c r="Z28" s="15" t="s">
        <v>59</v>
      </c>
      <c r="AA28" s="401">
        <v>18.100000000000001</v>
      </c>
    </row>
    <row r="29" spans="1:27">
      <c r="A29" s="5" t="s">
        <v>684</v>
      </c>
      <c r="B29" s="5"/>
      <c r="C29" s="6" t="s">
        <v>145</v>
      </c>
      <c r="D29" s="29" t="s">
        <v>685</v>
      </c>
      <c r="E29" s="5" t="s">
        <v>686</v>
      </c>
      <c r="F29" s="8"/>
      <c r="G29" s="5" t="s">
        <v>687</v>
      </c>
      <c r="H29" s="5" t="s">
        <v>688</v>
      </c>
      <c r="I29" s="5" t="s">
        <v>210</v>
      </c>
      <c r="J29" s="9">
        <v>34937</v>
      </c>
      <c r="K29" s="20" t="str">
        <f>TEXT(Table_3[[#This Row],[Nascimento]],"DD/MM/AA")</f>
        <v>26/08/95</v>
      </c>
      <c r="L29" s="5" t="s">
        <v>689</v>
      </c>
      <c r="M29" s="5" t="s">
        <v>690</v>
      </c>
      <c r="N29" s="5" t="s">
        <v>138</v>
      </c>
      <c r="O29" s="5">
        <v>88034100</v>
      </c>
      <c r="P29" s="5" t="s">
        <v>691</v>
      </c>
      <c r="Q29" s="5" t="s">
        <v>692</v>
      </c>
      <c r="R29" s="5" t="s">
        <v>109</v>
      </c>
      <c r="S29" s="5">
        <v>1400</v>
      </c>
      <c r="T29" s="5" t="s">
        <v>693</v>
      </c>
      <c r="U29" s="6" t="s">
        <v>694</v>
      </c>
      <c r="V29" s="5" t="s">
        <v>695</v>
      </c>
      <c r="W29" s="416" t="s">
        <v>578</v>
      </c>
      <c r="X29" s="5">
        <v>16200708</v>
      </c>
      <c r="Y29" s="5" t="s">
        <v>58</v>
      </c>
      <c r="Z29" s="15" t="s">
        <v>112</v>
      </c>
      <c r="AA29" s="401">
        <v>18.100000000000001</v>
      </c>
    </row>
    <row r="30" spans="1:27">
      <c r="A30" s="23" t="s">
        <v>696</v>
      </c>
      <c r="B30" s="53"/>
      <c r="C30" s="23" t="s">
        <v>145</v>
      </c>
      <c r="D30" s="23" t="s">
        <v>697</v>
      </c>
      <c r="E30" s="23" t="s">
        <v>698</v>
      </c>
      <c r="F30" s="23" t="s">
        <v>699</v>
      </c>
      <c r="G30" s="23" t="s">
        <v>700</v>
      </c>
      <c r="H30" s="23" t="s">
        <v>701</v>
      </c>
      <c r="I30" s="23" t="s">
        <v>70</v>
      </c>
      <c r="J30" s="48">
        <v>36310</v>
      </c>
      <c r="K30" s="48" t="str">
        <f>TEXT(Table_3[[#This Row],[Nascimento]],"DD/MM/AA")</f>
        <v>30/05/99</v>
      </c>
      <c r="L30" s="63" t="s">
        <v>702</v>
      </c>
      <c r="M30" s="23" t="s">
        <v>703</v>
      </c>
      <c r="N30" s="23" t="s">
        <v>174</v>
      </c>
      <c r="O30" s="23">
        <v>88020301</v>
      </c>
      <c r="P30" s="23" t="s">
        <v>704</v>
      </c>
      <c r="Q30" s="23" t="s">
        <v>705</v>
      </c>
      <c r="R30" s="23" t="s">
        <v>81</v>
      </c>
      <c r="S30" s="23">
        <v>6305</v>
      </c>
      <c r="T30" s="23" t="s">
        <v>706</v>
      </c>
      <c r="U30" s="23" t="s">
        <v>707</v>
      </c>
      <c r="V30" s="23" t="s">
        <v>708</v>
      </c>
      <c r="W30" s="418" t="s">
        <v>578</v>
      </c>
      <c r="X30" s="23">
        <v>17100607</v>
      </c>
      <c r="Y30" s="23" t="s">
        <v>57</v>
      </c>
      <c r="Z30" s="23" t="s">
        <v>59</v>
      </c>
      <c r="AA30" s="401">
        <v>18.100000000000001</v>
      </c>
    </row>
    <row r="31" spans="1:27">
      <c r="A31" s="23" t="s">
        <v>709</v>
      </c>
      <c r="B31" s="53"/>
      <c r="C31" s="23" t="s">
        <v>145</v>
      </c>
      <c r="D31" s="23" t="s">
        <v>710</v>
      </c>
      <c r="E31" s="23" t="s">
        <v>711</v>
      </c>
      <c r="F31" s="53"/>
      <c r="G31" s="23" t="s">
        <v>712</v>
      </c>
      <c r="H31" s="23" t="s">
        <v>713</v>
      </c>
      <c r="I31" s="23" t="s">
        <v>34</v>
      </c>
      <c r="J31" s="48">
        <v>35148</v>
      </c>
      <c r="K31" s="48" t="str">
        <f>TEXT(Table_3[[#This Row],[Nascimento]],"DD/MM/AA")</f>
        <v>24/03/96</v>
      </c>
      <c r="L31" s="49" t="s">
        <v>714</v>
      </c>
      <c r="M31" s="23" t="s">
        <v>715</v>
      </c>
      <c r="N31" s="23" t="s">
        <v>716</v>
      </c>
      <c r="O31" s="23" t="s">
        <v>717</v>
      </c>
      <c r="P31" s="23" t="s">
        <v>718</v>
      </c>
      <c r="Q31" s="23" t="s">
        <v>719</v>
      </c>
      <c r="R31" s="23" t="s">
        <v>81</v>
      </c>
      <c r="S31" s="23">
        <v>3759</v>
      </c>
      <c r="T31" s="23" t="s">
        <v>720</v>
      </c>
      <c r="U31" s="23" t="s">
        <v>721</v>
      </c>
      <c r="V31" s="23" t="s">
        <v>722</v>
      </c>
      <c r="W31" s="418" t="s">
        <v>578</v>
      </c>
      <c r="X31" s="23">
        <v>16202137</v>
      </c>
      <c r="Y31" s="23" t="s">
        <v>58</v>
      </c>
      <c r="Z31" s="23" t="s">
        <v>112</v>
      </c>
      <c r="AA31" s="401">
        <v>18.100000000000001</v>
      </c>
    </row>
    <row r="32" spans="1:27">
      <c r="A32" s="23" t="s">
        <v>723</v>
      </c>
      <c r="B32" s="53"/>
      <c r="C32" s="23" t="s">
        <v>145</v>
      </c>
      <c r="D32" s="23" t="s">
        <v>724</v>
      </c>
      <c r="E32" s="23" t="s">
        <v>725</v>
      </c>
      <c r="F32" s="53"/>
      <c r="G32" s="23" t="s">
        <v>726</v>
      </c>
      <c r="H32" s="23" t="s">
        <v>727</v>
      </c>
      <c r="I32" s="23" t="s">
        <v>210</v>
      </c>
      <c r="J32" s="48">
        <v>36425</v>
      </c>
      <c r="K32" s="48" t="str">
        <f>TEXT(Table_3[[#This Row],[Nascimento]],"DD/MM/AA")</f>
        <v>22/09/99</v>
      </c>
      <c r="L32" s="49" t="s">
        <v>728</v>
      </c>
      <c r="M32" s="23"/>
      <c r="N32" s="23" t="s">
        <v>729</v>
      </c>
      <c r="O32" s="23" t="s">
        <v>74</v>
      </c>
      <c r="P32" s="23" t="s">
        <v>730</v>
      </c>
      <c r="Q32" s="23" t="s">
        <v>728</v>
      </c>
      <c r="R32" s="23" t="s">
        <v>539</v>
      </c>
      <c r="S32" s="23">
        <v>4730</v>
      </c>
      <c r="T32" s="23" t="s">
        <v>731</v>
      </c>
      <c r="U32" s="23" t="s">
        <v>732</v>
      </c>
      <c r="V32" s="23" t="s">
        <v>733</v>
      </c>
      <c r="W32" s="418" t="s">
        <v>578</v>
      </c>
      <c r="X32" s="23">
        <v>17104422</v>
      </c>
      <c r="Y32" s="23" t="s">
        <v>58</v>
      </c>
      <c r="Z32" s="23" t="s">
        <v>59</v>
      </c>
      <c r="AA32" s="401">
        <v>18.100000000000001</v>
      </c>
    </row>
    <row r="33" spans="1:27">
      <c r="A33" s="23" t="s">
        <v>734</v>
      </c>
      <c r="B33" s="53"/>
      <c r="C33" s="23" t="s">
        <v>145</v>
      </c>
      <c r="D33" s="23" t="s">
        <v>735</v>
      </c>
      <c r="E33" s="23" t="s">
        <v>736</v>
      </c>
      <c r="F33" s="53"/>
      <c r="G33" s="23" t="s">
        <v>737</v>
      </c>
      <c r="H33" s="23" t="s">
        <v>738</v>
      </c>
      <c r="I33" s="23" t="s">
        <v>210</v>
      </c>
      <c r="J33" s="48">
        <v>35864</v>
      </c>
      <c r="K33" s="48" t="str">
        <f>TEXT(Table_3[[#This Row],[Nascimento]],"DD/MM/AA")</f>
        <v>10/03/98</v>
      </c>
      <c r="L33" s="49" t="s">
        <v>739</v>
      </c>
      <c r="M33" s="23"/>
      <c r="N33" s="23" t="s">
        <v>605</v>
      </c>
      <c r="O33" s="23"/>
      <c r="P33" s="23" t="s">
        <v>740</v>
      </c>
      <c r="Q33" s="23" t="s">
        <v>741</v>
      </c>
      <c r="R33" s="23" t="s">
        <v>336</v>
      </c>
      <c r="S33" s="23">
        <v>197</v>
      </c>
      <c r="T33" s="53"/>
      <c r="U33" s="53"/>
      <c r="V33" s="23"/>
      <c r="W33" s="418" t="s">
        <v>578</v>
      </c>
      <c r="X33" s="23">
        <v>17205467</v>
      </c>
      <c r="Y33" s="23" t="s">
        <v>58</v>
      </c>
      <c r="Z33" s="23" t="s">
        <v>56</v>
      </c>
      <c r="AA33" s="401">
        <v>18.100000000000001</v>
      </c>
    </row>
    <row r="34" spans="1:27">
      <c r="A34" s="5" t="s">
        <v>742</v>
      </c>
      <c r="B34" s="5"/>
      <c r="C34" s="6" t="s">
        <v>145</v>
      </c>
      <c r="D34" s="29" t="s">
        <v>743</v>
      </c>
      <c r="E34" s="5" t="s">
        <v>744</v>
      </c>
      <c r="F34" s="5" t="s">
        <v>745</v>
      </c>
      <c r="G34" s="5" t="s">
        <v>746</v>
      </c>
      <c r="H34" s="5" t="s">
        <v>747</v>
      </c>
      <c r="I34" s="5" t="s">
        <v>34</v>
      </c>
      <c r="J34" s="9">
        <v>35503</v>
      </c>
      <c r="K34" s="20" t="str">
        <f>TEXT(Table_3[[#This Row],[Nascimento]],"DD/MM/AA")</f>
        <v>14/03/97</v>
      </c>
      <c r="L34" s="5" t="s">
        <v>748</v>
      </c>
      <c r="M34" s="5"/>
      <c r="N34" s="5" t="s">
        <v>749</v>
      </c>
      <c r="O34" s="5">
        <v>88047122</v>
      </c>
      <c r="P34" s="5">
        <v>48991267634</v>
      </c>
      <c r="Q34" s="5" t="s">
        <v>750</v>
      </c>
      <c r="R34" s="5"/>
      <c r="S34" s="5"/>
      <c r="T34" s="5"/>
      <c r="U34" s="6" t="s">
        <v>751</v>
      </c>
      <c r="V34" s="5" t="s">
        <v>752</v>
      </c>
      <c r="W34" s="416" t="s">
        <v>578</v>
      </c>
      <c r="X34" s="5">
        <v>16176777</v>
      </c>
      <c r="Y34" s="5" t="s">
        <v>231</v>
      </c>
      <c r="Z34" s="15" t="s">
        <v>59</v>
      </c>
      <c r="AA34" s="401">
        <v>18.100000000000001</v>
      </c>
    </row>
    <row r="35" spans="1:27">
      <c r="A35" s="5" t="s">
        <v>25</v>
      </c>
      <c r="B35" s="5" t="s">
        <v>28</v>
      </c>
      <c r="C35" s="6" t="s">
        <v>27</v>
      </c>
      <c r="D35" s="7" t="s">
        <v>29</v>
      </c>
      <c r="E35" s="5" t="s">
        <v>30</v>
      </c>
      <c r="F35" s="8"/>
      <c r="G35" s="8" t="s">
        <v>32</v>
      </c>
      <c r="H35" s="5" t="s">
        <v>33</v>
      </c>
      <c r="I35" s="5" t="s">
        <v>34</v>
      </c>
      <c r="J35" s="9">
        <v>35747</v>
      </c>
      <c r="K35" s="20" t="str">
        <f>TEXT(Table_3[[#This Row],[Nascimento]],"DD/MM/AA")</f>
        <v>13/11/97</v>
      </c>
      <c r="L35" s="5" t="s">
        <v>38</v>
      </c>
      <c r="M35" s="5" t="s">
        <v>40</v>
      </c>
      <c r="N35" s="5" t="s">
        <v>41</v>
      </c>
      <c r="O35" s="5">
        <v>88036800</v>
      </c>
      <c r="P35" s="5"/>
      <c r="Q35" s="8" t="s">
        <v>43</v>
      </c>
      <c r="R35" s="8"/>
      <c r="S35" s="5"/>
      <c r="T35" s="11"/>
      <c r="U35" s="6" t="s">
        <v>52</v>
      </c>
      <c r="V35" s="8" t="s">
        <v>54</v>
      </c>
      <c r="W35" s="465" t="s">
        <v>59</v>
      </c>
      <c r="X35" s="8">
        <v>15205906</v>
      </c>
      <c r="Y35" s="14" t="s">
        <v>58</v>
      </c>
      <c r="Z35" s="12">
        <v>42036</v>
      </c>
      <c r="AA35" s="401">
        <v>17.2</v>
      </c>
    </row>
    <row r="36" spans="1:27">
      <c r="A36" s="8" t="s">
        <v>60</v>
      </c>
      <c r="B36" s="5" t="s">
        <v>61</v>
      </c>
      <c r="C36" s="6" t="s">
        <v>62</v>
      </c>
      <c r="D36" s="17" t="str">
        <f>HYPERLINK("mailto:aecfumagali@gmail.com","aecfumagali@gmail.com")</f>
        <v>aecfumagali@gmail.com</v>
      </c>
      <c r="E36" s="5" t="s">
        <v>78</v>
      </c>
      <c r="F36" s="8"/>
      <c r="G36" s="8" t="s">
        <v>79</v>
      </c>
      <c r="H36" s="8" t="s">
        <v>80</v>
      </c>
      <c r="I36" s="8" t="s">
        <v>70</v>
      </c>
      <c r="J36" s="19">
        <v>35177</v>
      </c>
      <c r="K36" s="41" t="str">
        <f>TEXT(Table_3[[#This Row],[Nascimento]],"DD/MM/AA")</f>
        <v>22/04/96</v>
      </c>
      <c r="L36" s="5" t="s">
        <v>90</v>
      </c>
      <c r="M36" s="5" t="s">
        <v>93</v>
      </c>
      <c r="N36" s="5" t="s">
        <v>95</v>
      </c>
      <c r="O36" s="5" t="s">
        <v>96</v>
      </c>
      <c r="P36" s="8" t="s">
        <v>98</v>
      </c>
      <c r="Q36" s="21" t="s">
        <v>99</v>
      </c>
      <c r="R36" s="8" t="s">
        <v>109</v>
      </c>
      <c r="S36" s="8">
        <v>1011</v>
      </c>
      <c r="T36" s="22" t="s">
        <v>110</v>
      </c>
      <c r="U36" s="8" t="s">
        <v>114</v>
      </c>
      <c r="V36" s="8" t="s">
        <v>116</v>
      </c>
      <c r="W36" s="416" t="s">
        <v>118</v>
      </c>
      <c r="X36" s="24">
        <v>15100815</v>
      </c>
      <c r="Y36" s="8" t="s">
        <v>58</v>
      </c>
      <c r="Z36" s="8" t="s">
        <v>120</v>
      </c>
      <c r="AA36" s="400">
        <v>17.2</v>
      </c>
    </row>
    <row r="37" spans="1:27">
      <c r="A37" s="5" t="s">
        <v>121</v>
      </c>
      <c r="B37" s="5" t="s">
        <v>26</v>
      </c>
      <c r="C37" s="6" t="s">
        <v>27</v>
      </c>
      <c r="D37" s="7" t="s">
        <v>122</v>
      </c>
      <c r="E37" s="5" t="s">
        <v>148</v>
      </c>
      <c r="F37" s="8" t="s">
        <v>124</v>
      </c>
      <c r="G37" s="8" t="s">
        <v>125</v>
      </c>
      <c r="H37" s="5" t="s">
        <v>126</v>
      </c>
      <c r="I37" s="5" t="s">
        <v>34</v>
      </c>
      <c r="J37" s="9">
        <v>35635</v>
      </c>
      <c r="K37" s="20" t="str">
        <f>TEXT(Table_3[[#This Row],[Nascimento]],"DD/MM/AA")</f>
        <v>24/07/97</v>
      </c>
      <c r="L37" s="5" t="s">
        <v>127</v>
      </c>
      <c r="M37" s="5" t="s">
        <v>128</v>
      </c>
      <c r="N37" s="5" t="s">
        <v>130</v>
      </c>
      <c r="O37" s="5" t="s">
        <v>132</v>
      </c>
      <c r="P37" s="5" t="s">
        <v>133</v>
      </c>
      <c r="Q37" s="26" t="s">
        <v>127</v>
      </c>
      <c r="R37" s="5" t="s">
        <v>109</v>
      </c>
      <c r="S37" s="5" t="s">
        <v>141</v>
      </c>
      <c r="T37" s="11" t="s">
        <v>142</v>
      </c>
      <c r="U37" s="6" t="s">
        <v>143</v>
      </c>
      <c r="V37" s="5" t="s">
        <v>144</v>
      </c>
      <c r="W37" s="465" t="s">
        <v>59</v>
      </c>
      <c r="X37" s="5">
        <v>15100817</v>
      </c>
      <c r="Y37" s="13" t="s">
        <v>58</v>
      </c>
      <c r="Z37" s="15" t="s">
        <v>115</v>
      </c>
      <c r="AA37" s="400">
        <v>17.2</v>
      </c>
    </row>
    <row r="38" spans="1:27">
      <c r="A38" s="5" t="s">
        <v>31</v>
      </c>
      <c r="B38" s="5"/>
      <c r="C38" s="6" t="s">
        <v>145</v>
      </c>
      <c r="D38" s="7" t="s">
        <v>35</v>
      </c>
      <c r="E38" s="5" t="s">
        <v>36</v>
      </c>
      <c r="F38" s="8"/>
      <c r="G38" s="5" t="s">
        <v>37</v>
      </c>
      <c r="H38" s="5">
        <v>284057288</v>
      </c>
      <c r="I38" s="5" t="s">
        <v>42</v>
      </c>
      <c r="J38" s="9">
        <v>36179</v>
      </c>
      <c r="K38" s="20" t="str">
        <f>TEXT(Table_3[[#This Row],[Nascimento]],"DD/MM/AA")</f>
        <v>19/01/99</v>
      </c>
      <c r="L38" s="5" t="s">
        <v>167</v>
      </c>
      <c r="M38" s="5" t="s">
        <v>169</v>
      </c>
      <c r="N38" s="5" t="s">
        <v>41</v>
      </c>
      <c r="O38" s="5"/>
      <c r="P38" s="5" t="s">
        <v>46</v>
      </c>
      <c r="Q38" s="5" t="s">
        <v>47</v>
      </c>
      <c r="R38" s="5" t="s">
        <v>49</v>
      </c>
      <c r="S38" s="5">
        <v>31186</v>
      </c>
      <c r="T38" s="11" t="s">
        <v>50</v>
      </c>
      <c r="U38" s="6" t="s">
        <v>53</v>
      </c>
      <c r="V38" s="5" t="s">
        <v>55</v>
      </c>
      <c r="W38" s="416" t="s">
        <v>56</v>
      </c>
      <c r="X38" s="5">
        <v>17103178</v>
      </c>
      <c r="Y38" s="13" t="s">
        <v>57</v>
      </c>
      <c r="Z38" s="15" t="s">
        <v>59</v>
      </c>
      <c r="AA38" s="400">
        <v>17.2</v>
      </c>
    </row>
    <row r="39" spans="1:27">
      <c r="A39" s="13" t="s">
        <v>63</v>
      </c>
      <c r="B39" s="14"/>
      <c r="C39" s="13" t="s">
        <v>27</v>
      </c>
      <c r="D39" s="13" t="s">
        <v>66</v>
      </c>
      <c r="E39" s="13" t="s">
        <v>67</v>
      </c>
      <c r="F39" s="14"/>
      <c r="G39" s="13" t="s">
        <v>68</v>
      </c>
      <c r="H39" s="13" t="s">
        <v>69</v>
      </c>
      <c r="I39" s="13" t="s">
        <v>70</v>
      </c>
      <c r="J39" s="16">
        <v>35492</v>
      </c>
      <c r="K39" s="64" t="str">
        <f>TEXT(Table_3[[#This Row],[Nascimento]],"DD/MM/AA")</f>
        <v>03/03/97</v>
      </c>
      <c r="L39" s="13" t="s">
        <v>71</v>
      </c>
      <c r="M39" s="13" t="s">
        <v>72</v>
      </c>
      <c r="N39" s="13" t="s">
        <v>73</v>
      </c>
      <c r="O39" s="13" t="s">
        <v>74</v>
      </c>
      <c r="P39" s="13" t="s">
        <v>75</v>
      </c>
      <c r="Q39" s="18" t="s">
        <v>76</v>
      </c>
      <c r="R39" s="13" t="s">
        <v>81</v>
      </c>
      <c r="S39" s="13">
        <v>4079</v>
      </c>
      <c r="T39" s="13">
        <v>9967</v>
      </c>
      <c r="U39" s="13" t="s">
        <v>82</v>
      </c>
      <c r="V39" s="13" t="s">
        <v>83</v>
      </c>
      <c r="W39" s="417" t="s">
        <v>59</v>
      </c>
      <c r="X39" s="13">
        <v>15200711</v>
      </c>
      <c r="Y39" s="13" t="s">
        <v>84</v>
      </c>
      <c r="Z39" s="13" t="s">
        <v>85</v>
      </c>
      <c r="AA39" s="400">
        <v>17.2</v>
      </c>
    </row>
    <row r="40" spans="1:27">
      <c r="A40" s="8" t="s">
        <v>86</v>
      </c>
      <c r="B40" s="5" t="s">
        <v>87</v>
      </c>
      <c r="C40" s="6" t="s">
        <v>27</v>
      </c>
      <c r="D40" s="17" t="s">
        <v>88</v>
      </c>
      <c r="E40" s="5" t="s">
        <v>89</v>
      </c>
      <c r="F40" s="8"/>
      <c r="G40" s="8" t="s">
        <v>92</v>
      </c>
      <c r="H40" s="8">
        <v>5285833</v>
      </c>
      <c r="I40" s="8" t="s">
        <v>34</v>
      </c>
      <c r="J40" s="20">
        <v>35337</v>
      </c>
      <c r="K40" s="20" t="str">
        <f>TEXT(Table_3[[#This Row],[Nascimento]],"DD/MM/AA")</f>
        <v>29/09/96</v>
      </c>
      <c r="L40" s="5" t="s">
        <v>100</v>
      </c>
      <c r="M40" s="5" t="s">
        <v>101</v>
      </c>
      <c r="N40" s="8" t="s">
        <v>41</v>
      </c>
      <c r="O40" s="8" t="s">
        <v>102</v>
      </c>
      <c r="P40" s="8" t="s">
        <v>103</v>
      </c>
      <c r="Q40" s="8" t="s">
        <v>104</v>
      </c>
      <c r="R40" s="8" t="s">
        <v>105</v>
      </c>
      <c r="S40" s="5" t="s">
        <v>106</v>
      </c>
      <c r="T40" s="5" t="s">
        <v>107</v>
      </c>
      <c r="U40" s="22" t="s">
        <v>108</v>
      </c>
      <c r="V40" s="5" t="s">
        <v>111</v>
      </c>
      <c r="W40" s="416" t="s">
        <v>112</v>
      </c>
      <c r="X40" s="8">
        <v>15100838</v>
      </c>
      <c r="Y40" s="8" t="s">
        <v>113</v>
      </c>
      <c r="Z40" s="15" t="s">
        <v>115</v>
      </c>
      <c r="AA40" s="400">
        <v>17.2</v>
      </c>
    </row>
    <row r="41" spans="1:27">
      <c r="A41" s="23" t="s">
        <v>117</v>
      </c>
      <c r="B41" s="5"/>
      <c r="C41" s="6" t="s">
        <v>145</v>
      </c>
      <c r="D41" s="25" t="s">
        <v>119</v>
      </c>
      <c r="E41" s="5" t="s">
        <v>129</v>
      </c>
      <c r="F41" s="5" t="s">
        <v>131</v>
      </c>
      <c r="G41" s="5" t="s">
        <v>134</v>
      </c>
      <c r="H41" s="5" t="s">
        <v>135</v>
      </c>
      <c r="I41" s="5" t="s">
        <v>34</v>
      </c>
      <c r="J41" s="10">
        <v>35555</v>
      </c>
      <c r="K41" s="41" t="str">
        <f>TEXT(Table_3[[#This Row],[Nascimento]],"DD/MM/AA")</f>
        <v>05/05/97</v>
      </c>
      <c r="L41" s="5" t="s">
        <v>136</v>
      </c>
      <c r="M41" s="5" t="s">
        <v>137</v>
      </c>
      <c r="N41" s="5" t="s">
        <v>138</v>
      </c>
      <c r="O41" s="5">
        <v>88034102</v>
      </c>
      <c r="P41" s="5" t="s">
        <v>139</v>
      </c>
      <c r="Q41" s="27" t="s">
        <v>140</v>
      </c>
      <c r="R41" s="5" t="s">
        <v>105</v>
      </c>
      <c r="S41" s="28" t="s">
        <v>146</v>
      </c>
      <c r="T41" s="6" t="s">
        <v>149</v>
      </c>
      <c r="U41" s="5" t="s">
        <v>150</v>
      </c>
      <c r="V41" s="5" t="s">
        <v>151</v>
      </c>
      <c r="W41" s="416" t="s">
        <v>56</v>
      </c>
      <c r="X41" s="15">
        <v>16104729</v>
      </c>
      <c r="Y41" s="5" t="s">
        <v>58</v>
      </c>
      <c r="Z41" s="5" t="s">
        <v>154</v>
      </c>
      <c r="AA41" s="400">
        <v>17.2</v>
      </c>
    </row>
    <row r="42" spans="1:27">
      <c r="A42" s="30" t="s">
        <v>194</v>
      </c>
      <c r="B42" s="31" t="s">
        <v>87</v>
      </c>
      <c r="C42" s="32" t="s">
        <v>27</v>
      </c>
      <c r="D42" s="33" t="s">
        <v>225</v>
      </c>
      <c r="E42" s="31" t="s">
        <v>233</v>
      </c>
      <c r="F42" s="34"/>
      <c r="G42" s="31" t="s">
        <v>238</v>
      </c>
      <c r="H42" s="31" t="s">
        <v>239</v>
      </c>
      <c r="I42" s="30" t="s">
        <v>34</v>
      </c>
      <c r="J42" s="36">
        <v>35139</v>
      </c>
      <c r="K42" s="36" t="str">
        <f>TEXT(Table_3[[#This Row],[Nascimento]],"DD/MM/AA")</f>
        <v>15/03/96</v>
      </c>
      <c r="L42" s="37" t="s">
        <v>245</v>
      </c>
      <c r="M42" s="31" t="s">
        <v>251</v>
      </c>
      <c r="N42" s="31" t="s">
        <v>215</v>
      </c>
      <c r="O42" s="31" t="s">
        <v>254</v>
      </c>
      <c r="P42" s="31" t="s">
        <v>255</v>
      </c>
      <c r="Q42" s="34"/>
      <c r="R42" s="34"/>
      <c r="S42" s="31"/>
      <c r="T42" s="38"/>
      <c r="U42" s="39" t="s">
        <v>266</v>
      </c>
      <c r="V42" s="31" t="s">
        <v>280</v>
      </c>
      <c r="W42" s="461" t="s">
        <v>59</v>
      </c>
      <c r="X42" s="37">
        <v>15100858</v>
      </c>
      <c r="Y42" s="44" t="s">
        <v>57</v>
      </c>
      <c r="Z42" s="45">
        <v>42005</v>
      </c>
      <c r="AA42" s="400">
        <v>17.2</v>
      </c>
    </row>
    <row r="43" spans="1:27">
      <c r="A43" s="8" t="s">
        <v>324</v>
      </c>
      <c r="B43" s="5" t="s">
        <v>87</v>
      </c>
      <c r="C43" s="6" t="s">
        <v>65</v>
      </c>
      <c r="D43" s="17" t="s">
        <v>325</v>
      </c>
      <c r="E43" s="5" t="s">
        <v>326</v>
      </c>
      <c r="F43" s="8"/>
      <c r="G43" s="8" t="s">
        <v>327</v>
      </c>
      <c r="H43" s="8" t="s">
        <v>328</v>
      </c>
      <c r="I43" s="8" t="s">
        <v>70</v>
      </c>
      <c r="J43" s="20">
        <v>35102</v>
      </c>
      <c r="K43" s="20" t="str">
        <f>TEXT(Table_3[[#This Row],[Nascimento]],"DD/MM/AA")</f>
        <v>07/02/96</v>
      </c>
      <c r="L43" s="19" t="s">
        <v>329</v>
      </c>
      <c r="M43" s="8" t="s">
        <v>330</v>
      </c>
      <c r="N43" s="8" t="s">
        <v>209</v>
      </c>
      <c r="O43" s="8" t="s">
        <v>331</v>
      </c>
      <c r="P43" s="5" t="s">
        <v>332</v>
      </c>
      <c r="Q43" s="8" t="s">
        <v>334</v>
      </c>
      <c r="R43" s="8" t="s">
        <v>336</v>
      </c>
      <c r="S43" s="8">
        <v>3588</v>
      </c>
      <c r="T43" s="8" t="s">
        <v>337</v>
      </c>
      <c r="U43" s="22" t="s">
        <v>338</v>
      </c>
      <c r="V43" s="8" t="s">
        <v>340</v>
      </c>
      <c r="W43" s="416" t="s">
        <v>154</v>
      </c>
      <c r="X43" s="8">
        <v>14204784</v>
      </c>
      <c r="Y43" s="8" t="s">
        <v>57</v>
      </c>
      <c r="Z43" s="24" t="s">
        <v>232</v>
      </c>
      <c r="AA43" s="400">
        <v>17.2</v>
      </c>
    </row>
    <row r="44" spans="1:27">
      <c r="A44" s="5" t="s">
        <v>344</v>
      </c>
      <c r="B44" s="5" t="s">
        <v>198</v>
      </c>
      <c r="C44" s="6" t="s">
        <v>65</v>
      </c>
      <c r="D44" s="7" t="s">
        <v>346</v>
      </c>
      <c r="E44" s="5" t="s">
        <v>348</v>
      </c>
      <c r="F44" s="5" t="s">
        <v>349</v>
      </c>
      <c r="G44" s="8" t="s">
        <v>350</v>
      </c>
      <c r="H44" s="5" t="s">
        <v>351</v>
      </c>
      <c r="I44" s="5" t="s">
        <v>34</v>
      </c>
      <c r="J44" s="9">
        <v>35223</v>
      </c>
      <c r="K44" s="20" t="str">
        <f>TEXT(Table_3[[#This Row],[Nascimento]],"DD/MM/AA")</f>
        <v>07/06/96</v>
      </c>
      <c r="L44" s="10" t="s">
        <v>353</v>
      </c>
      <c r="M44" s="5" t="s">
        <v>354</v>
      </c>
      <c r="N44" s="5" t="s">
        <v>215</v>
      </c>
      <c r="O44" s="5" t="s">
        <v>355</v>
      </c>
      <c r="P44" s="5" t="s">
        <v>356</v>
      </c>
      <c r="Q44" s="8" t="s">
        <v>358</v>
      </c>
      <c r="R44" s="8" t="s">
        <v>105</v>
      </c>
      <c r="S44" s="28" t="s">
        <v>223</v>
      </c>
      <c r="T44" s="11" t="s">
        <v>367</v>
      </c>
      <c r="U44" s="6" t="s">
        <v>369</v>
      </c>
      <c r="V44" s="8" t="s">
        <v>370</v>
      </c>
      <c r="W44" s="416" t="s">
        <v>112</v>
      </c>
      <c r="X44" s="8">
        <v>15104165</v>
      </c>
      <c r="Y44" s="14" t="s">
        <v>58</v>
      </c>
      <c r="Z44" s="15" t="s">
        <v>115</v>
      </c>
      <c r="AA44" s="400">
        <v>17.2</v>
      </c>
    </row>
    <row r="45" spans="1:27">
      <c r="A45" s="5" t="s">
        <v>155</v>
      </c>
      <c r="B45" s="5"/>
      <c r="C45" s="6" t="s">
        <v>27</v>
      </c>
      <c r="D45" s="7" t="s">
        <v>158</v>
      </c>
      <c r="E45" s="5" t="s">
        <v>161</v>
      </c>
      <c r="F45" s="8"/>
      <c r="G45" s="5" t="s">
        <v>163</v>
      </c>
      <c r="H45" s="5">
        <v>15353771</v>
      </c>
      <c r="I45" s="5" t="s">
        <v>165</v>
      </c>
      <c r="J45" s="9">
        <v>35166</v>
      </c>
      <c r="K45" s="20" t="str">
        <f>TEXT(Table_3[[#This Row],[Nascimento]],"DD/MM/AA")</f>
        <v>11/04/96</v>
      </c>
      <c r="L45" s="5" t="s">
        <v>375</v>
      </c>
      <c r="M45" s="5" t="s">
        <v>376</v>
      </c>
      <c r="N45" s="5" t="s">
        <v>41</v>
      </c>
      <c r="O45" s="5" t="s">
        <v>377</v>
      </c>
      <c r="P45" s="5" t="s">
        <v>176</v>
      </c>
      <c r="Q45" s="5" t="s">
        <v>378</v>
      </c>
      <c r="R45" s="5" t="s">
        <v>178</v>
      </c>
      <c r="S45" s="28">
        <v>1248036</v>
      </c>
      <c r="T45" s="11" t="s">
        <v>179</v>
      </c>
      <c r="U45" s="6" t="s">
        <v>180</v>
      </c>
      <c r="V45" s="5" t="s">
        <v>181</v>
      </c>
      <c r="W45" s="416" t="s">
        <v>59</v>
      </c>
      <c r="X45" s="5">
        <v>16100800</v>
      </c>
      <c r="Y45" s="13" t="s">
        <v>182</v>
      </c>
      <c r="Z45" s="15" t="s">
        <v>154</v>
      </c>
      <c r="AA45" s="400">
        <v>17.2</v>
      </c>
    </row>
    <row r="46" spans="1:27">
      <c r="A46" s="5" t="s">
        <v>183</v>
      </c>
      <c r="B46" s="5"/>
      <c r="C46" s="6" t="s">
        <v>145</v>
      </c>
      <c r="D46" s="29" t="s">
        <v>184</v>
      </c>
      <c r="E46" s="5" t="s">
        <v>185</v>
      </c>
      <c r="F46" s="5"/>
      <c r="G46" s="5" t="s">
        <v>186</v>
      </c>
      <c r="H46" s="5" t="s">
        <v>187</v>
      </c>
      <c r="I46" s="5"/>
      <c r="J46" s="9">
        <v>35817</v>
      </c>
      <c r="K46" s="20" t="str">
        <f>TEXT(Table_3[[#This Row],[Nascimento]],"DD/MM/AA")</f>
        <v>22/01/98</v>
      </c>
      <c r="L46" s="5"/>
      <c r="M46" s="5"/>
      <c r="N46" s="5"/>
      <c r="O46" s="5"/>
      <c r="P46" s="5"/>
      <c r="Q46" s="5"/>
      <c r="R46" s="5"/>
      <c r="S46" s="28"/>
      <c r="T46" s="5"/>
      <c r="U46" s="6"/>
      <c r="V46" s="5"/>
      <c r="W46" s="465" t="s">
        <v>56</v>
      </c>
      <c r="X46" s="5">
        <v>16202602</v>
      </c>
      <c r="Y46" s="5" t="s">
        <v>84</v>
      </c>
      <c r="Z46" s="15" t="s">
        <v>112</v>
      </c>
      <c r="AA46" s="400">
        <v>17.2</v>
      </c>
    </row>
    <row r="47" spans="1:27">
      <c r="A47" s="5" t="s">
        <v>197</v>
      </c>
      <c r="B47" s="5"/>
      <c r="C47" s="6" t="s">
        <v>145</v>
      </c>
      <c r="D47" s="29" t="s">
        <v>199</v>
      </c>
      <c r="E47" s="5" t="s">
        <v>200</v>
      </c>
      <c r="F47" s="5" t="s">
        <v>201</v>
      </c>
      <c r="G47" s="5" t="s">
        <v>203</v>
      </c>
      <c r="H47" s="5">
        <v>5653313</v>
      </c>
      <c r="I47" s="5" t="s">
        <v>34</v>
      </c>
      <c r="J47" s="9">
        <v>34011</v>
      </c>
      <c r="K47" s="20" t="str">
        <f>TEXT(Table_3[[#This Row],[Nascimento]],"DD/MM/AA")</f>
        <v>11/02/93</v>
      </c>
      <c r="L47" s="5" t="s">
        <v>205</v>
      </c>
      <c r="M47" s="5" t="s">
        <v>207</v>
      </c>
      <c r="N47" s="5" t="s">
        <v>209</v>
      </c>
      <c r="O47" s="5">
        <v>88015130</v>
      </c>
      <c r="P47" s="5" t="s">
        <v>211</v>
      </c>
      <c r="Q47" s="5" t="s">
        <v>212</v>
      </c>
      <c r="R47" s="5" t="s">
        <v>105</v>
      </c>
      <c r="S47" s="28">
        <v>1049069</v>
      </c>
      <c r="T47" s="5" t="s">
        <v>214</v>
      </c>
      <c r="U47" s="6" t="s">
        <v>216</v>
      </c>
      <c r="V47" s="5" t="s">
        <v>218</v>
      </c>
      <c r="W47" s="416" t="s">
        <v>56</v>
      </c>
      <c r="X47" s="5">
        <v>15200679</v>
      </c>
      <c r="Y47" s="5" t="s">
        <v>58</v>
      </c>
      <c r="Z47" s="15" t="s">
        <v>85</v>
      </c>
      <c r="AA47" s="400">
        <v>17.2</v>
      </c>
    </row>
    <row r="48" spans="1:27">
      <c r="A48" s="13" t="s">
        <v>418</v>
      </c>
      <c r="B48" s="13"/>
      <c r="C48" s="13" t="s">
        <v>27</v>
      </c>
      <c r="D48" s="13" t="s">
        <v>420</v>
      </c>
      <c r="E48" s="13" t="s">
        <v>421</v>
      </c>
      <c r="F48" s="13"/>
      <c r="G48" s="13" t="s">
        <v>422</v>
      </c>
      <c r="H48" s="13">
        <v>25550713</v>
      </c>
      <c r="I48" s="13" t="s">
        <v>424</v>
      </c>
      <c r="J48" s="16">
        <v>35142</v>
      </c>
      <c r="K48" s="64" t="str">
        <f>TEXT(Table_3[[#This Row],[Nascimento]],"DD/MM/AA")</f>
        <v>18/03/96</v>
      </c>
      <c r="L48" s="19" t="s">
        <v>397</v>
      </c>
      <c r="M48" s="13" t="s">
        <v>428</v>
      </c>
      <c r="N48" s="5" t="s">
        <v>215</v>
      </c>
      <c r="O48" s="13" t="s">
        <v>160</v>
      </c>
      <c r="P48" s="13" t="s">
        <v>429</v>
      </c>
      <c r="Q48" s="18" t="s">
        <v>430</v>
      </c>
      <c r="R48" s="8" t="s">
        <v>105</v>
      </c>
      <c r="S48" s="14"/>
      <c r="T48" s="14"/>
      <c r="U48" s="13" t="s">
        <v>432</v>
      </c>
      <c r="V48" s="13" t="s">
        <v>434</v>
      </c>
      <c r="W48" s="417" t="s">
        <v>59</v>
      </c>
      <c r="X48" s="13">
        <v>15200705</v>
      </c>
      <c r="Y48" s="13" t="s">
        <v>410</v>
      </c>
      <c r="Z48" s="13" t="s">
        <v>85</v>
      </c>
      <c r="AA48" s="400">
        <v>17.2</v>
      </c>
    </row>
    <row r="49" spans="1:27">
      <c r="A49" s="13" t="s">
        <v>220</v>
      </c>
      <c r="B49" s="13" t="s">
        <v>198</v>
      </c>
      <c r="C49" s="13" t="s">
        <v>27</v>
      </c>
      <c r="D49" s="13" t="s">
        <v>221</v>
      </c>
      <c r="E49" s="13" t="s">
        <v>222</v>
      </c>
      <c r="F49" s="13" t="s">
        <v>224</v>
      </c>
      <c r="G49" s="13" t="s">
        <v>227</v>
      </c>
      <c r="H49" s="13">
        <v>5734819</v>
      </c>
      <c r="I49" s="13" t="s">
        <v>34</v>
      </c>
      <c r="J49" s="16">
        <v>35754</v>
      </c>
      <c r="K49" s="64" t="str">
        <f>TEXT(Table_3[[#This Row],[Nascimento]],"DD/MM/AA")</f>
        <v>20/11/97</v>
      </c>
      <c r="L49" s="13" t="s">
        <v>230</v>
      </c>
      <c r="M49" s="14"/>
      <c r="N49" s="13" t="s">
        <v>234</v>
      </c>
      <c r="O49" s="13" t="s">
        <v>235</v>
      </c>
      <c r="P49" s="13" t="s">
        <v>236</v>
      </c>
      <c r="Q49" s="18" t="s">
        <v>237</v>
      </c>
      <c r="R49" s="13" t="s">
        <v>105</v>
      </c>
      <c r="S49" s="35">
        <v>430013</v>
      </c>
      <c r="T49" s="13" t="s">
        <v>240</v>
      </c>
      <c r="U49" s="13" t="s">
        <v>241</v>
      </c>
      <c r="V49" s="13" t="s">
        <v>242</v>
      </c>
      <c r="W49" s="480" t="s">
        <v>154</v>
      </c>
      <c r="X49" s="13">
        <v>16100788</v>
      </c>
      <c r="Y49" s="13" t="s">
        <v>58</v>
      </c>
      <c r="Z49" s="13" t="s">
        <v>154</v>
      </c>
      <c r="AA49" s="400">
        <v>17.2</v>
      </c>
    </row>
    <row r="50" spans="1:27">
      <c r="A50" s="5" t="s">
        <v>460</v>
      </c>
      <c r="B50" s="5" t="s">
        <v>26</v>
      </c>
      <c r="C50" s="6" t="s">
        <v>65</v>
      </c>
      <c r="D50" s="7" t="s">
        <v>461</v>
      </c>
      <c r="E50" s="5" t="s">
        <v>462</v>
      </c>
      <c r="F50" s="8"/>
      <c r="G50" s="8" t="s">
        <v>463</v>
      </c>
      <c r="H50" s="5" t="s">
        <v>464</v>
      </c>
      <c r="I50" s="5" t="s">
        <v>34</v>
      </c>
      <c r="J50" s="9">
        <v>35287</v>
      </c>
      <c r="K50" s="20" t="str">
        <f>TEXT(Table_3[[#This Row],[Nascimento]],"DD/MM/AA")</f>
        <v>10/08/96</v>
      </c>
      <c r="L50" s="10" t="s">
        <v>465</v>
      </c>
      <c r="M50" s="5" t="s">
        <v>466</v>
      </c>
      <c r="N50" s="5" t="s">
        <v>467</v>
      </c>
      <c r="O50" s="5" t="s">
        <v>96</v>
      </c>
      <c r="P50" s="5" t="s">
        <v>469</v>
      </c>
      <c r="Q50" s="8" t="s">
        <v>470</v>
      </c>
      <c r="R50" s="8" t="s">
        <v>105</v>
      </c>
      <c r="S50" s="28" t="s">
        <v>223</v>
      </c>
      <c r="T50" s="11" t="s">
        <v>475</v>
      </c>
      <c r="U50" s="6" t="s">
        <v>476</v>
      </c>
      <c r="V50" s="8" t="s">
        <v>477</v>
      </c>
      <c r="W50" s="416" t="s">
        <v>112</v>
      </c>
      <c r="X50" s="8">
        <v>15100864</v>
      </c>
      <c r="Y50" s="14" t="s">
        <v>57</v>
      </c>
      <c r="Z50" s="15" t="s">
        <v>115</v>
      </c>
      <c r="AA50" s="400">
        <v>17.2</v>
      </c>
    </row>
    <row r="51" spans="1:27">
      <c r="A51" s="5" t="s">
        <v>244</v>
      </c>
      <c r="B51" s="5"/>
      <c r="C51" s="6" t="s">
        <v>145</v>
      </c>
      <c r="D51" s="29" t="s">
        <v>246</v>
      </c>
      <c r="E51" s="5" t="s">
        <v>247</v>
      </c>
      <c r="F51" s="5" t="s">
        <v>248</v>
      </c>
      <c r="G51" s="5" t="s">
        <v>249</v>
      </c>
      <c r="H51" s="5" t="s">
        <v>250</v>
      </c>
      <c r="I51" s="5" t="s">
        <v>34</v>
      </c>
      <c r="J51" s="9">
        <v>36094</v>
      </c>
      <c r="K51" s="20" t="str">
        <f>TEXT(Table_3[[#This Row],[Nascimento]],"DD/MM/AA")</f>
        <v>26/10/98</v>
      </c>
      <c r="L51" s="5" t="s">
        <v>252</v>
      </c>
      <c r="M51" s="5" t="s">
        <v>253</v>
      </c>
      <c r="N51" s="5" t="s">
        <v>174</v>
      </c>
      <c r="O51" s="5">
        <v>88020300</v>
      </c>
      <c r="P51" s="5" t="s">
        <v>256</v>
      </c>
      <c r="Q51" s="5" t="s">
        <v>257</v>
      </c>
      <c r="R51" s="5" t="s">
        <v>105</v>
      </c>
      <c r="S51" s="28">
        <v>269732</v>
      </c>
      <c r="T51" s="5" t="s">
        <v>258</v>
      </c>
      <c r="U51" s="6" t="s">
        <v>260</v>
      </c>
      <c r="V51" s="5" t="s">
        <v>261</v>
      </c>
      <c r="W51" s="416" t="s">
        <v>56</v>
      </c>
      <c r="X51" s="5">
        <v>16103260</v>
      </c>
      <c r="Y51" s="5" t="s">
        <v>58</v>
      </c>
      <c r="Z51" s="15" t="s">
        <v>154</v>
      </c>
      <c r="AA51" s="400">
        <v>17.2</v>
      </c>
    </row>
    <row r="52" spans="1:27">
      <c r="A52" s="5" t="s">
        <v>268</v>
      </c>
      <c r="B52" s="5"/>
      <c r="C52" s="6" t="s">
        <v>27</v>
      </c>
      <c r="D52" s="29" t="s">
        <v>272</v>
      </c>
      <c r="E52" s="5" t="s">
        <v>273</v>
      </c>
      <c r="F52" s="8"/>
      <c r="G52" s="5" t="s">
        <v>276</v>
      </c>
      <c r="H52" s="5" t="s">
        <v>278</v>
      </c>
      <c r="I52" s="5" t="s">
        <v>34</v>
      </c>
      <c r="J52" s="40">
        <v>34942</v>
      </c>
      <c r="K52" s="41" t="str">
        <f>TEXT(Table_3[[#This Row],[Nascimento]],"DD/MM/AA")</f>
        <v>31/08/95</v>
      </c>
      <c r="L52" s="5" t="s">
        <v>282</v>
      </c>
      <c r="M52" s="5" t="s">
        <v>283</v>
      </c>
      <c r="N52" s="5" t="s">
        <v>284</v>
      </c>
      <c r="O52" s="5" t="s">
        <v>285</v>
      </c>
      <c r="P52" s="5" t="s">
        <v>286</v>
      </c>
      <c r="Q52" s="5" t="s">
        <v>282</v>
      </c>
      <c r="R52" s="5" t="s">
        <v>287</v>
      </c>
      <c r="S52" s="5">
        <v>7973</v>
      </c>
      <c r="T52" s="5" t="s">
        <v>288</v>
      </c>
      <c r="U52" s="6" t="s">
        <v>289</v>
      </c>
      <c r="V52" s="5" t="s">
        <v>290</v>
      </c>
      <c r="W52" s="416" t="s">
        <v>59</v>
      </c>
      <c r="X52" s="5">
        <v>15104168</v>
      </c>
      <c r="Y52" s="14" t="s">
        <v>84</v>
      </c>
      <c r="Z52" s="15" t="s">
        <v>115</v>
      </c>
      <c r="AA52" s="400">
        <v>17.2</v>
      </c>
    </row>
    <row r="53" spans="1:27">
      <c r="A53" s="5" t="s">
        <v>291</v>
      </c>
      <c r="B53" s="5"/>
      <c r="C53" s="6" t="s">
        <v>145</v>
      </c>
      <c r="D53" s="7" t="s">
        <v>299</v>
      </c>
      <c r="E53" s="5" t="s">
        <v>310</v>
      </c>
      <c r="F53" s="5"/>
      <c r="G53" s="5" t="s">
        <v>311</v>
      </c>
      <c r="H53" s="5" t="s">
        <v>312</v>
      </c>
      <c r="I53" s="5" t="s">
        <v>313</v>
      </c>
      <c r="J53" s="9">
        <v>35656</v>
      </c>
      <c r="K53" s="20" t="str">
        <f>TEXT(Table_3[[#This Row],[Nascimento]],"DD/MM/AA")</f>
        <v>14/08/97</v>
      </c>
      <c r="L53" s="5" t="s">
        <v>314</v>
      </c>
      <c r="M53" s="5" t="s">
        <v>315</v>
      </c>
      <c r="N53" s="5" t="s">
        <v>316</v>
      </c>
      <c r="O53" s="5" t="s">
        <v>317</v>
      </c>
      <c r="P53" s="5" t="s">
        <v>318</v>
      </c>
      <c r="Q53" s="5" t="s">
        <v>319</v>
      </c>
      <c r="R53" s="5" t="s">
        <v>320</v>
      </c>
      <c r="S53" s="5">
        <v>1575</v>
      </c>
      <c r="T53" s="11" t="s">
        <v>321</v>
      </c>
      <c r="U53" s="6" t="s">
        <v>322</v>
      </c>
      <c r="V53" s="5" t="s">
        <v>323</v>
      </c>
      <c r="W53" s="416" t="s">
        <v>59</v>
      </c>
      <c r="X53" s="5">
        <v>16100821</v>
      </c>
      <c r="Y53" s="13" t="s">
        <v>57</v>
      </c>
      <c r="Z53" s="46" t="s">
        <v>154</v>
      </c>
      <c r="AA53" s="400">
        <v>17.2</v>
      </c>
    </row>
    <row r="54" spans="1:27">
      <c r="A54" s="5" t="s">
        <v>335</v>
      </c>
      <c r="B54" s="5"/>
      <c r="C54" s="6" t="s">
        <v>145</v>
      </c>
      <c r="D54" s="29" t="s">
        <v>339</v>
      </c>
      <c r="E54" s="5" t="s">
        <v>341</v>
      </c>
      <c r="F54" s="8"/>
      <c r="G54" s="5" t="s">
        <v>342</v>
      </c>
      <c r="H54" s="5" t="s">
        <v>343</v>
      </c>
      <c r="I54" s="5" t="s">
        <v>34</v>
      </c>
      <c r="J54" s="40">
        <v>35751</v>
      </c>
      <c r="K54" s="41" t="str">
        <f>TEXT(Table_3[[#This Row],[Nascimento]],"DD/MM/AA")</f>
        <v>17/11/97</v>
      </c>
      <c r="L54" s="5" t="s">
        <v>345</v>
      </c>
      <c r="M54" s="5" t="s">
        <v>347</v>
      </c>
      <c r="N54" s="47" t="s">
        <v>215</v>
      </c>
      <c r="O54" s="13" t="s">
        <v>160</v>
      </c>
      <c r="P54" s="5" t="s">
        <v>357</v>
      </c>
      <c r="Q54" s="27" t="s">
        <v>359</v>
      </c>
      <c r="R54" s="5" t="s">
        <v>305</v>
      </c>
      <c r="S54" s="5">
        <v>8668</v>
      </c>
      <c r="T54" s="5" t="s">
        <v>360</v>
      </c>
      <c r="U54" s="6" t="s">
        <v>361</v>
      </c>
      <c r="V54" s="5" t="s">
        <v>362</v>
      </c>
      <c r="W54" s="416" t="s">
        <v>56</v>
      </c>
      <c r="X54" s="5">
        <v>16100822</v>
      </c>
      <c r="Y54" s="13" t="s">
        <v>57</v>
      </c>
      <c r="Z54" s="15" t="s">
        <v>154</v>
      </c>
      <c r="AA54" s="400">
        <v>17.2</v>
      </c>
    </row>
    <row r="55" spans="1:27">
      <c r="A55" s="5" t="s">
        <v>363</v>
      </c>
      <c r="B55" s="5"/>
      <c r="C55" s="6" t="s">
        <v>27</v>
      </c>
      <c r="D55" s="29" t="s">
        <v>364</v>
      </c>
      <c r="E55" s="5" t="s">
        <v>365</v>
      </c>
      <c r="F55" s="5" t="s">
        <v>366</v>
      </c>
      <c r="G55" s="5" t="s">
        <v>368</v>
      </c>
      <c r="H55" s="5">
        <v>5152324</v>
      </c>
      <c r="I55" s="5" t="s">
        <v>34</v>
      </c>
      <c r="J55" s="9">
        <v>35340</v>
      </c>
      <c r="K55" s="20" t="str">
        <f>TEXT(Table_3[[#This Row],[Nascimento]],"DD/MM/AA")</f>
        <v>02/10/96</v>
      </c>
      <c r="L55" s="5" t="s">
        <v>371</v>
      </c>
      <c r="M55" s="8"/>
      <c r="N55" s="5" t="s">
        <v>372</v>
      </c>
      <c r="O55" s="5" t="s">
        <v>373</v>
      </c>
      <c r="P55" s="5" t="s">
        <v>374</v>
      </c>
      <c r="Q55" s="5" t="s">
        <v>371</v>
      </c>
      <c r="R55" s="5" t="s">
        <v>105</v>
      </c>
      <c r="S55" s="28" t="s">
        <v>223</v>
      </c>
      <c r="T55" s="5" t="s">
        <v>379</v>
      </c>
      <c r="U55" s="6" t="s">
        <v>380</v>
      </c>
      <c r="V55" s="5" t="s">
        <v>381</v>
      </c>
      <c r="W55" s="416" t="s">
        <v>59</v>
      </c>
      <c r="X55" s="5">
        <v>15104166</v>
      </c>
      <c r="Y55" s="5" t="s">
        <v>58</v>
      </c>
      <c r="Z55" s="15" t="s">
        <v>115</v>
      </c>
      <c r="AA55" s="400">
        <v>17.2</v>
      </c>
    </row>
    <row r="56" spans="1:27">
      <c r="A56" s="13" t="s">
        <v>554</v>
      </c>
      <c r="B56" s="13"/>
      <c r="C56" s="13" t="s">
        <v>145</v>
      </c>
      <c r="D56" s="13" t="s">
        <v>556</v>
      </c>
      <c r="E56" s="13" t="s">
        <v>558</v>
      </c>
      <c r="F56" s="13" t="s">
        <v>560</v>
      </c>
      <c r="G56" s="13" t="s">
        <v>561</v>
      </c>
      <c r="H56" s="13" t="s">
        <v>563</v>
      </c>
      <c r="I56" s="13" t="s">
        <v>34</v>
      </c>
      <c r="J56" s="469">
        <v>35242</v>
      </c>
      <c r="K56" s="469" t="str">
        <f>TEXT(Table_3[[#This Row],[Nascimento]],"DD/MM/AA")</f>
        <v>26/06/96</v>
      </c>
      <c r="L56" s="5" t="s">
        <v>565</v>
      </c>
      <c r="M56" s="13" t="s">
        <v>567</v>
      </c>
      <c r="N56" s="5" t="s">
        <v>568</v>
      </c>
      <c r="O56" s="13" t="s">
        <v>569</v>
      </c>
      <c r="P56" s="13" t="s">
        <v>560</v>
      </c>
      <c r="Q56" s="18" t="s">
        <v>570</v>
      </c>
      <c r="R56" s="8"/>
      <c r="S56" s="14"/>
      <c r="T56" s="14"/>
      <c r="U56" s="13" t="s">
        <v>571</v>
      </c>
      <c r="V56" s="13" t="s">
        <v>572</v>
      </c>
      <c r="W56" s="417" t="s">
        <v>56</v>
      </c>
      <c r="X56" s="13">
        <v>16200707</v>
      </c>
      <c r="Y56" s="13" t="s">
        <v>58</v>
      </c>
      <c r="Z56" s="13" t="s">
        <v>112</v>
      </c>
      <c r="AA56" s="400">
        <v>17.2</v>
      </c>
    </row>
    <row r="57" spans="1:27">
      <c r="A57" s="5" t="s">
        <v>382</v>
      </c>
      <c r="B57" s="5"/>
      <c r="C57" s="6" t="s">
        <v>27</v>
      </c>
      <c r="D57" s="29" t="s">
        <v>384</v>
      </c>
      <c r="E57" s="5" t="s">
        <v>386</v>
      </c>
      <c r="F57" s="8"/>
      <c r="G57" s="5" t="s">
        <v>388</v>
      </c>
      <c r="H57" s="5">
        <v>3841932</v>
      </c>
      <c r="I57" s="5" t="s">
        <v>34</v>
      </c>
      <c r="J57" s="9">
        <v>34759</v>
      </c>
      <c r="K57" s="20" t="str">
        <f>TEXT(Table_3[[#This Row],[Nascimento]],"DD/MM/AA")</f>
        <v>01/03/95</v>
      </c>
      <c r="L57" s="5" t="s">
        <v>390</v>
      </c>
      <c r="M57" s="5" t="s">
        <v>392</v>
      </c>
      <c r="N57" s="5" t="s">
        <v>393</v>
      </c>
      <c r="O57" s="5">
        <v>88025200</v>
      </c>
      <c r="P57" s="5" t="s">
        <v>396</v>
      </c>
      <c r="Q57" s="5" t="s">
        <v>390</v>
      </c>
      <c r="R57" s="5" t="s">
        <v>105</v>
      </c>
      <c r="S57" s="5" t="s">
        <v>399</v>
      </c>
      <c r="T57" s="28">
        <v>2408928</v>
      </c>
      <c r="U57" s="6" t="s">
        <v>400</v>
      </c>
      <c r="V57" s="5" t="s">
        <v>408</v>
      </c>
      <c r="W57" s="416" t="s">
        <v>59</v>
      </c>
      <c r="X57" s="5">
        <v>15205377</v>
      </c>
      <c r="Y57" s="5" t="s">
        <v>410</v>
      </c>
      <c r="Z57" s="15" t="s">
        <v>85</v>
      </c>
      <c r="AA57" s="400">
        <v>17.2</v>
      </c>
    </row>
    <row r="58" spans="1:27">
      <c r="A58" s="23" t="s">
        <v>412</v>
      </c>
      <c r="B58" s="53"/>
      <c r="C58" s="23" t="s">
        <v>145</v>
      </c>
      <c r="D58" s="23" t="s">
        <v>413</v>
      </c>
      <c r="E58" s="23" t="s">
        <v>414</v>
      </c>
      <c r="F58" s="23" t="s">
        <v>415</v>
      </c>
      <c r="G58" s="23" t="s">
        <v>416</v>
      </c>
      <c r="H58" s="23" t="s">
        <v>417</v>
      </c>
      <c r="I58" s="23" t="s">
        <v>34</v>
      </c>
      <c r="J58" s="48">
        <v>35442</v>
      </c>
      <c r="K58" s="48" t="str">
        <f>TEXT(Table_3[[#This Row],[Nascimento]],"DD/MM/AA")</f>
        <v>12/01/97</v>
      </c>
      <c r="L58" s="49" t="s">
        <v>436</v>
      </c>
      <c r="M58" s="23" t="s">
        <v>442</v>
      </c>
      <c r="N58" s="23" t="s">
        <v>444</v>
      </c>
      <c r="O58" s="23">
        <v>88053555</v>
      </c>
      <c r="P58" s="26" t="s">
        <v>446</v>
      </c>
      <c r="Q58" s="49" t="s">
        <v>436</v>
      </c>
      <c r="R58" s="23"/>
      <c r="S58" s="23" t="s">
        <v>449</v>
      </c>
      <c r="T58" s="23" t="s">
        <v>451</v>
      </c>
      <c r="U58" s="23" t="s">
        <v>454</v>
      </c>
      <c r="V58" s="23" t="s">
        <v>456</v>
      </c>
      <c r="W58" s="418" t="s">
        <v>56</v>
      </c>
      <c r="X58" s="50" t="s">
        <v>458</v>
      </c>
      <c r="Y58" s="23" t="s">
        <v>57</v>
      </c>
      <c r="Z58" s="23" t="s">
        <v>154</v>
      </c>
      <c r="AA58" s="400">
        <v>17.2</v>
      </c>
    </row>
    <row r="59" spans="1:27">
      <c r="A59" s="5" t="s">
        <v>468</v>
      </c>
      <c r="B59" s="5"/>
      <c r="C59" s="6" t="s">
        <v>145</v>
      </c>
      <c r="D59" s="29" t="s">
        <v>471</v>
      </c>
      <c r="E59" s="5" t="s">
        <v>472</v>
      </c>
      <c r="F59" s="8"/>
      <c r="G59" s="5" t="s">
        <v>473</v>
      </c>
      <c r="H59" s="5" t="s">
        <v>474</v>
      </c>
      <c r="I59" s="5" t="s">
        <v>210</v>
      </c>
      <c r="J59" s="9">
        <v>36398</v>
      </c>
      <c r="K59" s="20" t="str">
        <f>TEXT(Table_3[[#This Row],[Nascimento]],"DD/MM/AA")</f>
        <v>26/08/99</v>
      </c>
      <c r="L59" s="5" t="s">
        <v>478</v>
      </c>
      <c r="M59" s="5" t="s">
        <v>479</v>
      </c>
      <c r="N59" s="5" t="s">
        <v>41</v>
      </c>
      <c r="O59" s="5" t="s">
        <v>480</v>
      </c>
      <c r="P59" s="5" t="s">
        <v>481</v>
      </c>
      <c r="Q59" s="5" t="s">
        <v>482</v>
      </c>
      <c r="R59" s="5" t="s">
        <v>483</v>
      </c>
      <c r="S59" s="5">
        <v>5122</v>
      </c>
      <c r="T59" s="5" t="s">
        <v>484</v>
      </c>
      <c r="U59" s="6" t="s">
        <v>485</v>
      </c>
      <c r="V59" s="5" t="s">
        <v>486</v>
      </c>
      <c r="W59" s="416" t="s">
        <v>56</v>
      </c>
      <c r="X59" s="5">
        <v>17103937</v>
      </c>
      <c r="Y59" s="5" t="s">
        <v>231</v>
      </c>
      <c r="Z59" s="15" t="s">
        <v>59</v>
      </c>
      <c r="AA59" s="400">
        <v>17.2</v>
      </c>
    </row>
    <row r="60" spans="1:27">
      <c r="A60" s="13" t="s">
        <v>487</v>
      </c>
      <c r="B60" s="14"/>
      <c r="C60" s="13" t="s">
        <v>145</v>
      </c>
      <c r="D60" s="13" t="s">
        <v>489</v>
      </c>
      <c r="E60" s="13" t="s">
        <v>490</v>
      </c>
      <c r="F60" s="14"/>
      <c r="G60" s="13" t="s">
        <v>492</v>
      </c>
      <c r="H60" s="13">
        <v>5078886</v>
      </c>
      <c r="I60" s="13" t="s">
        <v>34</v>
      </c>
      <c r="J60" s="16">
        <v>35219</v>
      </c>
      <c r="K60" s="64" t="str">
        <f>TEXT(Table_3[[#This Row],[Nascimento]],"DD/MM/AA")</f>
        <v>03/06/96</v>
      </c>
      <c r="L60" s="13" t="s">
        <v>494</v>
      </c>
      <c r="M60" s="13" t="s">
        <v>496</v>
      </c>
      <c r="N60" s="5" t="s">
        <v>497</v>
      </c>
      <c r="O60" s="13" t="s">
        <v>499</v>
      </c>
      <c r="P60" s="13" t="s">
        <v>501</v>
      </c>
      <c r="Q60" s="18" t="s">
        <v>502</v>
      </c>
      <c r="R60" s="13" t="s">
        <v>504</v>
      </c>
      <c r="S60" s="13">
        <v>1348</v>
      </c>
      <c r="T60" s="13" t="s">
        <v>507</v>
      </c>
      <c r="U60" s="13" t="s">
        <v>508</v>
      </c>
      <c r="V60" s="13" t="s">
        <v>509</v>
      </c>
      <c r="W60" s="417" t="s">
        <v>56</v>
      </c>
      <c r="X60" s="13">
        <v>16200721</v>
      </c>
      <c r="Y60" s="13" t="s">
        <v>113</v>
      </c>
      <c r="Z60" s="13" t="s">
        <v>112</v>
      </c>
      <c r="AA60" s="400">
        <v>17.2</v>
      </c>
    </row>
    <row r="61" spans="1:27">
      <c r="A61" s="13" t="s">
        <v>511</v>
      </c>
      <c r="B61" s="14"/>
      <c r="C61" s="13" t="s">
        <v>27</v>
      </c>
      <c r="D61" s="13" t="s">
        <v>512</v>
      </c>
      <c r="E61" s="13" t="s">
        <v>513</v>
      </c>
      <c r="F61" s="14"/>
      <c r="G61" s="13">
        <v>43644673837</v>
      </c>
      <c r="H61" s="13" t="s">
        <v>514</v>
      </c>
      <c r="I61" s="5" t="s">
        <v>298</v>
      </c>
      <c r="J61" s="16">
        <v>34951</v>
      </c>
      <c r="K61" s="64" t="str">
        <f>TEXT(Table_3[[#This Row],[Nascimento]],"DD/MM/AA")</f>
        <v>09/09/95</v>
      </c>
      <c r="L61" s="5" t="s">
        <v>397</v>
      </c>
      <c r="M61" s="13" t="s">
        <v>515</v>
      </c>
      <c r="N61" s="5" t="s">
        <v>215</v>
      </c>
      <c r="O61" s="13">
        <v>8804001</v>
      </c>
      <c r="P61" s="13" t="s">
        <v>516</v>
      </c>
      <c r="Q61" s="18" t="s">
        <v>517</v>
      </c>
      <c r="R61" s="13" t="s">
        <v>518</v>
      </c>
      <c r="S61" s="13">
        <v>3857</v>
      </c>
      <c r="T61" s="35">
        <v>649404</v>
      </c>
      <c r="U61" s="13" t="s">
        <v>519</v>
      </c>
      <c r="V61" s="13" t="s">
        <v>520</v>
      </c>
      <c r="W61" s="417" t="s">
        <v>59</v>
      </c>
      <c r="X61" s="13">
        <v>15104169</v>
      </c>
      <c r="Y61" s="51" t="s">
        <v>57</v>
      </c>
      <c r="Z61" s="13" t="s">
        <v>115</v>
      </c>
      <c r="AA61" s="400">
        <v>17.2</v>
      </c>
    </row>
    <row r="62" spans="1:27">
      <c r="A62" s="5" t="s">
        <v>525</v>
      </c>
      <c r="B62" s="5"/>
      <c r="C62" s="6" t="s">
        <v>145</v>
      </c>
      <c r="D62" s="7" t="s">
        <v>528</v>
      </c>
      <c r="E62" s="5" t="s">
        <v>530</v>
      </c>
      <c r="F62" s="8"/>
      <c r="G62" s="5" t="s">
        <v>533</v>
      </c>
      <c r="H62" s="5" t="s">
        <v>534</v>
      </c>
      <c r="I62" s="5" t="s">
        <v>210</v>
      </c>
      <c r="J62" s="9">
        <v>35934</v>
      </c>
      <c r="K62" s="20" t="str">
        <f>TEXT(Table_3[[#This Row],[Nascimento]],"DD/MM/AA")</f>
        <v>19/05/98</v>
      </c>
      <c r="L62" s="5" t="s">
        <v>536</v>
      </c>
      <c r="M62" s="5" t="s">
        <v>538</v>
      </c>
      <c r="N62" s="5" t="s">
        <v>95</v>
      </c>
      <c r="O62" s="5">
        <v>88037060</v>
      </c>
      <c r="P62" s="5" t="s">
        <v>541</v>
      </c>
      <c r="Q62" s="5" t="s">
        <v>543</v>
      </c>
      <c r="R62" s="5" t="s">
        <v>105</v>
      </c>
      <c r="S62" s="28">
        <v>1858142</v>
      </c>
      <c r="T62" s="11" t="s">
        <v>545</v>
      </c>
      <c r="U62" s="6" t="s">
        <v>546</v>
      </c>
      <c r="V62" s="5" t="s">
        <v>547</v>
      </c>
      <c r="W62" s="416" t="s">
        <v>56</v>
      </c>
      <c r="X62" s="5">
        <v>16103263</v>
      </c>
      <c r="Y62" s="13" t="s">
        <v>58</v>
      </c>
      <c r="Z62" s="15" t="s">
        <v>154</v>
      </c>
      <c r="AA62" s="400">
        <v>17.2</v>
      </c>
    </row>
    <row r="63" spans="1:27">
      <c r="A63" s="8" t="s">
        <v>548</v>
      </c>
      <c r="B63" s="5" t="s">
        <v>198</v>
      </c>
      <c r="C63" s="6" t="s">
        <v>65</v>
      </c>
      <c r="D63" s="17" t="s">
        <v>549</v>
      </c>
      <c r="E63" s="5" t="s">
        <v>550</v>
      </c>
      <c r="F63" s="8" t="s">
        <v>551</v>
      </c>
      <c r="G63" s="8" t="s">
        <v>552</v>
      </c>
      <c r="H63" s="8" t="s">
        <v>553</v>
      </c>
      <c r="I63" s="8" t="s">
        <v>34</v>
      </c>
      <c r="J63" s="467">
        <v>35142</v>
      </c>
      <c r="K63" s="467" t="str">
        <f>TEXT(Table_3[[#This Row],[Nascimento]],"DD/MM/AA")</f>
        <v>18/03/96</v>
      </c>
      <c r="L63" s="19" t="s">
        <v>555</v>
      </c>
      <c r="M63" s="8"/>
      <c r="N63" s="8" t="s">
        <v>557</v>
      </c>
      <c r="O63" s="8" t="s">
        <v>559</v>
      </c>
      <c r="P63" s="8" t="s">
        <v>562</v>
      </c>
      <c r="Q63" s="8" t="s">
        <v>555</v>
      </c>
      <c r="R63" s="8"/>
      <c r="S63" s="8"/>
      <c r="T63" s="8"/>
      <c r="U63" s="22" t="s">
        <v>564</v>
      </c>
      <c r="V63" s="8" t="s">
        <v>566</v>
      </c>
      <c r="W63" s="416" t="s">
        <v>154</v>
      </c>
      <c r="X63" s="8">
        <v>15100873</v>
      </c>
      <c r="Y63" s="8" t="s">
        <v>57</v>
      </c>
      <c r="Z63" s="24" t="s">
        <v>115</v>
      </c>
      <c r="AA63" s="400">
        <v>17.2</v>
      </c>
    </row>
    <row r="64" spans="1:27">
      <c r="A64" s="8" t="s">
        <v>598</v>
      </c>
      <c r="B64" s="5" t="s">
        <v>28</v>
      </c>
      <c r="C64" s="6" t="s">
        <v>65</v>
      </c>
      <c r="D64" s="17" t="s">
        <v>600</v>
      </c>
      <c r="E64" s="5" t="s">
        <v>601</v>
      </c>
      <c r="F64" s="8"/>
      <c r="G64" s="8" t="s">
        <v>604</v>
      </c>
      <c r="H64" s="8">
        <v>4583204</v>
      </c>
      <c r="I64" s="8" t="s">
        <v>34</v>
      </c>
      <c r="J64" s="20">
        <v>35369</v>
      </c>
      <c r="K64" s="20" t="str">
        <f>TEXT(Table_3[[#This Row],[Nascimento]],"DD/MM/AA")</f>
        <v>31/10/96</v>
      </c>
      <c r="L64" s="19" t="s">
        <v>608</v>
      </c>
      <c r="M64" s="8" t="s">
        <v>610</v>
      </c>
      <c r="N64" s="8" t="s">
        <v>444</v>
      </c>
      <c r="O64" s="8">
        <v>88053505</v>
      </c>
      <c r="P64" s="8" t="s">
        <v>611</v>
      </c>
      <c r="Q64" s="8" t="s">
        <v>613</v>
      </c>
      <c r="R64" s="8"/>
      <c r="S64" s="8"/>
      <c r="T64" s="8"/>
      <c r="U64" s="22" t="s">
        <v>615</v>
      </c>
      <c r="V64" s="8" t="s">
        <v>617</v>
      </c>
      <c r="W64" s="416" t="s">
        <v>154</v>
      </c>
      <c r="X64" s="8">
        <v>15104167</v>
      </c>
      <c r="Y64" s="8" t="s">
        <v>113</v>
      </c>
      <c r="Z64" s="15" t="s">
        <v>115</v>
      </c>
      <c r="AA64" s="400">
        <v>17.2</v>
      </c>
    </row>
    <row r="65" spans="1:27">
      <c r="A65" s="5" t="s">
        <v>25</v>
      </c>
      <c r="B65" s="5" t="s">
        <v>26</v>
      </c>
      <c r="C65" s="6" t="s">
        <v>27</v>
      </c>
      <c r="D65" s="7" t="s">
        <v>29</v>
      </c>
      <c r="E65" s="5" t="s">
        <v>30</v>
      </c>
      <c r="F65" s="8"/>
      <c r="G65" s="8" t="s">
        <v>32</v>
      </c>
      <c r="H65" s="5" t="s">
        <v>33</v>
      </c>
      <c r="I65" s="5" t="s">
        <v>34</v>
      </c>
      <c r="J65" s="9">
        <v>35747</v>
      </c>
      <c r="K65" s="20" t="str">
        <f>TEXT(Table_3[[#This Row],[Nascimento]],"DD/MM/AA")</f>
        <v>13/11/97</v>
      </c>
      <c r="L65" s="10" t="s">
        <v>39</v>
      </c>
      <c r="M65" s="5" t="s">
        <v>48</v>
      </c>
      <c r="N65" s="5" t="s">
        <v>41</v>
      </c>
      <c r="O65" s="5">
        <v>88036800</v>
      </c>
      <c r="P65" s="5" t="s">
        <v>51</v>
      </c>
      <c r="Q65" s="8" t="s">
        <v>43</v>
      </c>
      <c r="R65" s="8"/>
      <c r="S65" s="5"/>
      <c r="T65" s="11"/>
      <c r="U65" s="6" t="s">
        <v>52</v>
      </c>
      <c r="V65" s="8" t="s">
        <v>54</v>
      </c>
      <c r="W65" s="465" t="s">
        <v>59</v>
      </c>
      <c r="X65" s="8">
        <v>15205906</v>
      </c>
      <c r="Y65" s="14" t="s">
        <v>58</v>
      </c>
      <c r="Z65" s="12">
        <v>42036</v>
      </c>
      <c r="AA65" s="65">
        <v>17.100000000000001</v>
      </c>
    </row>
    <row r="66" spans="1:27">
      <c r="A66" s="8" t="s">
        <v>60</v>
      </c>
      <c r="B66" s="5" t="s">
        <v>61</v>
      </c>
      <c r="C66" s="6" t="s">
        <v>77</v>
      </c>
      <c r="D66" s="17" t="str">
        <f>HYPERLINK("mailto:aecfumagali@gmail.com","aecfumagali@gmail.com")</f>
        <v>aecfumagali@gmail.com</v>
      </c>
      <c r="E66" s="5" t="s">
        <v>78</v>
      </c>
      <c r="F66" s="8"/>
      <c r="G66" s="8" t="s">
        <v>79</v>
      </c>
      <c r="H66" s="8" t="s">
        <v>80</v>
      </c>
      <c r="I66" s="8" t="s">
        <v>70</v>
      </c>
      <c r="J66" s="19">
        <v>35177</v>
      </c>
      <c r="K66" s="41" t="str">
        <f>TEXT(Table_3[[#This Row],[Nascimento]],"DD/MM/AA")</f>
        <v>22/04/96</v>
      </c>
      <c r="L66" s="5" t="s">
        <v>91</v>
      </c>
      <c r="M66" s="5" t="s">
        <v>94</v>
      </c>
      <c r="N66" s="5" t="s">
        <v>95</v>
      </c>
      <c r="O66" s="5" t="s">
        <v>97</v>
      </c>
      <c r="P66" s="8" t="s">
        <v>98</v>
      </c>
      <c r="Q66" s="21" t="s">
        <v>99</v>
      </c>
      <c r="R66" s="8" t="s">
        <v>109</v>
      </c>
      <c r="S66" s="8">
        <v>1011</v>
      </c>
      <c r="T66" s="22" t="s">
        <v>110</v>
      </c>
      <c r="U66" s="8" t="s">
        <v>114</v>
      </c>
      <c r="V66" s="8" t="s">
        <v>116</v>
      </c>
      <c r="W66" s="416" t="s">
        <v>118</v>
      </c>
      <c r="X66" s="24">
        <v>15100815</v>
      </c>
      <c r="Y66" s="8" t="s">
        <v>58</v>
      </c>
      <c r="Z66" s="8" t="s">
        <v>120</v>
      </c>
      <c r="AA66" s="65">
        <v>17.100000000000001</v>
      </c>
    </row>
    <row r="67" spans="1:27">
      <c r="A67" s="5" t="s">
        <v>121</v>
      </c>
      <c r="B67" s="5" t="s">
        <v>26</v>
      </c>
      <c r="C67" s="6" t="s">
        <v>27</v>
      </c>
      <c r="D67" s="7" t="s">
        <v>122</v>
      </c>
      <c r="E67" s="5" t="s">
        <v>123</v>
      </c>
      <c r="F67" s="8" t="s">
        <v>124</v>
      </c>
      <c r="G67" s="8" t="s">
        <v>125</v>
      </c>
      <c r="H67" s="5" t="s">
        <v>126</v>
      </c>
      <c r="I67" s="5" t="s">
        <v>34</v>
      </c>
      <c r="J67" s="9">
        <v>35635</v>
      </c>
      <c r="K67" s="20" t="str">
        <f>TEXT(Table_3[[#This Row],[Nascimento]],"DD/MM/AA")</f>
        <v>24/07/97</v>
      </c>
      <c r="L67" s="5" t="s">
        <v>127</v>
      </c>
      <c r="M67" s="5" t="s">
        <v>128</v>
      </c>
      <c r="N67" s="5" t="s">
        <v>130</v>
      </c>
      <c r="O67" s="5" t="s">
        <v>132</v>
      </c>
      <c r="P67" s="5" t="s">
        <v>133</v>
      </c>
      <c r="Q67" s="26" t="s">
        <v>127</v>
      </c>
      <c r="R67" s="5" t="s">
        <v>109</v>
      </c>
      <c r="S67" s="5" t="s">
        <v>141</v>
      </c>
      <c r="T67" s="11" t="s">
        <v>142</v>
      </c>
      <c r="U67" s="6" t="s">
        <v>143</v>
      </c>
      <c r="V67" s="5" t="s">
        <v>144</v>
      </c>
      <c r="W67" s="465" t="s">
        <v>59</v>
      </c>
      <c r="X67" s="5">
        <v>15100817</v>
      </c>
      <c r="Y67" s="13" t="s">
        <v>58</v>
      </c>
      <c r="Z67" s="15" t="s">
        <v>115</v>
      </c>
      <c r="AA67" s="65">
        <v>17.100000000000001</v>
      </c>
    </row>
    <row r="68" spans="1:27">
      <c r="A68" s="13" t="s">
        <v>63</v>
      </c>
      <c r="B68" s="14"/>
      <c r="C68" s="13" t="s">
        <v>145</v>
      </c>
      <c r="D68" s="13" t="s">
        <v>66</v>
      </c>
      <c r="E68" s="13" t="s">
        <v>67</v>
      </c>
      <c r="F68" s="14"/>
      <c r="G68" s="13" t="s">
        <v>68</v>
      </c>
      <c r="H68" s="13" t="s">
        <v>69</v>
      </c>
      <c r="I68" s="13" t="s">
        <v>70</v>
      </c>
      <c r="J68" s="16">
        <v>35492</v>
      </c>
      <c r="K68" s="64" t="str">
        <f>TEXT(Table_3[[#This Row],[Nascimento]],"DD/MM/AA")</f>
        <v>03/03/97</v>
      </c>
      <c r="L68" s="13" t="s">
        <v>71</v>
      </c>
      <c r="M68" s="13" t="s">
        <v>72</v>
      </c>
      <c r="N68" s="13" t="s">
        <v>73</v>
      </c>
      <c r="O68" s="13" t="s">
        <v>74</v>
      </c>
      <c r="P68" s="13" t="s">
        <v>75</v>
      </c>
      <c r="Q68" s="18" t="s">
        <v>76</v>
      </c>
      <c r="R68" s="13" t="s">
        <v>81</v>
      </c>
      <c r="S68" s="13">
        <v>4079</v>
      </c>
      <c r="T68" s="13">
        <v>9967</v>
      </c>
      <c r="U68" s="13" t="s">
        <v>82</v>
      </c>
      <c r="V68" s="13" t="s">
        <v>83</v>
      </c>
      <c r="W68" s="417" t="s">
        <v>59</v>
      </c>
      <c r="X68" s="13">
        <v>15200711</v>
      </c>
      <c r="Y68" s="13" t="s">
        <v>84</v>
      </c>
      <c r="Z68" s="13" t="s">
        <v>85</v>
      </c>
      <c r="AA68" s="65">
        <v>17.100000000000001</v>
      </c>
    </row>
    <row r="69" spans="1:27">
      <c r="A69" s="5" t="s">
        <v>147</v>
      </c>
      <c r="B69" s="5" t="s">
        <v>26</v>
      </c>
      <c r="C69" s="6" t="s">
        <v>27</v>
      </c>
      <c r="D69" s="7" t="str">
        <f>HYPERLINK("mailto:biancasantvie@gmail.com","biancasantvie@gmail.com")</f>
        <v>biancasantvie@gmail.com</v>
      </c>
      <c r="E69" s="5" t="s">
        <v>152</v>
      </c>
      <c r="F69" s="8"/>
      <c r="G69" s="8" t="s">
        <v>153</v>
      </c>
      <c r="H69" s="5">
        <v>6036693</v>
      </c>
      <c r="I69" s="5" t="s">
        <v>34</v>
      </c>
      <c r="J69" s="9">
        <v>35014</v>
      </c>
      <c r="K69" s="20" t="str">
        <f>TEXT(Table_3[[#This Row],[Nascimento]],"DD/MM/AA")</f>
        <v>11/11/95</v>
      </c>
      <c r="L69" s="10" t="s">
        <v>156</v>
      </c>
      <c r="M69" s="5" t="s">
        <v>157</v>
      </c>
      <c r="N69" s="5" t="s">
        <v>159</v>
      </c>
      <c r="O69" s="5" t="s">
        <v>160</v>
      </c>
      <c r="P69" s="5" t="s">
        <v>162</v>
      </c>
      <c r="Q69" s="8" t="s">
        <v>164</v>
      </c>
      <c r="R69" s="8" t="s">
        <v>105</v>
      </c>
      <c r="S69" s="5" t="s">
        <v>166</v>
      </c>
      <c r="T69" s="11" t="s">
        <v>168</v>
      </c>
      <c r="U69" s="6" t="s">
        <v>171</v>
      </c>
      <c r="V69" s="8" t="s">
        <v>173</v>
      </c>
      <c r="W69" s="461" t="s">
        <v>154</v>
      </c>
      <c r="X69" s="8">
        <v>14104073</v>
      </c>
      <c r="Y69" s="14" t="s">
        <v>58</v>
      </c>
      <c r="Z69" s="15"/>
      <c r="AA69" s="65">
        <v>17.100000000000001</v>
      </c>
    </row>
    <row r="70" spans="1:27">
      <c r="A70" s="8" t="s">
        <v>177</v>
      </c>
      <c r="B70" s="5" t="s">
        <v>26</v>
      </c>
      <c r="C70" s="6" t="s">
        <v>65</v>
      </c>
      <c r="D70" s="17" t="s">
        <v>202</v>
      </c>
      <c r="E70" s="5" t="s">
        <v>204</v>
      </c>
      <c r="F70" s="8"/>
      <c r="G70" s="8" t="s">
        <v>206</v>
      </c>
      <c r="H70" s="8" t="s">
        <v>208</v>
      </c>
      <c r="I70" s="8" t="s">
        <v>210</v>
      </c>
      <c r="J70" s="20">
        <v>34932</v>
      </c>
      <c r="K70" s="20" t="str">
        <f>TEXT(Table_3[[#This Row],[Nascimento]],"DD/MM/AA")</f>
        <v>21/08/95</v>
      </c>
      <c r="L70" s="19" t="s">
        <v>213</v>
      </c>
      <c r="M70" s="8"/>
      <c r="N70" s="8" t="s">
        <v>215</v>
      </c>
      <c r="O70" s="8" t="s">
        <v>217</v>
      </c>
      <c r="P70" s="8"/>
      <c r="Q70" s="8" t="s">
        <v>219</v>
      </c>
      <c r="R70" s="8" t="s">
        <v>105</v>
      </c>
      <c r="S70" s="28" t="s">
        <v>223</v>
      </c>
      <c r="T70" s="8" t="s">
        <v>226</v>
      </c>
      <c r="U70" s="22" t="s">
        <v>228</v>
      </c>
      <c r="V70" s="8" t="s">
        <v>229</v>
      </c>
      <c r="W70" s="465" t="s">
        <v>112</v>
      </c>
      <c r="X70" s="8">
        <v>14209337</v>
      </c>
      <c r="Y70" s="8" t="s">
        <v>231</v>
      </c>
      <c r="Z70" s="24" t="s">
        <v>232</v>
      </c>
      <c r="AA70" s="65">
        <v>17.100000000000001</v>
      </c>
    </row>
    <row r="71" spans="1:27">
      <c r="A71" s="8" t="s">
        <v>86</v>
      </c>
      <c r="B71" s="5" t="s">
        <v>87</v>
      </c>
      <c r="C71" s="6" t="s">
        <v>27</v>
      </c>
      <c r="D71" s="17" t="s">
        <v>88</v>
      </c>
      <c r="E71" s="5" t="s">
        <v>89</v>
      </c>
      <c r="F71" s="8"/>
      <c r="G71" s="8" t="s">
        <v>92</v>
      </c>
      <c r="H71" s="8">
        <v>5285833</v>
      </c>
      <c r="I71" s="8" t="s">
        <v>34</v>
      </c>
      <c r="J71" s="20">
        <v>35337</v>
      </c>
      <c r="K71" s="20" t="str">
        <f>TEXT(Table_3[[#This Row],[Nascimento]],"DD/MM/AA")</f>
        <v>29/09/96</v>
      </c>
      <c r="L71" s="5" t="s">
        <v>100</v>
      </c>
      <c r="M71" s="5" t="s">
        <v>101</v>
      </c>
      <c r="N71" s="8" t="s">
        <v>41</v>
      </c>
      <c r="O71" s="8" t="s">
        <v>102</v>
      </c>
      <c r="P71" s="8" t="s">
        <v>103</v>
      </c>
      <c r="Q71" s="8" t="s">
        <v>104</v>
      </c>
      <c r="R71" s="8" t="s">
        <v>105</v>
      </c>
      <c r="S71" s="5" t="s">
        <v>106</v>
      </c>
      <c r="T71" s="5" t="s">
        <v>107</v>
      </c>
      <c r="U71" s="22" t="s">
        <v>108</v>
      </c>
      <c r="V71" s="5" t="s">
        <v>111</v>
      </c>
      <c r="W71" s="416" t="s">
        <v>112</v>
      </c>
      <c r="X71" s="8">
        <v>15100838</v>
      </c>
      <c r="Y71" s="8" t="s">
        <v>113</v>
      </c>
      <c r="Z71" s="15" t="s">
        <v>115</v>
      </c>
      <c r="AA71" s="65">
        <v>17.100000000000001</v>
      </c>
    </row>
    <row r="72" spans="1:27">
      <c r="A72" s="23" t="s">
        <v>243</v>
      </c>
      <c r="B72" s="5" t="s">
        <v>61</v>
      </c>
      <c r="C72" s="6" t="s">
        <v>62</v>
      </c>
      <c r="D72" s="25" t="str">
        <f>HYPERLINK("mailto:davidteleseller@gmail.com","davidteleseller@gmail.com")</f>
        <v>davidteleseller@gmail.com</v>
      </c>
      <c r="E72" s="5" t="s">
        <v>259</v>
      </c>
      <c r="F72" s="8"/>
      <c r="G72" s="5" t="s">
        <v>262</v>
      </c>
      <c r="H72" s="5">
        <v>1048184</v>
      </c>
      <c r="I72" s="5" t="s">
        <v>263</v>
      </c>
      <c r="J72" s="10">
        <v>34954</v>
      </c>
      <c r="K72" s="41" t="str">
        <f>TEXT(Table_3[[#This Row],[Nascimento]],"DD/MM/AA")</f>
        <v>12/09/95</v>
      </c>
      <c r="L72" s="5" t="s">
        <v>264</v>
      </c>
      <c r="M72" s="5" t="s">
        <v>265</v>
      </c>
      <c r="N72" s="5" t="s">
        <v>267</v>
      </c>
      <c r="O72" s="5" t="s">
        <v>269</v>
      </c>
      <c r="P72" s="5" t="s">
        <v>270</v>
      </c>
      <c r="Q72" s="27" t="s">
        <v>271</v>
      </c>
      <c r="R72" s="5" t="s">
        <v>105</v>
      </c>
      <c r="S72" s="5" t="s">
        <v>274</v>
      </c>
      <c r="T72" s="6" t="s">
        <v>275</v>
      </c>
      <c r="U72" s="5" t="s">
        <v>277</v>
      </c>
      <c r="V72" s="5" t="s">
        <v>279</v>
      </c>
      <c r="W72" s="416" t="s">
        <v>120</v>
      </c>
      <c r="X72" s="15">
        <v>14100960</v>
      </c>
      <c r="Y72" s="5" t="s">
        <v>57</v>
      </c>
      <c r="Z72" s="41" t="s">
        <v>281</v>
      </c>
      <c r="AA72" s="65">
        <v>17.100000000000001</v>
      </c>
    </row>
    <row r="73" spans="1:27">
      <c r="A73" s="5" t="s">
        <v>293</v>
      </c>
      <c r="B73" s="5" t="s">
        <v>198</v>
      </c>
      <c r="C73" s="6" t="s">
        <v>27</v>
      </c>
      <c r="D73" s="7" t="s">
        <v>294</v>
      </c>
      <c r="E73" s="5" t="s">
        <v>295</v>
      </c>
      <c r="F73" s="8"/>
      <c r="G73" s="8" t="s">
        <v>296</v>
      </c>
      <c r="H73" s="5" t="s">
        <v>297</v>
      </c>
      <c r="I73" s="5" t="s">
        <v>298</v>
      </c>
      <c r="J73" s="9">
        <v>33566</v>
      </c>
      <c r="K73" s="20" t="str">
        <f>TEXT(Table_3[[#This Row],[Nascimento]],"DD/MM/AA")</f>
        <v>24/11/91</v>
      </c>
      <c r="L73" s="10" t="s">
        <v>300</v>
      </c>
      <c r="M73" s="5" t="s">
        <v>301</v>
      </c>
      <c r="N73" s="5" t="s">
        <v>302</v>
      </c>
      <c r="O73" s="5"/>
      <c r="P73" s="5" t="s">
        <v>303</v>
      </c>
      <c r="Q73" s="8" t="s">
        <v>304</v>
      </c>
      <c r="R73" s="8" t="s">
        <v>305</v>
      </c>
      <c r="S73" s="5">
        <v>6311</v>
      </c>
      <c r="T73" s="11" t="s">
        <v>306</v>
      </c>
      <c r="U73" s="6" t="s">
        <v>307</v>
      </c>
      <c r="V73" s="8" t="s">
        <v>308</v>
      </c>
      <c r="W73" s="465" t="s">
        <v>154</v>
      </c>
      <c r="X73" s="8">
        <v>15200717</v>
      </c>
      <c r="Y73" s="14" t="s">
        <v>309</v>
      </c>
      <c r="Z73" s="15" t="s">
        <v>85</v>
      </c>
      <c r="AA73" s="65">
        <v>17.100000000000001</v>
      </c>
    </row>
    <row r="74" spans="1:27">
      <c r="A74" s="30" t="s">
        <v>194</v>
      </c>
      <c r="B74" s="31" t="s">
        <v>28</v>
      </c>
      <c r="C74" s="32" t="s">
        <v>27</v>
      </c>
      <c r="D74" s="33" t="s">
        <v>225</v>
      </c>
      <c r="E74" s="31" t="s">
        <v>233</v>
      </c>
      <c r="F74" s="34"/>
      <c r="G74" s="31" t="s">
        <v>238</v>
      </c>
      <c r="H74" s="31" t="s">
        <v>239</v>
      </c>
      <c r="I74" s="30" t="s">
        <v>34</v>
      </c>
      <c r="J74" s="36">
        <v>35139</v>
      </c>
      <c r="K74" s="36" t="str">
        <f>TEXT(Table_3[[#This Row],[Nascimento]],"DD/MM/AA")</f>
        <v>15/03/96</v>
      </c>
      <c r="L74" s="37" t="s">
        <v>245</v>
      </c>
      <c r="M74" s="31" t="s">
        <v>251</v>
      </c>
      <c r="N74" s="31" t="s">
        <v>215</v>
      </c>
      <c r="O74" s="31"/>
      <c r="P74" s="31" t="s">
        <v>255</v>
      </c>
      <c r="Q74" s="34"/>
      <c r="R74" s="34"/>
      <c r="S74" s="31"/>
      <c r="T74" s="38"/>
      <c r="U74" s="39" t="s">
        <v>266</v>
      </c>
      <c r="V74" s="31" t="s">
        <v>280</v>
      </c>
      <c r="W74" s="461" t="s">
        <v>112</v>
      </c>
      <c r="X74" s="37">
        <v>15100858</v>
      </c>
      <c r="Y74" s="44" t="s">
        <v>57</v>
      </c>
      <c r="Z74" s="45">
        <v>42005</v>
      </c>
      <c r="AA74" s="65">
        <v>17.100000000000001</v>
      </c>
    </row>
    <row r="75" spans="1:27">
      <c r="A75" s="8" t="s">
        <v>324</v>
      </c>
      <c r="B75" s="5" t="s">
        <v>87</v>
      </c>
      <c r="C75" s="6" t="s">
        <v>27</v>
      </c>
      <c r="D75" s="17" t="s">
        <v>325</v>
      </c>
      <c r="E75" s="5" t="s">
        <v>326</v>
      </c>
      <c r="F75" s="8"/>
      <c r="G75" s="8" t="s">
        <v>327</v>
      </c>
      <c r="H75" s="8" t="s">
        <v>328</v>
      </c>
      <c r="I75" s="8" t="s">
        <v>70</v>
      </c>
      <c r="J75" s="20">
        <v>35102</v>
      </c>
      <c r="K75" s="20" t="str">
        <f>TEXT(Table_3[[#This Row],[Nascimento]],"DD/MM/AA")</f>
        <v>07/02/96</v>
      </c>
      <c r="L75" s="19" t="s">
        <v>329</v>
      </c>
      <c r="M75" s="8" t="s">
        <v>330</v>
      </c>
      <c r="N75" s="8" t="s">
        <v>209</v>
      </c>
      <c r="O75" s="8" t="s">
        <v>331</v>
      </c>
      <c r="P75" s="8" t="s">
        <v>333</v>
      </c>
      <c r="Q75" s="8" t="s">
        <v>334</v>
      </c>
      <c r="R75" s="8" t="s">
        <v>336</v>
      </c>
      <c r="S75" s="8">
        <v>3588</v>
      </c>
      <c r="T75" s="8" t="s">
        <v>337</v>
      </c>
      <c r="U75" s="22" t="s">
        <v>338</v>
      </c>
      <c r="V75" s="8" t="s">
        <v>340</v>
      </c>
      <c r="W75" s="416" t="s">
        <v>154</v>
      </c>
      <c r="X75" s="8">
        <v>14204784</v>
      </c>
      <c r="Y75" s="8" t="s">
        <v>57</v>
      </c>
      <c r="Z75" s="24" t="s">
        <v>232</v>
      </c>
      <c r="AA75" s="65">
        <v>17.100000000000001</v>
      </c>
    </row>
    <row r="76" spans="1:27">
      <c r="A76" s="5" t="s">
        <v>344</v>
      </c>
      <c r="B76" s="5" t="s">
        <v>198</v>
      </c>
      <c r="C76" s="6" t="s">
        <v>27</v>
      </c>
      <c r="D76" s="7" t="s">
        <v>346</v>
      </c>
      <c r="E76" s="5" t="s">
        <v>348</v>
      </c>
      <c r="F76" s="8" t="s">
        <v>352</v>
      </c>
      <c r="G76" s="8" t="s">
        <v>350</v>
      </c>
      <c r="H76" s="5" t="s">
        <v>351</v>
      </c>
      <c r="I76" s="5" t="s">
        <v>34</v>
      </c>
      <c r="J76" s="9">
        <v>35223</v>
      </c>
      <c r="K76" s="20" t="str">
        <f>TEXT(Table_3[[#This Row],[Nascimento]],"DD/MM/AA")</f>
        <v>07/06/96</v>
      </c>
      <c r="L76" s="10" t="s">
        <v>353</v>
      </c>
      <c r="M76" s="5" t="s">
        <v>354</v>
      </c>
      <c r="N76" s="5" t="s">
        <v>215</v>
      </c>
      <c r="O76" s="5" t="s">
        <v>355</v>
      </c>
      <c r="P76" s="5" t="s">
        <v>356</v>
      </c>
      <c r="Q76" s="8" t="s">
        <v>358</v>
      </c>
      <c r="R76" s="8" t="s">
        <v>105</v>
      </c>
      <c r="S76" s="28" t="s">
        <v>223</v>
      </c>
      <c r="T76" s="11" t="s">
        <v>367</v>
      </c>
      <c r="U76" s="6" t="s">
        <v>369</v>
      </c>
      <c r="V76" s="8" t="s">
        <v>370</v>
      </c>
      <c r="W76" s="416" t="s">
        <v>112</v>
      </c>
      <c r="X76" s="8">
        <v>15104165</v>
      </c>
      <c r="Y76" s="14" t="s">
        <v>58</v>
      </c>
      <c r="Z76" s="15" t="s">
        <v>115</v>
      </c>
      <c r="AA76" s="65">
        <v>17.100000000000001</v>
      </c>
    </row>
    <row r="77" spans="1:27">
      <c r="A77" s="5" t="s">
        <v>155</v>
      </c>
      <c r="B77" s="5"/>
      <c r="C77" s="6" t="s">
        <v>145</v>
      </c>
      <c r="D77" s="7" t="s">
        <v>158</v>
      </c>
      <c r="E77" s="5" t="s">
        <v>161</v>
      </c>
      <c r="F77" s="8"/>
      <c r="G77" s="5" t="s">
        <v>163</v>
      </c>
      <c r="H77" s="5">
        <v>15353771</v>
      </c>
      <c r="I77" s="5" t="s">
        <v>165</v>
      </c>
      <c r="J77" s="9">
        <v>35166</v>
      </c>
      <c r="K77" s="20" t="str">
        <f>TEXT(Table_3[[#This Row],[Nascimento]],"DD/MM/AA")</f>
        <v>11/04/96</v>
      </c>
      <c r="L77" s="5" t="s">
        <v>375</v>
      </c>
      <c r="M77" s="5" t="s">
        <v>376</v>
      </c>
      <c r="N77" s="5" t="s">
        <v>41</v>
      </c>
      <c r="O77" s="5" t="s">
        <v>377</v>
      </c>
      <c r="P77" s="5" t="s">
        <v>176</v>
      </c>
      <c r="Q77" s="5" t="s">
        <v>378</v>
      </c>
      <c r="R77" s="5" t="s">
        <v>178</v>
      </c>
      <c r="S77" s="28">
        <v>1248036</v>
      </c>
      <c r="T77" s="11" t="s">
        <v>179</v>
      </c>
      <c r="U77" s="6" t="s">
        <v>180</v>
      </c>
      <c r="V77" s="5" t="s">
        <v>181</v>
      </c>
      <c r="W77" s="416" t="s">
        <v>59</v>
      </c>
      <c r="X77" s="5">
        <v>16100800</v>
      </c>
      <c r="Y77" s="13" t="s">
        <v>182</v>
      </c>
      <c r="Z77" s="15" t="s">
        <v>154</v>
      </c>
      <c r="AA77" s="65">
        <v>17.100000000000001</v>
      </c>
    </row>
    <row r="78" spans="1:27">
      <c r="A78" s="8" t="s">
        <v>385</v>
      </c>
      <c r="B78" s="5" t="s">
        <v>387</v>
      </c>
      <c r="C78" s="6" t="s">
        <v>65</v>
      </c>
      <c r="D78" s="17" t="s">
        <v>389</v>
      </c>
      <c r="E78" s="5" t="s">
        <v>391</v>
      </c>
      <c r="F78" s="8"/>
      <c r="G78" s="8" t="s">
        <v>394</v>
      </c>
      <c r="H78" s="8" t="s">
        <v>395</v>
      </c>
      <c r="I78" s="8" t="s">
        <v>34</v>
      </c>
      <c r="J78" s="20">
        <v>34927</v>
      </c>
      <c r="K78" s="20" t="str">
        <f>TEXT(Table_3[[#This Row],[Nascimento]],"DD/MM/AA")</f>
        <v>16/08/95</v>
      </c>
      <c r="L78" s="19" t="s">
        <v>397</v>
      </c>
      <c r="M78" s="8" t="s">
        <v>398</v>
      </c>
      <c r="N78" s="8" t="s">
        <v>215</v>
      </c>
      <c r="O78" s="8" t="s">
        <v>160</v>
      </c>
      <c r="P78" s="8" t="s">
        <v>401</v>
      </c>
      <c r="Q78" s="8" t="s">
        <v>402</v>
      </c>
      <c r="R78" s="8" t="s">
        <v>105</v>
      </c>
      <c r="S78" s="8" t="s">
        <v>403</v>
      </c>
      <c r="T78" s="8" t="s">
        <v>404</v>
      </c>
      <c r="U78" s="22" t="s">
        <v>405</v>
      </c>
      <c r="V78" s="8" t="s">
        <v>406</v>
      </c>
      <c r="W78" s="465" t="s">
        <v>85</v>
      </c>
      <c r="X78" s="8">
        <v>14200818</v>
      </c>
      <c r="Y78" s="8" t="s">
        <v>58</v>
      </c>
      <c r="Z78" s="24" t="s">
        <v>407</v>
      </c>
      <c r="AA78" s="65">
        <v>17.100000000000001</v>
      </c>
    </row>
    <row r="79" spans="1:27">
      <c r="A79" s="13" t="s">
        <v>220</v>
      </c>
      <c r="B79" s="14"/>
      <c r="C79" s="13" t="s">
        <v>409</v>
      </c>
      <c r="D79" s="13" t="s">
        <v>221</v>
      </c>
      <c r="E79" s="13" t="s">
        <v>411</v>
      </c>
      <c r="F79" s="13" t="s">
        <v>224</v>
      </c>
      <c r="G79" s="13" t="s">
        <v>227</v>
      </c>
      <c r="H79" s="13">
        <v>5734819</v>
      </c>
      <c r="I79" s="13" t="s">
        <v>34</v>
      </c>
      <c r="J79" s="16">
        <v>35754</v>
      </c>
      <c r="K79" s="64" t="str">
        <f>TEXT(Table_3[[#This Row],[Nascimento]],"DD/MM/AA")</f>
        <v>20/11/97</v>
      </c>
      <c r="L79" s="13" t="s">
        <v>230</v>
      </c>
      <c r="M79" s="14"/>
      <c r="N79" s="13" t="s">
        <v>234</v>
      </c>
      <c r="O79" s="13" t="s">
        <v>235</v>
      </c>
      <c r="P79" s="13" t="s">
        <v>236</v>
      </c>
      <c r="Q79" s="18" t="s">
        <v>237</v>
      </c>
      <c r="R79" s="13" t="s">
        <v>105</v>
      </c>
      <c r="S79" s="35">
        <v>430013</v>
      </c>
      <c r="T79" s="13" t="s">
        <v>240</v>
      </c>
      <c r="U79" s="13" t="s">
        <v>241</v>
      </c>
      <c r="V79" s="13" t="s">
        <v>242</v>
      </c>
      <c r="W79" s="480" t="s">
        <v>154</v>
      </c>
      <c r="X79" s="13">
        <v>16100788</v>
      </c>
      <c r="Y79" s="13" t="s">
        <v>58</v>
      </c>
      <c r="Z79" s="13" t="s">
        <v>154</v>
      </c>
      <c r="AA79" s="65">
        <v>17.100000000000001</v>
      </c>
    </row>
    <row r="80" spans="1:27">
      <c r="A80" s="5" t="s">
        <v>419</v>
      </c>
      <c r="B80" s="5" t="s">
        <v>87</v>
      </c>
      <c r="C80" s="6" t="s">
        <v>27</v>
      </c>
      <c r="D80" s="7" t="s">
        <v>423</v>
      </c>
      <c r="E80" s="5" t="s">
        <v>425</v>
      </c>
      <c r="F80" s="5" t="s">
        <v>426</v>
      </c>
      <c r="G80" s="8" t="s">
        <v>427</v>
      </c>
      <c r="H80" s="5">
        <v>5231213</v>
      </c>
      <c r="I80" s="5" t="s">
        <v>34</v>
      </c>
      <c r="J80" s="9">
        <v>35216</v>
      </c>
      <c r="K80" s="20" t="str">
        <f>TEXT(Table_3[[#This Row],[Nascimento]],"DD/MM/AA")</f>
        <v>31/05/96</v>
      </c>
      <c r="L80" s="10" t="s">
        <v>375</v>
      </c>
      <c r="M80" s="5" t="s">
        <v>431</v>
      </c>
      <c r="N80" s="5" t="s">
        <v>316</v>
      </c>
      <c r="O80" s="5" t="s">
        <v>377</v>
      </c>
      <c r="P80" s="5" t="s">
        <v>433</v>
      </c>
      <c r="Q80" s="8" t="s">
        <v>435</v>
      </c>
      <c r="R80" s="8"/>
      <c r="S80" s="5"/>
      <c r="T80" s="11"/>
      <c r="U80" s="6" t="s">
        <v>437</v>
      </c>
      <c r="V80" s="8" t="s">
        <v>438</v>
      </c>
      <c r="W80" s="416" t="s">
        <v>154</v>
      </c>
      <c r="X80" s="8">
        <v>15103153</v>
      </c>
      <c r="Y80" s="14" t="s">
        <v>57</v>
      </c>
      <c r="Z80" s="15" t="s">
        <v>115</v>
      </c>
      <c r="AA80" s="65">
        <v>17.100000000000001</v>
      </c>
    </row>
    <row r="81" spans="1:27">
      <c r="A81" s="13" t="s">
        <v>439</v>
      </c>
      <c r="B81" s="14"/>
      <c r="C81" s="13" t="s">
        <v>145</v>
      </c>
      <c r="D81" s="13" t="s">
        <v>440</v>
      </c>
      <c r="E81" s="13" t="s">
        <v>441</v>
      </c>
      <c r="F81" s="14"/>
      <c r="G81" s="13" t="s">
        <v>443</v>
      </c>
      <c r="H81" s="13">
        <v>6064787</v>
      </c>
      <c r="I81" s="13" t="s">
        <v>445</v>
      </c>
      <c r="J81" s="16">
        <v>35144</v>
      </c>
      <c r="K81" s="64" t="str">
        <f>TEXT(Table_3[[#This Row],[Nascimento]],"DD/MM/AA")</f>
        <v>20/03/96</v>
      </c>
      <c r="L81" s="13" t="s">
        <v>447</v>
      </c>
      <c r="M81" s="13" t="s">
        <v>448</v>
      </c>
      <c r="N81" s="5" t="s">
        <v>316</v>
      </c>
      <c r="O81" s="13" t="s">
        <v>450</v>
      </c>
      <c r="P81" s="13" t="s">
        <v>452</v>
      </c>
      <c r="Q81" s="18" t="s">
        <v>453</v>
      </c>
      <c r="R81" s="13" t="s">
        <v>105</v>
      </c>
      <c r="S81" s="13" t="s">
        <v>455</v>
      </c>
      <c r="T81" s="35">
        <v>650500</v>
      </c>
      <c r="U81" s="13" t="s">
        <v>457</v>
      </c>
      <c r="V81" s="13" t="s">
        <v>459</v>
      </c>
      <c r="W81" s="417" t="s">
        <v>59</v>
      </c>
      <c r="X81" s="13">
        <v>16103237</v>
      </c>
      <c r="Y81" s="13" t="s">
        <v>57</v>
      </c>
      <c r="Z81" s="13" t="s">
        <v>154</v>
      </c>
      <c r="AA81" s="65">
        <v>17.100000000000001</v>
      </c>
    </row>
    <row r="82" spans="1:27">
      <c r="A82" s="5" t="s">
        <v>460</v>
      </c>
      <c r="B82" s="5" t="s">
        <v>26</v>
      </c>
      <c r="C82" s="6" t="s">
        <v>27</v>
      </c>
      <c r="D82" s="7" t="s">
        <v>461</v>
      </c>
      <c r="E82" s="5" t="s">
        <v>462</v>
      </c>
      <c r="F82" s="8"/>
      <c r="G82" s="8" t="s">
        <v>463</v>
      </c>
      <c r="H82" s="5" t="s">
        <v>464</v>
      </c>
      <c r="I82" s="5" t="s">
        <v>34</v>
      </c>
      <c r="J82" s="9">
        <v>35287</v>
      </c>
      <c r="K82" s="20" t="str">
        <f>TEXT(Table_3[[#This Row],[Nascimento]],"DD/MM/AA")</f>
        <v>10/08/96</v>
      </c>
      <c r="L82" s="10" t="s">
        <v>465</v>
      </c>
      <c r="M82" s="5" t="s">
        <v>466</v>
      </c>
      <c r="N82" s="5" t="s">
        <v>467</v>
      </c>
      <c r="O82" s="5" t="s">
        <v>96</v>
      </c>
      <c r="P82" s="5" t="s">
        <v>469</v>
      </c>
      <c r="Q82" s="8" t="s">
        <v>470</v>
      </c>
      <c r="R82" s="8" t="s">
        <v>105</v>
      </c>
      <c r="S82" s="28" t="s">
        <v>223</v>
      </c>
      <c r="T82" s="11" t="s">
        <v>475</v>
      </c>
      <c r="U82" s="6" t="s">
        <v>476</v>
      </c>
      <c r="V82" s="8" t="s">
        <v>477</v>
      </c>
      <c r="W82" s="416" t="s">
        <v>112</v>
      </c>
      <c r="X82" s="8">
        <v>15100864</v>
      </c>
      <c r="Y82" s="14" t="s">
        <v>57</v>
      </c>
      <c r="Z82" s="15" t="s">
        <v>115</v>
      </c>
      <c r="AA82" s="65">
        <v>17.100000000000001</v>
      </c>
    </row>
    <row r="83" spans="1:27">
      <c r="A83" s="8" t="s">
        <v>491</v>
      </c>
      <c r="B83" s="5" t="s">
        <v>26</v>
      </c>
      <c r="C83" s="6" t="s">
        <v>27</v>
      </c>
      <c r="D83" s="17" t="s">
        <v>493</v>
      </c>
      <c r="E83" s="8" t="s">
        <v>495</v>
      </c>
      <c r="F83" s="8"/>
      <c r="G83" s="8" t="s">
        <v>498</v>
      </c>
      <c r="H83" s="8" t="s">
        <v>500</v>
      </c>
      <c r="I83" s="8" t="s">
        <v>34</v>
      </c>
      <c r="J83" s="20">
        <v>35620</v>
      </c>
      <c r="K83" s="20" t="str">
        <f>TEXT(Table_3[[#This Row],[Nascimento]],"DD/MM/AA")</f>
        <v>09/07/97</v>
      </c>
      <c r="L83" s="19" t="s">
        <v>503</v>
      </c>
      <c r="M83" s="8" t="s">
        <v>505</v>
      </c>
      <c r="N83" s="8" t="s">
        <v>506</v>
      </c>
      <c r="O83" s="8"/>
      <c r="P83" s="8"/>
      <c r="Q83" s="8"/>
      <c r="R83" s="8"/>
      <c r="S83" s="8"/>
      <c r="T83" s="8"/>
      <c r="U83" s="22"/>
      <c r="V83" s="8" t="s">
        <v>510</v>
      </c>
      <c r="W83" s="465" t="s">
        <v>112</v>
      </c>
      <c r="X83" s="8">
        <v>16100791</v>
      </c>
      <c r="Y83" s="8" t="s">
        <v>58</v>
      </c>
      <c r="Z83" s="24"/>
      <c r="AA83" s="65">
        <v>17.100000000000001</v>
      </c>
    </row>
    <row r="84" spans="1:27">
      <c r="A84" s="5" t="s">
        <v>268</v>
      </c>
      <c r="B84" s="5"/>
      <c r="C84" s="6" t="s">
        <v>145</v>
      </c>
      <c r="D84" s="29" t="s">
        <v>272</v>
      </c>
      <c r="E84" s="5" t="s">
        <v>273</v>
      </c>
      <c r="F84" s="8"/>
      <c r="G84" s="5" t="s">
        <v>276</v>
      </c>
      <c r="H84" s="5" t="s">
        <v>278</v>
      </c>
      <c r="I84" s="5" t="s">
        <v>34</v>
      </c>
      <c r="J84" s="40">
        <v>34942</v>
      </c>
      <c r="K84" s="41" t="str">
        <f>TEXT(Table_3[[#This Row],[Nascimento]],"DD/MM/AA")</f>
        <v>31/08/95</v>
      </c>
      <c r="L84" s="5" t="s">
        <v>282</v>
      </c>
      <c r="M84" s="5" t="s">
        <v>283</v>
      </c>
      <c r="N84" s="5" t="s">
        <v>284</v>
      </c>
      <c r="O84" s="5" t="s">
        <v>285</v>
      </c>
      <c r="P84" s="5" t="s">
        <v>286</v>
      </c>
      <c r="Q84" s="5" t="s">
        <v>282</v>
      </c>
      <c r="R84" s="5" t="s">
        <v>287</v>
      </c>
      <c r="S84" s="5">
        <v>7973</v>
      </c>
      <c r="T84" s="5" t="s">
        <v>288</v>
      </c>
      <c r="U84" s="6" t="s">
        <v>289</v>
      </c>
      <c r="V84" s="5" t="s">
        <v>290</v>
      </c>
      <c r="W84" s="416" t="s">
        <v>59</v>
      </c>
      <c r="X84" s="5">
        <v>15104168</v>
      </c>
      <c r="Y84" s="14" t="s">
        <v>84</v>
      </c>
      <c r="Z84" s="15" t="s">
        <v>115</v>
      </c>
      <c r="AA84" s="65">
        <v>17.100000000000001</v>
      </c>
    </row>
    <row r="85" spans="1:27">
      <c r="A85" s="5" t="s">
        <v>521</v>
      </c>
      <c r="B85" s="5" t="s">
        <v>87</v>
      </c>
      <c r="C85" s="6" t="s">
        <v>27</v>
      </c>
      <c r="D85" s="7" t="s">
        <v>522</v>
      </c>
      <c r="E85" s="5" t="s">
        <v>523</v>
      </c>
      <c r="F85" s="5" t="s">
        <v>524</v>
      </c>
      <c r="G85" s="8" t="s">
        <v>526</v>
      </c>
      <c r="H85" s="5" t="s">
        <v>527</v>
      </c>
      <c r="I85" s="5" t="s">
        <v>210</v>
      </c>
      <c r="J85" s="9">
        <v>35410</v>
      </c>
      <c r="K85" s="20" t="str">
        <f>TEXT(Table_3[[#This Row],[Nascimento]],"DD/MM/AA")</f>
        <v>11/12/96</v>
      </c>
      <c r="L85" s="10" t="s">
        <v>529</v>
      </c>
      <c r="M85" s="5" t="s">
        <v>531</v>
      </c>
      <c r="N85" s="5" t="s">
        <v>532</v>
      </c>
      <c r="O85" s="5" t="s">
        <v>96</v>
      </c>
      <c r="P85" s="5" t="s">
        <v>535</v>
      </c>
      <c r="Q85" s="8" t="s">
        <v>537</v>
      </c>
      <c r="R85" s="8" t="s">
        <v>539</v>
      </c>
      <c r="S85" s="5">
        <v>8668</v>
      </c>
      <c r="T85" s="11" t="s">
        <v>540</v>
      </c>
      <c r="U85" s="6" t="s">
        <v>542</v>
      </c>
      <c r="V85" s="8" t="s">
        <v>544</v>
      </c>
      <c r="W85" s="416" t="s">
        <v>154</v>
      </c>
      <c r="X85" s="8">
        <v>15100866</v>
      </c>
      <c r="Y85" s="14" t="s">
        <v>84</v>
      </c>
      <c r="Z85" s="46" t="s">
        <v>115</v>
      </c>
      <c r="AA85" s="65">
        <v>17.100000000000001</v>
      </c>
    </row>
    <row r="86" spans="1:27">
      <c r="A86" s="13" t="s">
        <v>418</v>
      </c>
      <c r="B86" s="13"/>
      <c r="C86" s="13" t="s">
        <v>145</v>
      </c>
      <c r="D86" s="13" t="s">
        <v>420</v>
      </c>
      <c r="E86" s="13" t="s">
        <v>421</v>
      </c>
      <c r="F86" s="13"/>
      <c r="G86" s="13" t="s">
        <v>422</v>
      </c>
      <c r="H86" s="13">
        <v>25550713</v>
      </c>
      <c r="I86" s="13" t="s">
        <v>424</v>
      </c>
      <c r="J86" s="16">
        <v>35142</v>
      </c>
      <c r="K86" s="64" t="str">
        <f>TEXT(Table_3[[#This Row],[Nascimento]],"DD/MM/AA")</f>
        <v>18/03/96</v>
      </c>
      <c r="L86" s="19" t="s">
        <v>397</v>
      </c>
      <c r="M86" s="13" t="s">
        <v>428</v>
      </c>
      <c r="N86" s="5" t="s">
        <v>215</v>
      </c>
      <c r="O86" s="13" t="s">
        <v>160</v>
      </c>
      <c r="P86" s="13" t="s">
        <v>429</v>
      </c>
      <c r="Q86" s="18" t="s">
        <v>430</v>
      </c>
      <c r="R86" s="8" t="s">
        <v>105</v>
      </c>
      <c r="S86" s="14"/>
      <c r="T86" s="14"/>
      <c r="U86" s="13" t="s">
        <v>432</v>
      </c>
      <c r="V86" s="13" t="s">
        <v>434</v>
      </c>
      <c r="W86" s="417" t="s">
        <v>59</v>
      </c>
      <c r="X86" s="13">
        <v>15200705</v>
      </c>
      <c r="Y86" s="13" t="s">
        <v>410</v>
      </c>
      <c r="Z86" s="13" t="s">
        <v>85</v>
      </c>
      <c r="AA86" s="65">
        <v>17.100000000000001</v>
      </c>
    </row>
    <row r="87" spans="1:27">
      <c r="A87" s="5" t="s">
        <v>363</v>
      </c>
      <c r="B87" s="5"/>
      <c r="C87" s="6" t="s">
        <v>145</v>
      </c>
      <c r="D87" s="29" t="s">
        <v>364</v>
      </c>
      <c r="E87" s="5" t="s">
        <v>365</v>
      </c>
      <c r="F87" s="5" t="s">
        <v>366</v>
      </c>
      <c r="G87" s="5" t="s">
        <v>368</v>
      </c>
      <c r="H87" s="5">
        <v>5152324</v>
      </c>
      <c r="I87" s="5" t="s">
        <v>34</v>
      </c>
      <c r="J87" s="9">
        <v>35340</v>
      </c>
      <c r="K87" s="20" t="str">
        <f>TEXT(Table_3[[#This Row],[Nascimento]],"DD/MM/AA")</f>
        <v>02/10/96</v>
      </c>
      <c r="L87" s="5" t="s">
        <v>371</v>
      </c>
      <c r="M87" s="8"/>
      <c r="N87" s="5" t="s">
        <v>372</v>
      </c>
      <c r="O87" s="5" t="s">
        <v>373</v>
      </c>
      <c r="P87" s="5" t="s">
        <v>374</v>
      </c>
      <c r="Q87" s="5" t="s">
        <v>371</v>
      </c>
      <c r="R87" s="5" t="s">
        <v>105</v>
      </c>
      <c r="S87" s="28" t="s">
        <v>223</v>
      </c>
      <c r="T87" s="5" t="s">
        <v>379</v>
      </c>
      <c r="U87" s="6" t="s">
        <v>380</v>
      </c>
      <c r="V87" s="5" t="s">
        <v>381</v>
      </c>
      <c r="W87" s="416" t="s">
        <v>59</v>
      </c>
      <c r="X87" s="5">
        <v>15104166</v>
      </c>
      <c r="Y87" s="5" t="s">
        <v>58</v>
      </c>
      <c r="Z87" s="15" t="s">
        <v>115</v>
      </c>
      <c r="AA87" s="65">
        <v>17.100000000000001</v>
      </c>
    </row>
    <row r="88" spans="1:27">
      <c r="A88" s="5" t="s">
        <v>382</v>
      </c>
      <c r="B88" s="5"/>
      <c r="C88" s="6" t="s">
        <v>145</v>
      </c>
      <c r="D88" s="29" t="s">
        <v>384</v>
      </c>
      <c r="E88" s="5" t="s">
        <v>386</v>
      </c>
      <c r="F88" s="8"/>
      <c r="G88" s="5" t="s">
        <v>388</v>
      </c>
      <c r="H88" s="5">
        <v>3841932</v>
      </c>
      <c r="I88" s="5" t="s">
        <v>34</v>
      </c>
      <c r="J88" s="9">
        <v>34759</v>
      </c>
      <c r="K88" s="20" t="str">
        <f>TEXT(Table_3[[#This Row],[Nascimento]],"DD/MM/AA")</f>
        <v>01/03/95</v>
      </c>
      <c r="L88" s="5" t="s">
        <v>390</v>
      </c>
      <c r="M88" s="5" t="s">
        <v>392</v>
      </c>
      <c r="N88" s="5" t="s">
        <v>393</v>
      </c>
      <c r="O88" s="5">
        <v>88025200</v>
      </c>
      <c r="P88" s="5" t="s">
        <v>396</v>
      </c>
      <c r="Q88" s="5" t="s">
        <v>390</v>
      </c>
      <c r="R88" s="5" t="s">
        <v>105</v>
      </c>
      <c r="S88" s="5" t="s">
        <v>399</v>
      </c>
      <c r="T88" s="28">
        <v>2408928</v>
      </c>
      <c r="U88" s="6" t="s">
        <v>400</v>
      </c>
      <c r="V88" s="5" t="s">
        <v>408</v>
      </c>
      <c r="W88" s="416" t="s">
        <v>59</v>
      </c>
      <c r="X88" s="5">
        <v>15205377</v>
      </c>
      <c r="Y88" s="5" t="s">
        <v>410</v>
      </c>
      <c r="Z88" s="15" t="s">
        <v>85</v>
      </c>
      <c r="AA88" s="65">
        <v>17.100000000000001</v>
      </c>
    </row>
    <row r="89" spans="1:27">
      <c r="A89" s="13" t="s">
        <v>511</v>
      </c>
      <c r="B89" s="14"/>
      <c r="C89" s="13" t="s">
        <v>145</v>
      </c>
      <c r="D89" s="13" t="s">
        <v>512</v>
      </c>
      <c r="E89" s="13" t="s">
        <v>513</v>
      </c>
      <c r="F89" s="14"/>
      <c r="G89" s="13">
        <v>43644673837</v>
      </c>
      <c r="H89" s="13" t="s">
        <v>514</v>
      </c>
      <c r="I89" s="5" t="s">
        <v>298</v>
      </c>
      <c r="J89" s="16">
        <v>34951</v>
      </c>
      <c r="K89" s="64" t="str">
        <f>TEXT(Table_3[[#This Row],[Nascimento]],"DD/MM/AA")</f>
        <v>09/09/95</v>
      </c>
      <c r="L89" s="5" t="s">
        <v>397</v>
      </c>
      <c r="M89" s="13" t="s">
        <v>515</v>
      </c>
      <c r="N89" s="5" t="s">
        <v>215</v>
      </c>
      <c r="O89" s="13">
        <v>8804001</v>
      </c>
      <c r="P89" s="13" t="s">
        <v>516</v>
      </c>
      <c r="Q89" s="18" t="s">
        <v>517</v>
      </c>
      <c r="R89" s="13" t="s">
        <v>518</v>
      </c>
      <c r="S89" s="13">
        <v>3857</v>
      </c>
      <c r="T89" s="35">
        <v>649404</v>
      </c>
      <c r="U89" s="13" t="s">
        <v>519</v>
      </c>
      <c r="V89" s="13" t="s">
        <v>520</v>
      </c>
      <c r="W89" s="417" t="s">
        <v>59</v>
      </c>
      <c r="X89" s="13">
        <v>15104169</v>
      </c>
      <c r="Y89" s="51" t="s">
        <v>57</v>
      </c>
      <c r="Z89" s="13" t="s">
        <v>115</v>
      </c>
      <c r="AA89" s="65">
        <v>17.100000000000001</v>
      </c>
    </row>
    <row r="90" spans="1:27">
      <c r="A90" s="8" t="s">
        <v>548</v>
      </c>
      <c r="B90" s="5" t="s">
        <v>198</v>
      </c>
      <c r="C90" s="6" t="s">
        <v>65</v>
      </c>
      <c r="D90" s="17" t="s">
        <v>549</v>
      </c>
      <c r="E90" s="5" t="s">
        <v>550</v>
      </c>
      <c r="F90" s="8" t="s">
        <v>551</v>
      </c>
      <c r="G90" s="8" t="s">
        <v>552</v>
      </c>
      <c r="H90" s="8" t="s">
        <v>553</v>
      </c>
      <c r="I90" s="8" t="s">
        <v>34</v>
      </c>
      <c r="J90" s="20">
        <v>35142</v>
      </c>
      <c r="K90" s="20" t="str">
        <f>TEXT(Table_3[[#This Row],[Nascimento]],"DD/MM/AA")</f>
        <v>18/03/96</v>
      </c>
      <c r="L90" s="19" t="s">
        <v>555</v>
      </c>
      <c r="M90" s="8"/>
      <c r="N90" s="8" t="s">
        <v>557</v>
      </c>
      <c r="O90" s="8" t="s">
        <v>559</v>
      </c>
      <c r="P90" s="8" t="s">
        <v>562</v>
      </c>
      <c r="Q90" s="8" t="s">
        <v>555</v>
      </c>
      <c r="R90" s="8"/>
      <c r="S90" s="8"/>
      <c r="T90" s="8"/>
      <c r="U90" s="22" t="s">
        <v>564</v>
      </c>
      <c r="V90" s="8" t="s">
        <v>566</v>
      </c>
      <c r="W90" s="416" t="s">
        <v>154</v>
      </c>
      <c r="X90" s="8">
        <v>15100873</v>
      </c>
      <c r="Y90" s="8" t="s">
        <v>57</v>
      </c>
      <c r="Z90" s="24" t="s">
        <v>115</v>
      </c>
      <c r="AA90" s="65">
        <v>17.100000000000001</v>
      </c>
    </row>
    <row r="91" spans="1:27">
      <c r="A91" s="5" t="s">
        <v>618</v>
      </c>
      <c r="B91" s="5" t="s">
        <v>87</v>
      </c>
      <c r="C91" s="6" t="s">
        <v>619</v>
      </c>
      <c r="D91" s="7" t="s">
        <v>620</v>
      </c>
      <c r="E91" s="5" t="s">
        <v>622</v>
      </c>
      <c r="F91" s="8"/>
      <c r="G91" s="8" t="s">
        <v>627</v>
      </c>
      <c r="H91" s="5" t="s">
        <v>629</v>
      </c>
      <c r="I91" s="5" t="s">
        <v>210</v>
      </c>
      <c r="J91" s="9">
        <v>34723</v>
      </c>
      <c r="K91" s="20" t="str">
        <f>TEXT(Table_3[[#This Row],[Nascimento]],"DD/MM/AA")</f>
        <v>24/01/95</v>
      </c>
      <c r="L91" s="10" t="s">
        <v>633</v>
      </c>
      <c r="M91" s="5" t="s">
        <v>635</v>
      </c>
      <c r="N91" s="5" t="s">
        <v>636</v>
      </c>
      <c r="O91" s="5">
        <v>88040480</v>
      </c>
      <c r="P91" s="5" t="s">
        <v>637</v>
      </c>
      <c r="Q91" s="8" t="s">
        <v>638</v>
      </c>
      <c r="R91" s="8" t="s">
        <v>105</v>
      </c>
      <c r="S91" s="5" t="s">
        <v>639</v>
      </c>
      <c r="T91" s="11" t="s">
        <v>640</v>
      </c>
      <c r="U91" s="6" t="s">
        <v>641</v>
      </c>
      <c r="V91" s="8" t="s">
        <v>642</v>
      </c>
      <c r="W91" s="416" t="s">
        <v>154</v>
      </c>
      <c r="X91" s="8">
        <v>15204938</v>
      </c>
      <c r="Y91" s="14" t="s">
        <v>57</v>
      </c>
      <c r="Z91" s="15" t="s">
        <v>115</v>
      </c>
      <c r="AA91" s="65">
        <v>17.100000000000001</v>
      </c>
    </row>
    <row r="92" spans="1:27">
      <c r="A92" s="8" t="s">
        <v>598</v>
      </c>
      <c r="B92" s="5" t="s">
        <v>28</v>
      </c>
      <c r="C92" s="6" t="s">
        <v>27</v>
      </c>
      <c r="D92" s="17" t="s">
        <v>600</v>
      </c>
      <c r="E92" s="5" t="s">
        <v>601</v>
      </c>
      <c r="F92" s="8"/>
      <c r="G92" s="8" t="s">
        <v>604</v>
      </c>
      <c r="H92" s="8">
        <v>4583204</v>
      </c>
      <c r="I92" s="8" t="s">
        <v>34</v>
      </c>
      <c r="J92" s="20">
        <v>35369</v>
      </c>
      <c r="K92" s="20" t="str">
        <f>TEXT(Table_3[[#This Row],[Nascimento]],"DD/MM/AA")</f>
        <v>31/10/96</v>
      </c>
      <c r="L92" s="19" t="s">
        <v>608</v>
      </c>
      <c r="M92" s="8" t="s">
        <v>610</v>
      </c>
      <c r="N92" s="8" t="s">
        <v>444</v>
      </c>
      <c r="O92" s="8">
        <v>88053505</v>
      </c>
      <c r="P92" s="8" t="s">
        <v>611</v>
      </c>
      <c r="Q92" s="8" t="s">
        <v>613</v>
      </c>
      <c r="R92" s="8"/>
      <c r="S92" s="8"/>
      <c r="T92" s="8"/>
      <c r="U92" s="22" t="s">
        <v>615</v>
      </c>
      <c r="V92" s="8" t="s">
        <v>617</v>
      </c>
      <c r="W92" s="416" t="s">
        <v>154</v>
      </c>
      <c r="X92" s="8">
        <v>15104167</v>
      </c>
      <c r="Y92" s="8" t="s">
        <v>113</v>
      </c>
      <c r="Z92" s="15" t="s">
        <v>115</v>
      </c>
      <c r="AA92" s="65">
        <v>17.100000000000001</v>
      </c>
    </row>
    <row r="93" spans="1:27">
      <c r="A93" s="30" t="s">
        <v>25</v>
      </c>
      <c r="B93" s="31"/>
      <c r="C93" s="32" t="s">
        <v>145</v>
      </c>
      <c r="D93" s="33" t="s">
        <v>29</v>
      </c>
      <c r="E93" s="31" t="s">
        <v>753</v>
      </c>
      <c r="F93" s="34"/>
      <c r="G93" s="34" t="s">
        <v>32</v>
      </c>
      <c r="H93" s="31" t="s">
        <v>33</v>
      </c>
      <c r="I93" s="30" t="s">
        <v>34</v>
      </c>
      <c r="J93" s="36">
        <v>35747</v>
      </c>
      <c r="K93" s="36" t="str">
        <f>TEXT(Table_3[[#This Row],[Nascimento]],"DD/MM/AA")</f>
        <v>13/11/97</v>
      </c>
      <c r="L93" s="66" t="s">
        <v>39</v>
      </c>
      <c r="M93" s="31" t="s">
        <v>48</v>
      </c>
      <c r="N93" s="31" t="s">
        <v>41</v>
      </c>
      <c r="O93" s="31"/>
      <c r="P93" s="31" t="s">
        <v>51</v>
      </c>
      <c r="Q93" s="34" t="s">
        <v>43</v>
      </c>
      <c r="R93" s="34"/>
      <c r="S93" s="31"/>
      <c r="T93" s="38"/>
      <c r="U93" s="39" t="s">
        <v>52</v>
      </c>
      <c r="V93" s="34" t="s">
        <v>54</v>
      </c>
      <c r="W93" s="461" t="s">
        <v>112</v>
      </c>
      <c r="X93" s="67">
        <v>15205906</v>
      </c>
      <c r="Y93" s="68" t="s">
        <v>58</v>
      </c>
      <c r="Z93" s="69">
        <v>42036</v>
      </c>
      <c r="AA93" s="65">
        <v>16.2</v>
      </c>
    </row>
    <row r="94" spans="1:27">
      <c r="A94" s="8" t="s">
        <v>60</v>
      </c>
      <c r="B94" s="70" t="s">
        <v>387</v>
      </c>
      <c r="C94" s="71" t="s">
        <v>619</v>
      </c>
      <c r="D94" s="17" t="str">
        <f>HYPERLINK("mailto:aecfumagali@gmail.com","aecfumagali@gmail.com")</f>
        <v>aecfumagali@gmail.com</v>
      </c>
      <c r="E94" s="72" t="s">
        <v>754</v>
      </c>
      <c r="F94" s="72"/>
      <c r="G94" s="72" t="s">
        <v>79</v>
      </c>
      <c r="H94" s="8" t="s">
        <v>80</v>
      </c>
      <c r="I94" s="72" t="s">
        <v>70</v>
      </c>
      <c r="J94" s="73">
        <v>35177</v>
      </c>
      <c r="K94" s="106" t="str">
        <f>TEXT(Table_3[[#This Row],[Nascimento]],"DD/MM/AA")</f>
        <v>22/04/96</v>
      </c>
      <c r="L94" s="74" t="s">
        <v>91</v>
      </c>
      <c r="M94" s="74" t="s">
        <v>94</v>
      </c>
      <c r="N94" s="74" t="s">
        <v>95</v>
      </c>
      <c r="O94" s="74" t="s">
        <v>97</v>
      </c>
      <c r="P94" s="72" t="s">
        <v>98</v>
      </c>
      <c r="Q94" s="75" t="s">
        <v>99</v>
      </c>
      <c r="R94" s="72" t="s">
        <v>109</v>
      </c>
      <c r="S94" s="72">
        <v>1011</v>
      </c>
      <c r="T94" s="76" t="s">
        <v>110</v>
      </c>
      <c r="U94" s="72" t="s">
        <v>114</v>
      </c>
      <c r="V94" s="72" t="s">
        <v>116</v>
      </c>
      <c r="W94" s="421" t="s">
        <v>118</v>
      </c>
      <c r="X94" s="77">
        <v>15100815</v>
      </c>
      <c r="Y94" s="72" t="s">
        <v>58</v>
      </c>
      <c r="Z94" s="72" t="s">
        <v>120</v>
      </c>
      <c r="AA94" s="65">
        <v>16.2</v>
      </c>
    </row>
    <row r="95" spans="1:27">
      <c r="A95" s="30" t="s">
        <v>121</v>
      </c>
      <c r="B95" s="31"/>
      <c r="C95" s="32" t="s">
        <v>145</v>
      </c>
      <c r="D95" s="33" t="s">
        <v>122</v>
      </c>
      <c r="E95" s="31" t="s">
        <v>123</v>
      </c>
      <c r="F95" s="34" t="s">
        <v>124</v>
      </c>
      <c r="G95" s="34" t="s">
        <v>125</v>
      </c>
      <c r="H95" s="31" t="s">
        <v>126</v>
      </c>
      <c r="I95" s="30" t="s">
        <v>34</v>
      </c>
      <c r="J95" s="36">
        <v>35635</v>
      </c>
      <c r="K95" s="36" t="str">
        <f>TEXT(Table_3[[#This Row],[Nascimento]],"DD/MM/AA")</f>
        <v>24/07/97</v>
      </c>
      <c r="L95" s="66" t="s">
        <v>755</v>
      </c>
      <c r="M95" s="31" t="s">
        <v>128</v>
      </c>
      <c r="N95" s="31" t="s">
        <v>130</v>
      </c>
      <c r="O95" s="31" t="s">
        <v>132</v>
      </c>
      <c r="P95" s="31" t="s">
        <v>756</v>
      </c>
      <c r="Q95" s="78" t="s">
        <v>757</v>
      </c>
      <c r="R95" s="31" t="s">
        <v>109</v>
      </c>
      <c r="S95" s="31" t="s">
        <v>141</v>
      </c>
      <c r="T95" s="38" t="s">
        <v>142</v>
      </c>
      <c r="U95" s="39" t="s">
        <v>143</v>
      </c>
      <c r="V95" s="31" t="s">
        <v>144</v>
      </c>
      <c r="W95" s="461" t="s">
        <v>112</v>
      </c>
      <c r="X95" s="37">
        <v>15100817</v>
      </c>
      <c r="Y95" s="44" t="s">
        <v>58</v>
      </c>
      <c r="Z95" s="69" t="s">
        <v>115</v>
      </c>
      <c r="AA95" s="65">
        <v>16.2</v>
      </c>
    </row>
    <row r="96" spans="1:27">
      <c r="A96" s="30" t="s">
        <v>758</v>
      </c>
      <c r="B96" s="37" t="s">
        <v>198</v>
      </c>
      <c r="C96" s="79" t="s">
        <v>65</v>
      </c>
      <c r="D96" s="33" t="s">
        <v>759</v>
      </c>
      <c r="E96" s="31" t="s">
        <v>760</v>
      </c>
      <c r="F96" s="34"/>
      <c r="G96" s="31" t="s">
        <v>761</v>
      </c>
      <c r="H96" s="30" t="s">
        <v>762</v>
      </c>
      <c r="I96" s="31" t="s">
        <v>210</v>
      </c>
      <c r="J96" s="66">
        <v>34184</v>
      </c>
      <c r="K96" s="153" t="str">
        <f>TEXT(Table_3[[#This Row],[Nascimento]],"DD/MM/AA")</f>
        <v>03/08/93</v>
      </c>
      <c r="L96" s="31" t="s">
        <v>763</v>
      </c>
      <c r="M96" s="31" t="s">
        <v>764</v>
      </c>
      <c r="N96" s="31" t="s">
        <v>765</v>
      </c>
      <c r="O96" s="31" t="s">
        <v>766</v>
      </c>
      <c r="P96" s="31"/>
      <c r="Q96" s="80"/>
      <c r="R96" s="31" t="s">
        <v>105</v>
      </c>
      <c r="S96" s="31" t="s">
        <v>223</v>
      </c>
      <c r="T96" s="39" t="s">
        <v>767</v>
      </c>
      <c r="U96" s="31"/>
      <c r="V96" s="31"/>
      <c r="W96" s="420" t="s">
        <v>120</v>
      </c>
      <c r="X96" s="69">
        <v>13200720</v>
      </c>
      <c r="Y96" s="31" t="s">
        <v>58</v>
      </c>
      <c r="Z96" s="31">
        <v>41306</v>
      </c>
      <c r="AA96" s="65">
        <v>16.2</v>
      </c>
    </row>
    <row r="97" spans="1:27">
      <c r="A97" s="30" t="s">
        <v>147</v>
      </c>
      <c r="B97" s="31" t="s">
        <v>198</v>
      </c>
      <c r="C97" s="32" t="s">
        <v>27</v>
      </c>
      <c r="D97" s="33" t="str">
        <f>HYPERLINK("mailto:biancasantvie@gmail.com","biancasantvie@gmail.com")</f>
        <v>biancasantvie@gmail.com</v>
      </c>
      <c r="E97" s="31" t="s">
        <v>152</v>
      </c>
      <c r="F97" s="34"/>
      <c r="G97" s="34" t="s">
        <v>153</v>
      </c>
      <c r="H97" s="31">
        <v>6036693</v>
      </c>
      <c r="I97" s="30" t="s">
        <v>34</v>
      </c>
      <c r="J97" s="36">
        <v>35014</v>
      </c>
      <c r="K97" s="36" t="str">
        <f>TEXT(Table_3[[#This Row],[Nascimento]],"DD/MM/AA")</f>
        <v>11/11/95</v>
      </c>
      <c r="L97" s="66" t="s">
        <v>156</v>
      </c>
      <c r="M97" s="31" t="s">
        <v>157</v>
      </c>
      <c r="N97" s="31" t="s">
        <v>159</v>
      </c>
      <c r="O97" s="31" t="s">
        <v>160</v>
      </c>
      <c r="P97" s="31" t="s">
        <v>162</v>
      </c>
      <c r="Q97" s="34" t="s">
        <v>164</v>
      </c>
      <c r="R97" s="34" t="s">
        <v>105</v>
      </c>
      <c r="S97" s="31" t="s">
        <v>166</v>
      </c>
      <c r="T97" s="38" t="s">
        <v>168</v>
      </c>
      <c r="U97" s="39" t="s">
        <v>171</v>
      </c>
      <c r="V97" s="34" t="s">
        <v>173</v>
      </c>
      <c r="W97" s="461" t="s">
        <v>154</v>
      </c>
      <c r="X97" s="67">
        <v>14104073</v>
      </c>
      <c r="Y97" s="68" t="s">
        <v>58</v>
      </c>
      <c r="Z97" s="69"/>
      <c r="AA97" s="65">
        <v>16.2</v>
      </c>
    </row>
    <row r="98" spans="1:27">
      <c r="A98" s="84" t="s">
        <v>177</v>
      </c>
      <c r="B98" s="85" t="s">
        <v>26</v>
      </c>
      <c r="C98" s="87" t="s">
        <v>27</v>
      </c>
      <c r="D98" s="89" t="s">
        <v>202</v>
      </c>
      <c r="E98" s="90" t="s">
        <v>769</v>
      </c>
      <c r="F98" s="90"/>
      <c r="G98" s="90" t="s">
        <v>206</v>
      </c>
      <c r="H98" s="90" t="s">
        <v>208</v>
      </c>
      <c r="I98" s="84" t="s">
        <v>210</v>
      </c>
      <c r="J98" s="91">
        <v>34932</v>
      </c>
      <c r="K98" s="91" t="str">
        <f>TEXT(Table_3[[#This Row],[Nascimento]],"DD/MM/AA")</f>
        <v>21/08/95</v>
      </c>
      <c r="L98" s="92" t="s">
        <v>213</v>
      </c>
      <c r="M98" s="90"/>
      <c r="N98" s="90" t="s">
        <v>215</v>
      </c>
      <c r="O98" s="90" t="s">
        <v>217</v>
      </c>
      <c r="P98" s="90"/>
      <c r="Q98" s="90" t="s">
        <v>219</v>
      </c>
      <c r="R98" s="90" t="s">
        <v>105</v>
      </c>
      <c r="S98" s="94" t="s">
        <v>223</v>
      </c>
      <c r="T98" s="90" t="s">
        <v>226</v>
      </c>
      <c r="U98" s="95" t="s">
        <v>228</v>
      </c>
      <c r="V98" s="90" t="s">
        <v>229</v>
      </c>
      <c r="W98" s="460" t="s">
        <v>2852</v>
      </c>
      <c r="X98" s="96">
        <v>14209337</v>
      </c>
      <c r="Y98" s="96" t="s">
        <v>231</v>
      </c>
      <c r="Z98" s="97" t="s">
        <v>232</v>
      </c>
      <c r="AA98" s="65">
        <v>16.2</v>
      </c>
    </row>
    <row r="99" spans="1:27">
      <c r="A99" s="30" t="s">
        <v>783</v>
      </c>
      <c r="B99" s="31" t="s">
        <v>26</v>
      </c>
      <c r="C99" s="32" t="s">
        <v>27</v>
      </c>
      <c r="D99" s="33" t="str">
        <f>HYPERLINK("mailto:danparedes30@gmail.com","danparedes30@gmail.com")</f>
        <v>danparedes30@gmail.com</v>
      </c>
      <c r="E99" s="31" t="s">
        <v>784</v>
      </c>
      <c r="F99" s="34" t="s">
        <v>785</v>
      </c>
      <c r="G99" s="34" t="s">
        <v>786</v>
      </c>
      <c r="H99" s="31" t="s">
        <v>787</v>
      </c>
      <c r="I99" s="30"/>
      <c r="J99" s="36">
        <v>34849</v>
      </c>
      <c r="K99" s="36" t="str">
        <f>TEXT(Table_3[[#This Row],[Nascimento]],"DD/MM/AA")</f>
        <v>30/05/95</v>
      </c>
      <c r="L99" s="66" t="s">
        <v>788</v>
      </c>
      <c r="M99" s="31"/>
      <c r="N99" s="31" t="s">
        <v>789</v>
      </c>
      <c r="O99" s="31" t="s">
        <v>790</v>
      </c>
      <c r="P99" s="31" t="s">
        <v>791</v>
      </c>
      <c r="Q99" s="34" t="s">
        <v>792</v>
      </c>
      <c r="R99" s="34"/>
      <c r="S99" s="31"/>
      <c r="T99" s="38"/>
      <c r="U99" s="39"/>
      <c r="V99" s="34"/>
      <c r="W99" s="420" t="s">
        <v>118</v>
      </c>
      <c r="X99" s="67">
        <v>14209737</v>
      </c>
      <c r="Y99" s="68" t="s">
        <v>58</v>
      </c>
      <c r="Z99" s="69" t="s">
        <v>281</v>
      </c>
      <c r="AA99" s="65">
        <v>16.2</v>
      </c>
    </row>
    <row r="100" spans="1:27">
      <c r="A100" s="84" t="s">
        <v>86</v>
      </c>
      <c r="B100" s="85"/>
      <c r="C100" s="87" t="s">
        <v>145</v>
      </c>
      <c r="D100" s="89" t="s">
        <v>88</v>
      </c>
      <c r="E100" s="90" t="s">
        <v>793</v>
      </c>
      <c r="F100" s="90"/>
      <c r="G100" s="90" t="s">
        <v>92</v>
      </c>
      <c r="H100" s="90">
        <v>5285833</v>
      </c>
      <c r="I100" s="84" t="s">
        <v>34</v>
      </c>
      <c r="J100" s="91">
        <v>35337</v>
      </c>
      <c r="K100" s="91" t="str">
        <f>TEXT(Table_3[[#This Row],[Nascimento]],"DD/MM/AA")</f>
        <v>29/09/96</v>
      </c>
      <c r="L100" s="92" t="s">
        <v>794</v>
      </c>
      <c r="M100" s="90" t="s">
        <v>795</v>
      </c>
      <c r="N100" s="90" t="s">
        <v>41</v>
      </c>
      <c r="O100" s="90" t="s">
        <v>102</v>
      </c>
      <c r="P100" s="90" t="s">
        <v>103</v>
      </c>
      <c r="Q100" s="90" t="s">
        <v>104</v>
      </c>
      <c r="R100" s="90" t="s">
        <v>105</v>
      </c>
      <c r="S100" s="94">
        <v>1208376</v>
      </c>
      <c r="T100" s="90" t="s">
        <v>796</v>
      </c>
      <c r="U100" s="95" t="s">
        <v>108</v>
      </c>
      <c r="V100" s="90" t="s">
        <v>797</v>
      </c>
      <c r="W100" s="422" t="s">
        <v>112</v>
      </c>
      <c r="X100" s="96">
        <v>15100838</v>
      </c>
      <c r="Y100" s="96" t="s">
        <v>113</v>
      </c>
      <c r="Z100" s="102" t="s">
        <v>115</v>
      </c>
      <c r="AA100" s="65">
        <v>16.2</v>
      </c>
    </row>
    <row r="101" spans="1:27">
      <c r="A101" s="98" t="s">
        <v>243</v>
      </c>
      <c r="B101" s="70" t="s">
        <v>61</v>
      </c>
      <c r="C101" s="71" t="s">
        <v>77</v>
      </c>
      <c r="D101" s="25" t="str">
        <f>HYPERLINK("mailto:davidteleseller@gmail.com","davidteleseller@gmail.com")</f>
        <v>davidteleseller@gmail.com</v>
      </c>
      <c r="E101" s="74" t="s">
        <v>798</v>
      </c>
      <c r="F101" s="72"/>
      <c r="G101" s="74" t="s">
        <v>262</v>
      </c>
      <c r="H101" s="5">
        <v>1048184</v>
      </c>
      <c r="I101" s="74" t="s">
        <v>263</v>
      </c>
      <c r="J101" s="106">
        <v>34954</v>
      </c>
      <c r="K101" s="106" t="str">
        <f>TEXT(Table_3[[#This Row],[Nascimento]],"DD/MM/AA")</f>
        <v>12/09/95</v>
      </c>
      <c r="L101" s="74" t="s">
        <v>264</v>
      </c>
      <c r="M101" s="74" t="s">
        <v>265</v>
      </c>
      <c r="N101" s="74" t="s">
        <v>267</v>
      </c>
      <c r="O101" s="74" t="s">
        <v>269</v>
      </c>
      <c r="P101" s="74" t="s">
        <v>270</v>
      </c>
      <c r="Q101" s="108" t="s">
        <v>271</v>
      </c>
      <c r="R101" s="74" t="s">
        <v>105</v>
      </c>
      <c r="S101" s="74" t="s">
        <v>274</v>
      </c>
      <c r="T101" s="109" t="s">
        <v>275</v>
      </c>
      <c r="U101" s="74" t="s">
        <v>277</v>
      </c>
      <c r="V101" s="74" t="s">
        <v>279</v>
      </c>
      <c r="W101" s="421" t="s">
        <v>120</v>
      </c>
      <c r="X101" s="110">
        <v>14100960</v>
      </c>
      <c r="Y101" s="74" t="s">
        <v>57</v>
      </c>
      <c r="Z101" s="112" t="s">
        <v>281</v>
      </c>
      <c r="AA101" s="65">
        <v>16.2</v>
      </c>
    </row>
    <row r="102" spans="1:27">
      <c r="A102" s="84" t="s">
        <v>800</v>
      </c>
      <c r="B102" s="85" t="s">
        <v>26</v>
      </c>
      <c r="C102" s="87" t="s">
        <v>27</v>
      </c>
      <c r="D102" s="89" t="str">
        <f>HYPERLINK("mailto:vergani.debora@gmail.com","vergani.debora@gmail.com")</f>
        <v>vergani.debora@gmail.com</v>
      </c>
      <c r="E102" s="90" t="s">
        <v>801</v>
      </c>
      <c r="F102" s="90"/>
      <c r="G102" s="90" t="s">
        <v>802</v>
      </c>
      <c r="H102" s="90">
        <v>4743218</v>
      </c>
      <c r="I102" s="84" t="s">
        <v>34</v>
      </c>
      <c r="J102" s="91">
        <v>34101</v>
      </c>
      <c r="K102" s="91" t="str">
        <f>TEXT(Table_3[[#This Row],[Nascimento]],"DD/MM/AA")</f>
        <v>12/05/93</v>
      </c>
      <c r="L102" s="92" t="s">
        <v>803</v>
      </c>
      <c r="M102" s="90" t="s">
        <v>804</v>
      </c>
      <c r="N102" s="90" t="s">
        <v>41</v>
      </c>
      <c r="O102" s="90">
        <v>88036000</v>
      </c>
      <c r="P102" s="90" t="s">
        <v>805</v>
      </c>
      <c r="Q102" s="90" t="s">
        <v>806</v>
      </c>
      <c r="R102" s="90" t="s">
        <v>109</v>
      </c>
      <c r="S102" s="90">
        <v>1877</v>
      </c>
      <c r="T102" s="90" t="s">
        <v>807</v>
      </c>
      <c r="U102" s="95" t="s">
        <v>808</v>
      </c>
      <c r="V102" s="90" t="s">
        <v>809</v>
      </c>
      <c r="W102" s="422" t="s">
        <v>118</v>
      </c>
      <c r="X102" s="96">
        <v>13203851</v>
      </c>
      <c r="Y102" s="96" t="s">
        <v>58</v>
      </c>
      <c r="Z102" s="97" t="s">
        <v>810</v>
      </c>
      <c r="AA102" s="65">
        <v>16.2</v>
      </c>
    </row>
    <row r="103" spans="1:27">
      <c r="A103" s="30" t="s">
        <v>293</v>
      </c>
      <c r="B103" s="31" t="s">
        <v>198</v>
      </c>
      <c r="C103" s="32" t="s">
        <v>27</v>
      </c>
      <c r="D103" s="33" t="s">
        <v>294</v>
      </c>
      <c r="E103" s="31" t="s">
        <v>295</v>
      </c>
      <c r="F103" s="34"/>
      <c r="G103" s="34" t="s">
        <v>296</v>
      </c>
      <c r="H103" s="31" t="s">
        <v>297</v>
      </c>
      <c r="I103" s="30" t="s">
        <v>298</v>
      </c>
      <c r="J103" s="36">
        <v>33566</v>
      </c>
      <c r="K103" s="36" t="str">
        <f>TEXT(Table_3[[#This Row],[Nascimento]],"DD/MM/AA")</f>
        <v>24/11/91</v>
      </c>
      <c r="L103" s="66" t="s">
        <v>300</v>
      </c>
      <c r="M103" s="31" t="s">
        <v>301</v>
      </c>
      <c r="N103" s="31" t="s">
        <v>302</v>
      </c>
      <c r="O103" s="31"/>
      <c r="P103" s="31" t="s">
        <v>303</v>
      </c>
      <c r="Q103" s="34" t="s">
        <v>304</v>
      </c>
      <c r="R103" s="34" t="s">
        <v>305</v>
      </c>
      <c r="S103" s="31">
        <v>6311</v>
      </c>
      <c r="T103" s="38" t="s">
        <v>306</v>
      </c>
      <c r="U103" s="39" t="s">
        <v>307</v>
      </c>
      <c r="V103" s="34" t="s">
        <v>308</v>
      </c>
      <c r="W103" s="461" t="s">
        <v>154</v>
      </c>
      <c r="X103" s="67">
        <v>15200717</v>
      </c>
      <c r="Y103" s="68" t="s">
        <v>309</v>
      </c>
      <c r="Z103" s="69" t="s">
        <v>85</v>
      </c>
      <c r="AA103" s="65">
        <v>16.2</v>
      </c>
    </row>
    <row r="104" spans="1:27">
      <c r="A104" s="30" t="s">
        <v>194</v>
      </c>
      <c r="B104" s="31"/>
      <c r="C104" s="32" t="s">
        <v>145</v>
      </c>
      <c r="D104" s="33" t="s">
        <v>225</v>
      </c>
      <c r="E104" s="31" t="s">
        <v>233</v>
      </c>
      <c r="F104" s="34"/>
      <c r="G104" s="31" t="s">
        <v>238</v>
      </c>
      <c r="H104" s="31" t="s">
        <v>239</v>
      </c>
      <c r="I104" s="30" t="s">
        <v>34</v>
      </c>
      <c r="J104" s="36">
        <v>35139</v>
      </c>
      <c r="K104" s="36" t="str">
        <f>TEXT(Table_3[[#This Row],[Nascimento]],"DD/MM/AA")</f>
        <v>15/03/96</v>
      </c>
      <c r="L104" s="66"/>
      <c r="M104" s="31" t="s">
        <v>251</v>
      </c>
      <c r="N104" s="31" t="s">
        <v>215</v>
      </c>
      <c r="O104" s="31"/>
      <c r="P104" s="31" t="s">
        <v>255</v>
      </c>
      <c r="Q104" s="34"/>
      <c r="R104" s="34"/>
      <c r="S104" s="31"/>
      <c r="T104" s="38"/>
      <c r="U104" s="39" t="s">
        <v>266</v>
      </c>
      <c r="V104" s="31" t="s">
        <v>280</v>
      </c>
      <c r="W104" s="461" t="s">
        <v>112</v>
      </c>
      <c r="X104" s="37">
        <v>15100858</v>
      </c>
      <c r="Y104" s="44" t="s">
        <v>57</v>
      </c>
      <c r="Z104" s="45">
        <v>42005</v>
      </c>
      <c r="AA104" s="65">
        <v>16.2</v>
      </c>
    </row>
    <row r="105" spans="1:27">
      <c r="A105" s="84" t="s">
        <v>811</v>
      </c>
      <c r="B105" s="85" t="s">
        <v>87</v>
      </c>
      <c r="C105" s="87" t="s">
        <v>27</v>
      </c>
      <c r="D105" s="89" t="str">
        <f>HYPERLINK("mailto:alonsofernanda14@gmail.com", "alonsofernanda14@gmail.com")</f>
        <v>alonsofernanda14@gmail.com</v>
      </c>
      <c r="E105" s="90" t="s">
        <v>812</v>
      </c>
      <c r="F105" s="90" t="s">
        <v>813</v>
      </c>
      <c r="G105" s="90" t="s">
        <v>814</v>
      </c>
      <c r="H105" s="90">
        <v>5948380</v>
      </c>
      <c r="I105" s="84" t="s">
        <v>34</v>
      </c>
      <c r="J105" s="91">
        <v>34591</v>
      </c>
      <c r="K105" s="91" t="str">
        <f>TEXT(Table_3[[#This Row],[Nascimento]],"DD/MM/AA")</f>
        <v>14/09/94</v>
      </c>
      <c r="L105" s="92" t="s">
        <v>815</v>
      </c>
      <c r="M105" s="90" t="s">
        <v>816</v>
      </c>
      <c r="N105" s="90" t="s">
        <v>41</v>
      </c>
      <c r="O105" s="90" t="s">
        <v>817</v>
      </c>
      <c r="P105" s="90" t="s">
        <v>818</v>
      </c>
      <c r="Q105" s="90" t="s">
        <v>819</v>
      </c>
      <c r="R105" s="90" t="s">
        <v>81</v>
      </c>
      <c r="S105" s="90">
        <v>1575</v>
      </c>
      <c r="T105" s="90" t="s">
        <v>820</v>
      </c>
      <c r="U105" s="95"/>
      <c r="V105" s="90" t="s">
        <v>821</v>
      </c>
      <c r="W105" s="422" t="s">
        <v>118</v>
      </c>
      <c r="X105" s="96">
        <v>14104079</v>
      </c>
      <c r="Y105" s="96" t="s">
        <v>113</v>
      </c>
      <c r="Z105" s="97" t="s">
        <v>281</v>
      </c>
      <c r="AA105" s="65">
        <v>16.2</v>
      </c>
    </row>
    <row r="106" spans="1:27">
      <c r="A106" s="84" t="s">
        <v>324</v>
      </c>
      <c r="B106" s="85" t="s">
        <v>87</v>
      </c>
      <c r="C106" s="87" t="s">
        <v>27</v>
      </c>
      <c r="D106" s="89" t="s">
        <v>325</v>
      </c>
      <c r="E106" s="90" t="s">
        <v>822</v>
      </c>
      <c r="F106" s="90"/>
      <c r="G106" s="90" t="s">
        <v>327</v>
      </c>
      <c r="H106" s="90" t="s">
        <v>328</v>
      </c>
      <c r="I106" s="84" t="s">
        <v>70</v>
      </c>
      <c r="J106" s="91">
        <v>35102</v>
      </c>
      <c r="K106" s="91" t="str">
        <f>TEXT(Table_3[[#This Row],[Nascimento]],"DD/MM/AA")</f>
        <v>07/02/96</v>
      </c>
      <c r="L106" s="92" t="s">
        <v>329</v>
      </c>
      <c r="M106" s="90" t="s">
        <v>330</v>
      </c>
      <c r="N106" s="90" t="s">
        <v>209</v>
      </c>
      <c r="O106" s="90" t="s">
        <v>331</v>
      </c>
      <c r="P106" s="90" t="s">
        <v>333</v>
      </c>
      <c r="Q106" s="90" t="s">
        <v>334</v>
      </c>
      <c r="R106" s="90" t="s">
        <v>336</v>
      </c>
      <c r="S106" s="90">
        <v>3588</v>
      </c>
      <c r="T106" s="90" t="s">
        <v>337</v>
      </c>
      <c r="U106" s="95" t="s">
        <v>338</v>
      </c>
      <c r="V106" s="90" t="s">
        <v>340</v>
      </c>
      <c r="W106" s="422" t="s">
        <v>154</v>
      </c>
      <c r="X106" s="96">
        <v>14204784</v>
      </c>
      <c r="Y106" s="96" t="s">
        <v>57</v>
      </c>
      <c r="Z106" s="97" t="s">
        <v>232</v>
      </c>
      <c r="AA106" s="65">
        <v>16.2</v>
      </c>
    </row>
    <row r="107" spans="1:27">
      <c r="A107" s="30" t="s">
        <v>823</v>
      </c>
      <c r="B107" s="31"/>
      <c r="C107" s="32" t="s">
        <v>145</v>
      </c>
      <c r="D107" s="33" t="s">
        <v>346</v>
      </c>
      <c r="E107" s="31" t="s">
        <v>824</v>
      </c>
      <c r="F107" s="34" t="s">
        <v>352</v>
      </c>
      <c r="G107" s="34" t="s">
        <v>350</v>
      </c>
      <c r="H107" s="31" t="s">
        <v>351</v>
      </c>
      <c r="I107" s="30" t="s">
        <v>34</v>
      </c>
      <c r="J107" s="36">
        <v>35223</v>
      </c>
      <c r="K107" s="36" t="str">
        <f>TEXT(Table_3[[#This Row],[Nascimento]],"DD/MM/AA")</f>
        <v>07/06/96</v>
      </c>
      <c r="L107" s="66" t="s">
        <v>353</v>
      </c>
      <c r="M107" s="31" t="s">
        <v>354</v>
      </c>
      <c r="N107" s="31" t="s">
        <v>215</v>
      </c>
      <c r="O107" s="31" t="s">
        <v>355</v>
      </c>
      <c r="P107" s="31" t="s">
        <v>356</v>
      </c>
      <c r="Q107" s="34" t="s">
        <v>358</v>
      </c>
      <c r="R107" s="34" t="s">
        <v>105</v>
      </c>
      <c r="S107" s="115" t="s">
        <v>223</v>
      </c>
      <c r="T107" s="38" t="s">
        <v>367</v>
      </c>
      <c r="U107" s="39" t="s">
        <v>369</v>
      </c>
      <c r="V107" s="34" t="s">
        <v>370</v>
      </c>
      <c r="W107" s="420" t="s">
        <v>112</v>
      </c>
      <c r="X107" s="67">
        <v>15104165</v>
      </c>
      <c r="Y107" s="68" t="s">
        <v>58</v>
      </c>
      <c r="Z107" s="69" t="s">
        <v>115</v>
      </c>
      <c r="AA107" s="65">
        <v>16.2</v>
      </c>
    </row>
    <row r="108" spans="1:27">
      <c r="A108" s="84" t="s">
        <v>385</v>
      </c>
      <c r="B108" s="85" t="s">
        <v>387</v>
      </c>
      <c r="C108" s="87" t="s">
        <v>27</v>
      </c>
      <c r="D108" s="89" t="s">
        <v>389</v>
      </c>
      <c r="E108" s="90" t="s">
        <v>826</v>
      </c>
      <c r="F108" s="90"/>
      <c r="G108" s="90" t="s">
        <v>394</v>
      </c>
      <c r="H108" s="90" t="s">
        <v>395</v>
      </c>
      <c r="I108" s="84" t="s">
        <v>34</v>
      </c>
      <c r="J108" s="91">
        <v>34927</v>
      </c>
      <c r="K108" s="91" t="str">
        <f>TEXT(Table_3[[#This Row],[Nascimento]],"DD/MM/AA")</f>
        <v>16/08/95</v>
      </c>
      <c r="L108" s="92" t="s">
        <v>397</v>
      </c>
      <c r="M108" s="90" t="s">
        <v>398</v>
      </c>
      <c r="N108" s="90" t="s">
        <v>215</v>
      </c>
      <c r="O108" s="90" t="s">
        <v>160</v>
      </c>
      <c r="P108" s="90" t="s">
        <v>401</v>
      </c>
      <c r="Q108" s="90" t="s">
        <v>402</v>
      </c>
      <c r="R108" s="90" t="s">
        <v>105</v>
      </c>
      <c r="S108" s="90" t="s">
        <v>403</v>
      </c>
      <c r="T108" s="90" t="s">
        <v>404</v>
      </c>
      <c r="U108" s="95" t="s">
        <v>405</v>
      </c>
      <c r="V108" s="90" t="s">
        <v>406</v>
      </c>
      <c r="W108" s="460" t="s">
        <v>85</v>
      </c>
      <c r="X108" s="96">
        <v>14200818</v>
      </c>
      <c r="Y108" s="96" t="s">
        <v>58</v>
      </c>
      <c r="Z108" s="97" t="s">
        <v>407</v>
      </c>
      <c r="AA108" s="65">
        <v>16.2</v>
      </c>
    </row>
    <row r="109" spans="1:27">
      <c r="A109" s="30" t="s">
        <v>838</v>
      </c>
      <c r="B109" s="31" t="s">
        <v>61</v>
      </c>
      <c r="C109" s="32" t="s">
        <v>840</v>
      </c>
      <c r="D109" s="33" t="str">
        <f>HYPERLINK("mailto:gabriela.p.gonzalez.1@gmail.com","gabriela.p.gonzalez.1@gmail.com")</f>
        <v>gabriela.p.gonzalez.1@gmail.com</v>
      </c>
      <c r="E109" s="31" t="s">
        <v>842</v>
      </c>
      <c r="F109" s="34" t="s">
        <v>844</v>
      </c>
      <c r="G109" s="34" t="s">
        <v>846</v>
      </c>
      <c r="H109" s="31" t="s">
        <v>848</v>
      </c>
      <c r="I109" s="30" t="s">
        <v>210</v>
      </c>
      <c r="J109" s="36">
        <v>34209</v>
      </c>
      <c r="K109" s="36" t="str">
        <f>TEXT(Table_3[[#This Row],[Nascimento]],"DD/MM/AA")</f>
        <v>28/08/93</v>
      </c>
      <c r="L109" s="66" t="s">
        <v>375</v>
      </c>
      <c r="M109" s="31" t="s">
        <v>850</v>
      </c>
      <c r="N109" s="31" t="s">
        <v>832</v>
      </c>
      <c r="O109" s="31" t="s">
        <v>377</v>
      </c>
      <c r="P109" s="31" t="s">
        <v>851</v>
      </c>
      <c r="Q109" s="34" t="s">
        <v>852</v>
      </c>
      <c r="R109" s="34" t="s">
        <v>81</v>
      </c>
      <c r="S109" s="31">
        <v>8139</v>
      </c>
      <c r="T109" s="38" t="s">
        <v>853</v>
      </c>
      <c r="U109" s="39" t="s">
        <v>854</v>
      </c>
      <c r="V109" s="34" t="s">
        <v>855</v>
      </c>
      <c r="W109" s="420" t="s">
        <v>856</v>
      </c>
      <c r="X109">
        <v>14100962</v>
      </c>
      <c r="Y109" s="69" t="s">
        <v>57</v>
      </c>
      <c r="AA109" s="65">
        <v>16.2</v>
      </c>
    </row>
    <row r="110" spans="1:27">
      <c r="A110" s="84" t="s">
        <v>858</v>
      </c>
      <c r="B110" s="85" t="s">
        <v>87</v>
      </c>
      <c r="C110" s="87" t="s">
        <v>27</v>
      </c>
      <c r="D110" s="89" t="str">
        <f>HYPERLINK("mailto:guilhermeslosso@gmail.com","guilhermeslosso@gmail.com")</f>
        <v>guilhermeslosso@gmail.com</v>
      </c>
      <c r="E110" s="90" t="s">
        <v>859</v>
      </c>
      <c r="F110" s="90"/>
      <c r="G110" s="90" t="s">
        <v>860</v>
      </c>
      <c r="H110" s="90">
        <v>5371409</v>
      </c>
      <c r="I110" s="84" t="s">
        <v>34</v>
      </c>
      <c r="J110" s="91">
        <v>35261</v>
      </c>
      <c r="K110" s="91" t="str">
        <f>TEXT(Table_3[[#This Row],[Nascimento]],"DD/MM/AA")</f>
        <v>15/07/96</v>
      </c>
      <c r="L110" s="92" t="s">
        <v>861</v>
      </c>
      <c r="M110" s="90"/>
      <c r="N110" s="90" t="s">
        <v>863</v>
      </c>
      <c r="O110" s="90" t="s">
        <v>865</v>
      </c>
      <c r="P110" s="90" t="s">
        <v>859</v>
      </c>
      <c r="Q110" s="90" t="s">
        <v>867</v>
      </c>
      <c r="R110" s="90"/>
      <c r="S110" s="90"/>
      <c r="T110" s="90"/>
      <c r="U110" s="95" t="s">
        <v>869</v>
      </c>
      <c r="V110" s="90" t="s">
        <v>871</v>
      </c>
      <c r="W110" s="422" t="s">
        <v>118</v>
      </c>
      <c r="X110" s="96">
        <v>15100844</v>
      </c>
      <c r="Y110" s="96" t="s">
        <v>113</v>
      </c>
      <c r="Z110" s="97" t="s">
        <v>120</v>
      </c>
      <c r="AA110" s="65">
        <v>16.2</v>
      </c>
    </row>
    <row r="111" spans="1:27">
      <c r="A111" s="120" t="s">
        <v>877</v>
      </c>
      <c r="B111" s="120"/>
      <c r="C111" s="120" t="s">
        <v>145</v>
      </c>
      <c r="D111" s="120" t="s">
        <v>879</v>
      </c>
      <c r="E111" s="120" t="s">
        <v>880</v>
      </c>
      <c r="F111" s="120"/>
      <c r="G111" s="120" t="s">
        <v>881</v>
      </c>
      <c r="H111" s="120" t="s">
        <v>882</v>
      </c>
      <c r="I111" s="120" t="s">
        <v>34</v>
      </c>
      <c r="J111" s="468">
        <v>35542</v>
      </c>
      <c r="K111" s="468" t="str">
        <f>TEXT(Table_3[[#This Row],[Nascimento]],"DD/MM/AA")</f>
        <v>22/04/97</v>
      </c>
      <c r="L111" s="120"/>
      <c r="M111" s="120"/>
      <c r="N111" s="120" t="s">
        <v>883</v>
      </c>
      <c r="O111" s="120"/>
      <c r="P111" s="120" t="s">
        <v>884</v>
      </c>
      <c r="Q111" s="120" t="s">
        <v>885</v>
      </c>
      <c r="R111" s="120" t="s">
        <v>81</v>
      </c>
      <c r="S111" s="120">
        <v>8668</v>
      </c>
      <c r="T111" s="120">
        <v>228060</v>
      </c>
      <c r="U111" s="120" t="s">
        <v>886</v>
      </c>
      <c r="V111" s="120" t="s">
        <v>887</v>
      </c>
      <c r="W111" s="464" t="s">
        <v>112</v>
      </c>
      <c r="X111" s="120">
        <v>15204934</v>
      </c>
      <c r="Y111" s="120" t="s">
        <v>57</v>
      </c>
      <c r="Z111" s="120">
        <v>42036</v>
      </c>
      <c r="AA111" s="65">
        <v>16.2</v>
      </c>
    </row>
    <row r="112" spans="1:27">
      <c r="A112" s="30" t="s">
        <v>419</v>
      </c>
      <c r="B112" s="31" t="s">
        <v>87</v>
      </c>
      <c r="C112" s="32" t="s">
        <v>27</v>
      </c>
      <c r="D112" s="33" t="s">
        <v>423</v>
      </c>
      <c r="E112" s="31" t="s">
        <v>889</v>
      </c>
      <c r="F112" s="34"/>
      <c r="G112" s="34" t="s">
        <v>427</v>
      </c>
      <c r="H112" s="31">
        <v>5231213</v>
      </c>
      <c r="I112" s="30" t="s">
        <v>34</v>
      </c>
      <c r="J112" s="36">
        <v>35216</v>
      </c>
      <c r="K112" s="36" t="str">
        <f>TEXT(Table_3[[#This Row],[Nascimento]],"DD/MM/AA")</f>
        <v>31/05/96</v>
      </c>
      <c r="L112" s="66" t="s">
        <v>375</v>
      </c>
      <c r="M112" s="31" t="s">
        <v>431</v>
      </c>
      <c r="N112" s="31" t="s">
        <v>316</v>
      </c>
      <c r="O112" s="31" t="s">
        <v>377</v>
      </c>
      <c r="P112" s="31" t="s">
        <v>433</v>
      </c>
      <c r="Q112" s="34" t="s">
        <v>435</v>
      </c>
      <c r="R112" s="34"/>
      <c r="S112" s="31"/>
      <c r="T112" s="38"/>
      <c r="U112" s="39" t="s">
        <v>437</v>
      </c>
      <c r="V112" s="34" t="s">
        <v>438</v>
      </c>
      <c r="W112" s="420" t="s">
        <v>154</v>
      </c>
      <c r="X112" s="67">
        <v>15103153</v>
      </c>
      <c r="Y112" s="68" t="s">
        <v>57</v>
      </c>
      <c r="Z112" s="69" t="s">
        <v>115</v>
      </c>
      <c r="AA112" s="65">
        <v>16.2</v>
      </c>
    </row>
    <row r="113" spans="1:27">
      <c r="A113" s="84" t="s">
        <v>891</v>
      </c>
      <c r="B113" s="85" t="s">
        <v>26</v>
      </c>
      <c r="C113" s="87" t="s">
        <v>27</v>
      </c>
      <c r="D113" s="89" t="str">
        <f>HYPERLINK("mailto:jovfmartins@gmail.com","jovfmartins@gmail.com")</f>
        <v>jovfmartins@gmail.com</v>
      </c>
      <c r="E113" s="90" t="s">
        <v>892</v>
      </c>
      <c r="F113" s="90" t="s">
        <v>893</v>
      </c>
      <c r="G113" s="90" t="s">
        <v>894</v>
      </c>
      <c r="H113" s="90">
        <v>6808982</v>
      </c>
      <c r="I113" s="84" t="s">
        <v>34</v>
      </c>
      <c r="J113" s="91">
        <v>35185</v>
      </c>
      <c r="K113" s="91" t="str">
        <f>TEXT(Table_3[[#This Row],[Nascimento]],"DD/MM/AA")</f>
        <v>30/04/96</v>
      </c>
      <c r="L113" s="92" t="s">
        <v>895</v>
      </c>
      <c r="M113" s="90" t="s">
        <v>896</v>
      </c>
      <c r="N113" s="90" t="s">
        <v>897</v>
      </c>
      <c r="O113" s="90" t="s">
        <v>898</v>
      </c>
      <c r="P113" s="90" t="s">
        <v>899</v>
      </c>
      <c r="Q113" s="90" t="s">
        <v>900</v>
      </c>
      <c r="R113" s="90" t="s">
        <v>105</v>
      </c>
      <c r="S113" s="90" t="s">
        <v>223</v>
      </c>
      <c r="T113" s="90" t="s">
        <v>901</v>
      </c>
      <c r="U113" s="95" t="s">
        <v>902</v>
      </c>
      <c r="V113" s="90" t="s">
        <v>903</v>
      </c>
      <c r="W113" s="422" t="s">
        <v>118</v>
      </c>
      <c r="X113" s="96">
        <v>14203851</v>
      </c>
      <c r="Y113" s="96" t="s">
        <v>57</v>
      </c>
      <c r="Z113" s="97" t="s">
        <v>856</v>
      </c>
      <c r="AA113" s="65">
        <v>16.2</v>
      </c>
    </row>
    <row r="114" spans="1:27">
      <c r="A114" s="30" t="s">
        <v>460</v>
      </c>
      <c r="B114" s="31"/>
      <c r="C114" s="32" t="s">
        <v>145</v>
      </c>
      <c r="D114" s="33" t="s">
        <v>461</v>
      </c>
      <c r="E114" s="31" t="s">
        <v>905</v>
      </c>
      <c r="F114" s="34"/>
      <c r="G114" s="34" t="s">
        <v>463</v>
      </c>
      <c r="H114" s="31" t="s">
        <v>464</v>
      </c>
      <c r="I114" s="30" t="s">
        <v>34</v>
      </c>
      <c r="J114" s="36">
        <v>35287</v>
      </c>
      <c r="K114" s="36" t="str">
        <f>TEXT(Table_3[[#This Row],[Nascimento]],"DD/MM/AA")</f>
        <v>10/08/96</v>
      </c>
      <c r="L114" s="66" t="s">
        <v>465</v>
      </c>
      <c r="M114" s="31" t="s">
        <v>466</v>
      </c>
      <c r="N114" s="31" t="s">
        <v>467</v>
      </c>
      <c r="O114" s="31" t="s">
        <v>96</v>
      </c>
      <c r="P114" s="31" t="s">
        <v>469</v>
      </c>
      <c r="Q114" s="34" t="s">
        <v>470</v>
      </c>
      <c r="R114" s="34" t="s">
        <v>105</v>
      </c>
      <c r="S114" s="31">
        <v>-163230</v>
      </c>
      <c r="T114" s="38" t="s">
        <v>475</v>
      </c>
      <c r="U114" s="39" t="s">
        <v>476</v>
      </c>
      <c r="V114" s="34" t="s">
        <v>477</v>
      </c>
      <c r="W114" s="461" t="s">
        <v>112</v>
      </c>
      <c r="X114" s="67">
        <v>15100864</v>
      </c>
      <c r="Y114" s="68" t="s">
        <v>57</v>
      </c>
      <c r="Z114" s="69">
        <v>42005</v>
      </c>
      <c r="AA114" s="65">
        <v>16.2</v>
      </c>
    </row>
    <row r="115" spans="1:27">
      <c r="A115" s="84" t="s">
        <v>491</v>
      </c>
      <c r="B115" s="85"/>
      <c r="C115" s="87" t="s">
        <v>145</v>
      </c>
      <c r="D115" s="89" t="s">
        <v>493</v>
      </c>
      <c r="E115" s="90" t="s">
        <v>495</v>
      </c>
      <c r="F115" s="90"/>
      <c r="G115" s="90" t="s">
        <v>498</v>
      </c>
      <c r="H115" s="90" t="s">
        <v>500</v>
      </c>
      <c r="I115" s="84" t="s">
        <v>34</v>
      </c>
      <c r="J115" s="91">
        <v>35620</v>
      </c>
      <c r="K115" s="91" t="str">
        <f>TEXT(Table_3[[#This Row],[Nascimento]],"DD/MM/AA")</f>
        <v>09/07/97</v>
      </c>
      <c r="L115" s="92" t="s">
        <v>503</v>
      </c>
      <c r="M115" s="90" t="s">
        <v>505</v>
      </c>
      <c r="N115" s="90" t="s">
        <v>506</v>
      </c>
      <c r="O115" s="90"/>
      <c r="P115" s="90"/>
      <c r="Q115" s="90"/>
      <c r="R115" s="90"/>
      <c r="S115" s="90"/>
      <c r="T115" s="90"/>
      <c r="U115" s="95"/>
      <c r="V115" s="90" t="s">
        <v>510</v>
      </c>
      <c r="W115" s="460" t="s">
        <v>112</v>
      </c>
      <c r="X115" s="96">
        <v>16100791</v>
      </c>
      <c r="Y115" s="96" t="s">
        <v>58</v>
      </c>
      <c r="Z115" s="97"/>
      <c r="AA115" s="65">
        <v>16.2</v>
      </c>
    </row>
    <row r="116" spans="1:27">
      <c r="A116" s="30" t="s">
        <v>521</v>
      </c>
      <c r="B116" s="31" t="s">
        <v>387</v>
      </c>
      <c r="C116" s="32" t="s">
        <v>27</v>
      </c>
      <c r="D116" s="33" t="s">
        <v>522</v>
      </c>
      <c r="E116" s="31" t="s">
        <v>910</v>
      </c>
      <c r="F116" s="34"/>
      <c r="G116" s="34" t="s">
        <v>526</v>
      </c>
      <c r="H116" s="31" t="s">
        <v>527</v>
      </c>
      <c r="I116" s="30" t="s">
        <v>210</v>
      </c>
      <c r="J116" s="36">
        <v>35410</v>
      </c>
      <c r="K116" s="36" t="str">
        <f>TEXT(Table_3[[#This Row],[Nascimento]],"DD/MM/AA")</f>
        <v>11/12/96</v>
      </c>
      <c r="L116" s="66" t="s">
        <v>529</v>
      </c>
      <c r="M116" s="31" t="s">
        <v>531</v>
      </c>
      <c r="N116" s="31" t="s">
        <v>532</v>
      </c>
      <c r="O116" s="31" t="s">
        <v>96</v>
      </c>
      <c r="P116" s="31" t="s">
        <v>535</v>
      </c>
      <c r="Q116" s="34" t="s">
        <v>537</v>
      </c>
      <c r="R116" s="34" t="s">
        <v>539</v>
      </c>
      <c r="S116" s="31">
        <v>8668</v>
      </c>
      <c r="T116" s="38" t="s">
        <v>540</v>
      </c>
      <c r="U116" s="39" t="s">
        <v>542</v>
      </c>
      <c r="V116" s="34" t="s">
        <v>544</v>
      </c>
      <c r="W116" s="420" t="s">
        <v>154</v>
      </c>
      <c r="X116" s="67">
        <v>15100866</v>
      </c>
      <c r="Y116" s="68" t="s">
        <v>84</v>
      </c>
      <c r="Z116" s="69" t="s">
        <v>115</v>
      </c>
      <c r="AA116" s="65">
        <v>16.2</v>
      </c>
    </row>
    <row r="117" spans="1:27">
      <c r="A117" s="84" t="s">
        <v>912</v>
      </c>
      <c r="B117" s="85"/>
      <c r="C117" s="87" t="s">
        <v>145</v>
      </c>
      <c r="D117" s="89" t="s">
        <v>913</v>
      </c>
      <c r="E117" s="90" t="s">
        <v>914</v>
      </c>
      <c r="F117" s="90" t="s">
        <v>849</v>
      </c>
      <c r="G117" s="90" t="s">
        <v>915</v>
      </c>
      <c r="H117" s="90" t="s">
        <v>916</v>
      </c>
      <c r="I117" s="84" t="s">
        <v>34</v>
      </c>
      <c r="J117" s="91">
        <v>34392</v>
      </c>
      <c r="K117" s="91" t="str">
        <f>TEXT(Table_3[[#This Row],[Nascimento]],"DD/MM/AA")</f>
        <v>27/02/94</v>
      </c>
      <c r="L117" s="92" t="s">
        <v>917</v>
      </c>
      <c r="M117" s="90" t="s">
        <v>918</v>
      </c>
      <c r="N117" s="90" t="s">
        <v>41</v>
      </c>
      <c r="O117" s="90">
        <v>88036002</v>
      </c>
      <c r="P117" s="90" t="s">
        <v>919</v>
      </c>
      <c r="Q117" s="90" t="s">
        <v>920</v>
      </c>
      <c r="R117" s="90" t="s">
        <v>336</v>
      </c>
      <c r="S117" s="90">
        <v>1227</v>
      </c>
      <c r="T117" s="90" t="s">
        <v>921</v>
      </c>
      <c r="U117" s="95" t="s">
        <v>922</v>
      </c>
      <c r="V117" s="90" t="s">
        <v>923</v>
      </c>
      <c r="W117" s="460" t="s">
        <v>112</v>
      </c>
      <c r="X117" s="96">
        <v>15206217</v>
      </c>
      <c r="Y117" s="96" t="s">
        <v>113</v>
      </c>
      <c r="Z117" s="97">
        <v>42036</v>
      </c>
      <c r="AA117" s="65">
        <v>16.2</v>
      </c>
    </row>
    <row r="118" spans="1:27">
      <c r="A118" s="30" t="s">
        <v>924</v>
      </c>
      <c r="B118" s="31" t="s">
        <v>26</v>
      </c>
      <c r="C118" s="32" t="s">
        <v>619</v>
      </c>
      <c r="D118" s="33" t="s">
        <v>925</v>
      </c>
      <c r="E118" s="31" t="s">
        <v>926</v>
      </c>
      <c r="F118" s="34"/>
      <c r="G118" s="34" t="s">
        <v>927</v>
      </c>
      <c r="H118" s="31">
        <v>4979261</v>
      </c>
      <c r="I118" s="30" t="s">
        <v>34</v>
      </c>
      <c r="J118" s="36">
        <v>35458</v>
      </c>
      <c r="K118" s="36" t="str">
        <f>TEXT(Table_3[[#This Row],[Nascimento]],"DD/MM/AA")</f>
        <v>28/01/97</v>
      </c>
      <c r="L118" s="66" t="s">
        <v>928</v>
      </c>
      <c r="M118" s="31" t="s">
        <v>929</v>
      </c>
      <c r="N118" s="31" t="s">
        <v>209</v>
      </c>
      <c r="O118" s="31" t="s">
        <v>930</v>
      </c>
      <c r="P118" s="31" t="s">
        <v>931</v>
      </c>
      <c r="Q118" s="34" t="s">
        <v>932</v>
      </c>
      <c r="R118" s="34" t="s">
        <v>105</v>
      </c>
      <c r="S118" s="31" t="s">
        <v>933</v>
      </c>
      <c r="T118" s="38" t="s">
        <v>934</v>
      </c>
      <c r="U118" s="39" t="s">
        <v>935</v>
      </c>
      <c r="V118" s="34" t="s">
        <v>936</v>
      </c>
      <c r="W118" s="461" t="s">
        <v>85</v>
      </c>
      <c r="X118">
        <v>14203828</v>
      </c>
      <c r="Y118" s="69" t="s">
        <v>58</v>
      </c>
      <c r="AA118" s="65">
        <v>16.2</v>
      </c>
    </row>
    <row r="119" spans="1:27">
      <c r="A119" s="84" t="s">
        <v>937</v>
      </c>
      <c r="B119" s="85" t="s">
        <v>26</v>
      </c>
      <c r="C119" s="87" t="s">
        <v>27</v>
      </c>
      <c r="D119" s="89" t="s">
        <v>938</v>
      </c>
      <c r="E119" s="90" t="s">
        <v>939</v>
      </c>
      <c r="F119" s="90"/>
      <c r="G119" s="90" t="s">
        <v>940</v>
      </c>
      <c r="H119" s="90">
        <v>1485325</v>
      </c>
      <c r="I119" s="84" t="s">
        <v>773</v>
      </c>
      <c r="J119" s="192">
        <v>34972</v>
      </c>
      <c r="K119" s="192" t="str">
        <f>TEXT(Table_3[[#This Row],[Nascimento]],"DD/MM/AA")</f>
        <v>30/09/95</v>
      </c>
      <c r="L119" s="92" t="s">
        <v>941</v>
      </c>
      <c r="M119" s="90" t="s">
        <v>942</v>
      </c>
      <c r="N119" s="90" t="s">
        <v>832</v>
      </c>
      <c r="O119" s="90">
        <v>88036080</v>
      </c>
      <c r="P119" s="90" t="s">
        <v>943</v>
      </c>
      <c r="Q119" s="90" t="s">
        <v>944</v>
      </c>
      <c r="R119" s="90" t="s">
        <v>81</v>
      </c>
      <c r="S119" s="90">
        <v>5245</v>
      </c>
      <c r="T119" s="90" t="s">
        <v>945</v>
      </c>
      <c r="U119" s="95" t="s">
        <v>946</v>
      </c>
      <c r="V119" s="90" t="s">
        <v>947</v>
      </c>
      <c r="W119" s="422" t="s">
        <v>154</v>
      </c>
      <c r="X119" s="96">
        <v>15206216</v>
      </c>
      <c r="Y119" s="96" t="s">
        <v>58</v>
      </c>
      <c r="Z119" s="97" t="s">
        <v>85</v>
      </c>
      <c r="AA119" s="65">
        <v>16.2</v>
      </c>
    </row>
    <row r="120" spans="1:27">
      <c r="A120" s="30" t="s">
        <v>948</v>
      </c>
      <c r="B120" s="31" t="s">
        <v>87</v>
      </c>
      <c r="C120" s="32" t="s">
        <v>27</v>
      </c>
      <c r="D120" s="33" t="str">
        <f>HYPERLINK("mailto:otaviormatos@gmail.com","otaviormatos@gmail.com")</f>
        <v>otaviormatos@gmail.com</v>
      </c>
      <c r="E120" s="31" t="s">
        <v>954</v>
      </c>
      <c r="F120" s="34"/>
      <c r="G120" s="34" t="s">
        <v>956</v>
      </c>
      <c r="H120" s="31">
        <v>5051967</v>
      </c>
      <c r="I120" s="30" t="s">
        <v>34</v>
      </c>
      <c r="J120" s="36">
        <v>35128</v>
      </c>
      <c r="K120" s="36" t="str">
        <f>TEXT(Table_3[[#This Row],[Nascimento]],"DD/MM/AA")</f>
        <v>04/03/96</v>
      </c>
      <c r="L120" s="66" t="s">
        <v>962</v>
      </c>
      <c r="M120" s="31" t="s">
        <v>965</v>
      </c>
      <c r="N120" s="31" t="s">
        <v>159</v>
      </c>
      <c r="O120" s="31" t="s">
        <v>355</v>
      </c>
      <c r="P120" s="31" t="s">
        <v>970</v>
      </c>
      <c r="Q120" s="34" t="s">
        <v>972</v>
      </c>
      <c r="R120" s="34" t="s">
        <v>105</v>
      </c>
      <c r="S120" s="31" t="s">
        <v>977</v>
      </c>
      <c r="T120" s="38" t="s">
        <v>978</v>
      </c>
      <c r="U120" s="39" t="s">
        <v>979</v>
      </c>
      <c r="V120" s="34" t="s">
        <v>980</v>
      </c>
      <c r="W120" s="420" t="s">
        <v>118</v>
      </c>
      <c r="X120" s="67">
        <v>15100830</v>
      </c>
      <c r="Y120" s="68" t="s">
        <v>58</v>
      </c>
      <c r="Z120" s="69" t="s">
        <v>120</v>
      </c>
      <c r="AA120" s="65">
        <v>16.2</v>
      </c>
    </row>
    <row r="121" spans="1:27">
      <c r="A121" s="120" t="s">
        <v>981</v>
      </c>
      <c r="B121" s="133"/>
      <c r="C121" s="135" t="s">
        <v>145</v>
      </c>
      <c r="D121" s="136" t="s">
        <v>982</v>
      </c>
      <c r="E121" s="137" t="s">
        <v>983</v>
      </c>
      <c r="F121" s="137"/>
      <c r="G121" s="137" t="s">
        <v>984</v>
      </c>
      <c r="H121" s="137">
        <v>6477694</v>
      </c>
      <c r="I121" s="120" t="s">
        <v>34</v>
      </c>
      <c r="J121" s="139">
        <v>35293</v>
      </c>
      <c r="K121" s="139" t="str">
        <f>TEXT(Table_3[[#This Row],[Nascimento]],"DD/MM/AA")</f>
        <v>16/08/96</v>
      </c>
      <c r="L121" s="140" t="s">
        <v>988</v>
      </c>
      <c r="M121" s="137" t="s">
        <v>991</v>
      </c>
      <c r="N121" s="137" t="s">
        <v>832</v>
      </c>
      <c r="O121" s="137" t="s">
        <v>992</v>
      </c>
      <c r="P121" s="137" t="s">
        <v>993</v>
      </c>
      <c r="Q121" s="137" t="s">
        <v>994</v>
      </c>
      <c r="R121" s="137"/>
      <c r="S121" s="137"/>
      <c r="T121" s="137"/>
      <c r="U121" s="142" t="s">
        <v>995</v>
      </c>
      <c r="V121" s="137" t="s">
        <v>996</v>
      </c>
      <c r="W121" s="423" t="s">
        <v>112</v>
      </c>
      <c r="X121" s="143">
        <v>16103239</v>
      </c>
      <c r="Y121" s="143" t="s">
        <v>57</v>
      </c>
      <c r="Z121" s="145" t="s">
        <v>154</v>
      </c>
      <c r="AA121" s="65">
        <v>16.2</v>
      </c>
    </row>
    <row r="122" spans="1:27">
      <c r="A122" s="30" t="s">
        <v>1008</v>
      </c>
      <c r="B122" s="37" t="s">
        <v>87</v>
      </c>
      <c r="C122" s="79" t="s">
        <v>619</v>
      </c>
      <c r="D122" s="33" t="str">
        <f>HYPERLINK("mailto:tatifaialopes@gmail.com","tatifaialopes@gmail.com")</f>
        <v>tatifaialopes@gmail.com</v>
      </c>
      <c r="E122" s="31" t="s">
        <v>1010</v>
      </c>
      <c r="F122" s="34"/>
      <c r="G122" s="31" t="s">
        <v>1011</v>
      </c>
      <c r="H122" s="30" t="s">
        <v>1012</v>
      </c>
      <c r="I122" s="31" t="s">
        <v>210</v>
      </c>
      <c r="J122" s="66">
        <v>34945</v>
      </c>
      <c r="K122" s="153" t="str">
        <f>TEXT(Table_3[[#This Row],[Nascimento]],"DD/MM/AA")</f>
        <v>03/09/95</v>
      </c>
      <c r="L122" s="31" t="s">
        <v>1013</v>
      </c>
      <c r="M122" s="31"/>
      <c r="N122" s="31" t="s">
        <v>41</v>
      </c>
      <c r="O122" s="31"/>
      <c r="P122" s="31" t="s">
        <v>1014</v>
      </c>
      <c r="Q122" s="80" t="s">
        <v>1015</v>
      </c>
      <c r="R122" s="31" t="s">
        <v>336</v>
      </c>
      <c r="S122" s="31">
        <v>3553</v>
      </c>
      <c r="T122" s="39" t="s">
        <v>1016</v>
      </c>
      <c r="U122" s="31" t="s">
        <v>1017</v>
      </c>
      <c r="V122" s="31" t="s">
        <v>1018</v>
      </c>
      <c r="W122" s="420" t="s">
        <v>118</v>
      </c>
      <c r="X122" s="69">
        <v>14100934</v>
      </c>
      <c r="Y122" s="31" t="s">
        <v>58</v>
      </c>
      <c r="Z122" s="31" t="s">
        <v>281</v>
      </c>
      <c r="AA122" s="65">
        <v>16.2</v>
      </c>
    </row>
    <row r="123" spans="1:27">
      <c r="A123" s="84" t="s">
        <v>548</v>
      </c>
      <c r="B123" s="85" t="s">
        <v>198</v>
      </c>
      <c r="C123" s="87" t="s">
        <v>27</v>
      </c>
      <c r="D123" s="89" t="s">
        <v>549</v>
      </c>
      <c r="E123" s="90" t="s">
        <v>1021</v>
      </c>
      <c r="F123" s="90" t="s">
        <v>551</v>
      </c>
      <c r="G123" s="90" t="s">
        <v>552</v>
      </c>
      <c r="H123" s="90" t="s">
        <v>553</v>
      </c>
      <c r="I123" s="84" t="s">
        <v>34</v>
      </c>
      <c r="J123" s="192">
        <v>35142</v>
      </c>
      <c r="K123" s="192" t="str">
        <f>TEXT(Table_3[[#This Row],[Nascimento]],"DD/MM/AA")</f>
        <v>18/03/96</v>
      </c>
      <c r="L123" s="92" t="s">
        <v>555</v>
      </c>
      <c r="M123" s="90"/>
      <c r="N123" s="90" t="s">
        <v>557</v>
      </c>
      <c r="O123" s="90" t="s">
        <v>559</v>
      </c>
      <c r="P123" s="90" t="s">
        <v>562</v>
      </c>
      <c r="Q123" s="90" t="s">
        <v>555</v>
      </c>
      <c r="R123" s="90"/>
      <c r="S123" s="90"/>
      <c r="T123" s="90"/>
      <c r="U123" s="95" t="s">
        <v>564</v>
      </c>
      <c r="V123" s="90" t="s">
        <v>566</v>
      </c>
      <c r="W123" s="422" t="s">
        <v>154</v>
      </c>
      <c r="X123" s="96">
        <v>15100873</v>
      </c>
      <c r="Y123" s="96" t="s">
        <v>57</v>
      </c>
      <c r="Z123" s="97" t="s">
        <v>115</v>
      </c>
      <c r="AA123" s="65">
        <v>16.2</v>
      </c>
    </row>
    <row r="124" spans="1:27">
      <c r="A124" s="30" t="s">
        <v>618</v>
      </c>
      <c r="B124" s="31" t="s">
        <v>387</v>
      </c>
      <c r="C124" s="32" t="s">
        <v>27</v>
      </c>
      <c r="D124" s="33" t="s">
        <v>620</v>
      </c>
      <c r="E124" s="31" t="s">
        <v>1034</v>
      </c>
      <c r="F124" s="34"/>
      <c r="G124" s="34" t="s">
        <v>627</v>
      </c>
      <c r="H124" s="31" t="s">
        <v>629</v>
      </c>
      <c r="I124" s="30" t="s">
        <v>210</v>
      </c>
      <c r="J124" s="36">
        <v>34723</v>
      </c>
      <c r="K124" s="36" t="str">
        <f>TEXT(Table_3[[#This Row],[Nascimento]],"DD/MM/AA")</f>
        <v>24/01/95</v>
      </c>
      <c r="L124" s="66" t="s">
        <v>633</v>
      </c>
      <c r="M124" s="31" t="s">
        <v>635</v>
      </c>
      <c r="N124" s="31" t="s">
        <v>636</v>
      </c>
      <c r="O124" s="31">
        <v>88040480</v>
      </c>
      <c r="P124" s="31" t="s">
        <v>637</v>
      </c>
      <c r="Q124" s="34" t="s">
        <v>638</v>
      </c>
      <c r="R124" s="34" t="s">
        <v>105</v>
      </c>
      <c r="S124" s="31" t="s">
        <v>639</v>
      </c>
      <c r="T124" s="38" t="s">
        <v>640</v>
      </c>
      <c r="U124" s="39" t="s">
        <v>641</v>
      </c>
      <c r="V124" s="34" t="s">
        <v>642</v>
      </c>
      <c r="W124" s="420" t="s">
        <v>154</v>
      </c>
      <c r="X124" s="67">
        <v>15204938</v>
      </c>
      <c r="Y124" s="68" t="s">
        <v>57</v>
      </c>
      <c r="Z124" s="69" t="s">
        <v>115</v>
      </c>
      <c r="AA124" s="65">
        <v>16.2</v>
      </c>
    </row>
    <row r="125" spans="1:27">
      <c r="A125" s="84" t="s">
        <v>598</v>
      </c>
      <c r="B125" s="85" t="s">
        <v>26</v>
      </c>
      <c r="C125" s="87" t="s">
        <v>27</v>
      </c>
      <c r="D125" s="89" t="s">
        <v>600</v>
      </c>
      <c r="E125" s="90" t="s">
        <v>1035</v>
      </c>
      <c r="F125" s="90"/>
      <c r="G125" s="90" t="s">
        <v>604</v>
      </c>
      <c r="H125" s="90">
        <v>4583204</v>
      </c>
      <c r="I125" s="84" t="s">
        <v>34</v>
      </c>
      <c r="J125" s="192">
        <v>35369</v>
      </c>
      <c r="K125" s="192" t="str">
        <f>TEXT(Table_3[[#This Row],[Nascimento]],"DD/MM/AA")</f>
        <v>31/10/96</v>
      </c>
      <c r="L125" s="92" t="s">
        <v>608</v>
      </c>
      <c r="M125" s="90" t="s">
        <v>610</v>
      </c>
      <c r="N125" s="90" t="s">
        <v>444</v>
      </c>
      <c r="O125" s="90">
        <v>88053505</v>
      </c>
      <c r="P125" s="90" t="s">
        <v>611</v>
      </c>
      <c r="Q125" s="90" t="s">
        <v>613</v>
      </c>
      <c r="R125" s="90"/>
      <c r="S125" s="90"/>
      <c r="T125" s="90"/>
      <c r="U125" s="95" t="s">
        <v>615</v>
      </c>
      <c r="V125" s="90" t="s">
        <v>617</v>
      </c>
      <c r="W125" s="460" t="s">
        <v>154</v>
      </c>
      <c r="X125" s="96">
        <v>15104167</v>
      </c>
      <c r="Y125" s="96" t="s">
        <v>113</v>
      </c>
      <c r="Z125" s="102" t="s">
        <v>115</v>
      </c>
      <c r="AA125" s="65">
        <v>16.2</v>
      </c>
    </row>
    <row r="126" spans="1:27">
      <c r="A126" s="81" t="s">
        <v>60</v>
      </c>
      <c r="B126" s="34" t="s">
        <v>768</v>
      </c>
      <c r="C126" s="32" t="s">
        <v>27</v>
      </c>
      <c r="D126" s="82" t="str">
        <f>HYPERLINK("mailto:aecfumagali@gmail.com","aecfumagali@gmail.com")</f>
        <v>aecfumagali@gmail.com</v>
      </c>
      <c r="E126" s="34" t="s">
        <v>754</v>
      </c>
      <c r="F126" s="34"/>
      <c r="G126" s="34" t="s">
        <v>79</v>
      </c>
      <c r="H126" s="81" t="s">
        <v>80</v>
      </c>
      <c r="I126" s="34" t="s">
        <v>70</v>
      </c>
      <c r="J126" s="83">
        <v>35177</v>
      </c>
      <c r="K126" s="153" t="str">
        <f>TEXT(Table_3[[#This Row],[Nascimento]],"DD/MM/AA")</f>
        <v>22/04/96</v>
      </c>
      <c r="L126" s="31" t="s">
        <v>91</v>
      </c>
      <c r="M126" s="31" t="s">
        <v>94</v>
      </c>
      <c r="N126" s="31" t="s">
        <v>95</v>
      </c>
      <c r="O126" s="31" t="s">
        <v>97</v>
      </c>
      <c r="P126" s="34" t="s">
        <v>98</v>
      </c>
      <c r="Q126" s="34" t="s">
        <v>99</v>
      </c>
      <c r="R126" s="34" t="s">
        <v>109</v>
      </c>
      <c r="S126" s="34">
        <v>1011</v>
      </c>
      <c r="T126" s="86" t="s">
        <v>110</v>
      </c>
      <c r="U126" s="34" t="s">
        <v>114</v>
      </c>
      <c r="V126" s="34" t="s">
        <v>116</v>
      </c>
      <c r="W126" s="424" t="s">
        <v>118</v>
      </c>
      <c r="X126" s="88">
        <v>15100815</v>
      </c>
      <c r="Y126" s="34" t="s">
        <v>58</v>
      </c>
      <c r="Z126" s="402" t="s">
        <v>120</v>
      </c>
      <c r="AA126" s="65">
        <v>16.100000000000001</v>
      </c>
    </row>
    <row r="127" spans="1:27">
      <c r="A127" s="30" t="s">
        <v>758</v>
      </c>
      <c r="B127" s="31" t="s">
        <v>198</v>
      </c>
      <c r="C127" s="87" t="s">
        <v>27</v>
      </c>
      <c r="D127" s="33" t="s">
        <v>759</v>
      </c>
      <c r="E127" s="31" t="s">
        <v>760</v>
      </c>
      <c r="F127" s="34"/>
      <c r="G127" s="31" t="s">
        <v>761</v>
      </c>
      <c r="H127" s="30" t="s">
        <v>762</v>
      </c>
      <c r="I127" s="31" t="s">
        <v>210</v>
      </c>
      <c r="J127" s="66">
        <v>34184</v>
      </c>
      <c r="K127" s="153" t="str">
        <f>TEXT(Table_3[[#This Row],[Nascimento]],"DD/MM/AA")</f>
        <v>03/08/93</v>
      </c>
      <c r="L127" s="31" t="s">
        <v>763</v>
      </c>
      <c r="M127" s="31" t="s">
        <v>764</v>
      </c>
      <c r="N127" s="31" t="s">
        <v>765</v>
      </c>
      <c r="O127" s="31" t="s">
        <v>766</v>
      </c>
      <c r="P127" s="34"/>
      <c r="Q127" s="34"/>
      <c r="R127" s="31" t="s">
        <v>105</v>
      </c>
      <c r="S127" s="38" t="s">
        <v>223</v>
      </c>
      <c r="T127" s="39" t="s">
        <v>767</v>
      </c>
      <c r="U127" s="34"/>
      <c r="V127" s="34"/>
      <c r="W127" s="424" t="s">
        <v>120</v>
      </c>
      <c r="X127" s="69">
        <v>13200720</v>
      </c>
      <c r="Y127" s="31" t="s">
        <v>58</v>
      </c>
      <c r="Z127" s="403">
        <v>41306</v>
      </c>
      <c r="AA127" s="65">
        <v>16.100000000000001</v>
      </c>
    </row>
    <row r="128" spans="1:27">
      <c r="A128" s="84" t="s">
        <v>770</v>
      </c>
      <c r="B128" s="85" t="s">
        <v>198</v>
      </c>
      <c r="C128" s="93" t="s">
        <v>62</v>
      </c>
      <c r="D128" s="89" t="str">
        <f>HYPERLINK("mailto:beatrizlsivi@gmail.com","beatrizlsivi@gmail.com")</f>
        <v>beatrizlsivi@gmail.com</v>
      </c>
      <c r="E128" s="90" t="s">
        <v>771</v>
      </c>
      <c r="F128" s="90"/>
      <c r="G128" s="90" t="s">
        <v>772</v>
      </c>
      <c r="H128" s="84">
        <v>1496840</v>
      </c>
      <c r="I128" s="90" t="s">
        <v>773</v>
      </c>
      <c r="J128" s="92">
        <v>35082</v>
      </c>
      <c r="K128" s="147" t="str">
        <f>TEXT(Table_3[[#This Row],[Nascimento]],"DD/MM/AA")</f>
        <v>18/01/96</v>
      </c>
      <c r="L128" s="85" t="s">
        <v>774</v>
      </c>
      <c r="M128" s="85" t="s">
        <v>775</v>
      </c>
      <c r="N128" s="90" t="s">
        <v>159</v>
      </c>
      <c r="O128" s="90" t="s">
        <v>776</v>
      </c>
      <c r="P128" s="90" t="s">
        <v>777</v>
      </c>
      <c r="Q128" s="90" t="s">
        <v>778</v>
      </c>
      <c r="R128" s="90" t="s">
        <v>105</v>
      </c>
      <c r="S128" s="90" t="s">
        <v>779</v>
      </c>
      <c r="T128" s="95" t="s">
        <v>780</v>
      </c>
      <c r="U128" s="90" t="s">
        <v>781</v>
      </c>
      <c r="V128" s="90" t="s">
        <v>782</v>
      </c>
      <c r="W128" s="425" t="s">
        <v>120</v>
      </c>
      <c r="X128" s="97">
        <v>14104403</v>
      </c>
      <c r="Y128" s="90" t="s">
        <v>113</v>
      </c>
      <c r="Z128" s="399" t="s">
        <v>281</v>
      </c>
      <c r="AA128" s="65">
        <v>16.100000000000001</v>
      </c>
    </row>
    <row r="129" spans="1:27">
      <c r="A129" s="98" t="s">
        <v>147</v>
      </c>
      <c r="B129" s="85"/>
      <c r="C129" s="32" t="s">
        <v>27</v>
      </c>
      <c r="D129" s="99" t="str">
        <f>HYPERLINK("mailto:biancasantvie@gmail.com","biancasantvie@gmail.com")</f>
        <v>biancasantvie@gmail.com</v>
      </c>
      <c r="E129" s="85" t="s">
        <v>152</v>
      </c>
      <c r="F129" s="90"/>
      <c r="G129" s="85" t="s">
        <v>153</v>
      </c>
      <c r="H129" s="100">
        <v>6036693</v>
      </c>
      <c r="I129" s="85" t="s">
        <v>34</v>
      </c>
      <c r="J129" s="101">
        <v>35014</v>
      </c>
      <c r="K129" s="147" t="str">
        <f>TEXT(Table_3[[#This Row],[Nascimento]],"DD/MM/AA")</f>
        <v>11/11/95</v>
      </c>
      <c r="L129" s="85" t="s">
        <v>156</v>
      </c>
      <c r="M129" s="85" t="s">
        <v>157</v>
      </c>
      <c r="N129" s="85" t="s">
        <v>159</v>
      </c>
      <c r="O129" s="85" t="s">
        <v>160</v>
      </c>
      <c r="P129" s="85" t="s">
        <v>162</v>
      </c>
      <c r="Q129" s="85" t="s">
        <v>164</v>
      </c>
      <c r="R129" s="85" t="s">
        <v>105</v>
      </c>
      <c r="S129" s="85" t="s">
        <v>166</v>
      </c>
      <c r="T129" s="103" t="s">
        <v>168</v>
      </c>
      <c r="U129" s="85" t="s">
        <v>171</v>
      </c>
      <c r="V129" s="85" t="s">
        <v>173</v>
      </c>
      <c r="W129" s="461" t="s">
        <v>154</v>
      </c>
      <c r="X129" s="102">
        <v>14104073</v>
      </c>
      <c r="Y129" s="85" t="s">
        <v>58</v>
      </c>
      <c r="Z129" s="404"/>
      <c r="AA129" s="65">
        <v>16.100000000000001</v>
      </c>
    </row>
    <row r="130" spans="1:27">
      <c r="A130" s="104" t="s">
        <v>177</v>
      </c>
      <c r="B130" s="105"/>
      <c r="C130" s="32" t="s">
        <v>145</v>
      </c>
      <c r="D130" s="104" t="s">
        <v>202</v>
      </c>
      <c r="E130" s="104" t="s">
        <v>769</v>
      </c>
      <c r="F130" s="105"/>
      <c r="G130" s="104" t="s">
        <v>206</v>
      </c>
      <c r="H130" s="104" t="s">
        <v>208</v>
      </c>
      <c r="I130" s="104" t="s">
        <v>210</v>
      </c>
      <c r="J130" s="107">
        <v>34932</v>
      </c>
      <c r="K130" s="141" t="str">
        <f>TEXT(Table_3[[#This Row],[Nascimento]],"DD/MM/AA")</f>
        <v>21/08/95</v>
      </c>
      <c r="L130" s="104" t="s">
        <v>213</v>
      </c>
      <c r="M130" s="104"/>
      <c r="N130" s="104" t="s">
        <v>215</v>
      </c>
      <c r="O130" s="111" t="s">
        <v>217</v>
      </c>
      <c r="P130" s="105"/>
      <c r="Q130" s="104" t="s">
        <v>219</v>
      </c>
      <c r="R130" s="104" t="s">
        <v>105</v>
      </c>
      <c r="S130" s="113" t="s">
        <v>799</v>
      </c>
      <c r="T130" s="104" t="s">
        <v>226</v>
      </c>
      <c r="U130" s="104" t="s">
        <v>228</v>
      </c>
      <c r="V130" s="104" t="s">
        <v>229</v>
      </c>
      <c r="W130" s="466" t="s">
        <v>154</v>
      </c>
      <c r="X130" s="104">
        <v>14209337</v>
      </c>
      <c r="Y130" s="104" t="s">
        <v>231</v>
      </c>
      <c r="Z130" s="405" t="s">
        <v>232</v>
      </c>
      <c r="AA130" s="65">
        <v>16.100000000000001</v>
      </c>
    </row>
    <row r="131" spans="1:27">
      <c r="A131" s="84" t="s">
        <v>783</v>
      </c>
      <c r="B131" s="85" t="s">
        <v>198</v>
      </c>
      <c r="C131" s="93" t="s">
        <v>27</v>
      </c>
      <c r="D131" s="89" t="str">
        <f>HYPERLINK("mailto:danparedes30@gmail.com","danparedes30@gmail.com")</f>
        <v>danparedes30@gmail.com</v>
      </c>
      <c r="E131" s="90" t="s">
        <v>784</v>
      </c>
      <c r="F131" s="90" t="s">
        <v>785</v>
      </c>
      <c r="G131" s="90" t="s">
        <v>786</v>
      </c>
      <c r="H131" s="84" t="s">
        <v>787</v>
      </c>
      <c r="I131" s="90"/>
      <c r="J131" s="92">
        <v>34849</v>
      </c>
      <c r="K131" s="147" t="str">
        <f>TEXT(Table_3[[#This Row],[Nascimento]],"DD/MM/AA")</f>
        <v>30/05/95</v>
      </c>
      <c r="L131" s="90" t="s">
        <v>788</v>
      </c>
      <c r="M131" s="90"/>
      <c r="N131" s="90" t="s">
        <v>789</v>
      </c>
      <c r="O131" s="90" t="s">
        <v>790</v>
      </c>
      <c r="P131" s="90" t="s">
        <v>791</v>
      </c>
      <c r="Q131" s="90" t="s">
        <v>792</v>
      </c>
      <c r="R131" s="90"/>
      <c r="S131" s="90"/>
      <c r="T131" s="95"/>
      <c r="U131" s="90"/>
      <c r="V131" s="90"/>
      <c r="W131" s="425" t="s">
        <v>118</v>
      </c>
      <c r="X131" s="97">
        <v>14209737</v>
      </c>
      <c r="Y131" s="90" t="s">
        <v>58</v>
      </c>
      <c r="Z131" s="399" t="s">
        <v>281</v>
      </c>
      <c r="AA131" s="65">
        <v>16.100000000000001</v>
      </c>
    </row>
    <row r="132" spans="1:27">
      <c r="A132" s="84" t="s">
        <v>243</v>
      </c>
      <c r="B132" s="85" t="s">
        <v>87</v>
      </c>
      <c r="C132" s="114" t="s">
        <v>27</v>
      </c>
      <c r="D132" s="89" t="str">
        <f>HYPERLINK("mailto:davidteleseller@gmail.com","davidteleseller@gmail.com")</f>
        <v>davidteleseller@gmail.com</v>
      </c>
      <c r="E132" s="90" t="s">
        <v>798</v>
      </c>
      <c r="F132" s="90"/>
      <c r="G132" s="90" t="s">
        <v>262</v>
      </c>
      <c r="H132" s="84">
        <v>1048184</v>
      </c>
      <c r="I132" s="90" t="s">
        <v>263</v>
      </c>
      <c r="J132" s="92">
        <v>34954</v>
      </c>
      <c r="K132" s="147" t="str">
        <f>TEXT(Table_3[[#This Row],[Nascimento]],"DD/MM/AA")</f>
        <v>12/09/95</v>
      </c>
      <c r="L132" s="90" t="s">
        <v>264</v>
      </c>
      <c r="M132" s="90" t="s">
        <v>265</v>
      </c>
      <c r="N132" s="90" t="s">
        <v>267</v>
      </c>
      <c r="O132" s="90" t="s">
        <v>269</v>
      </c>
      <c r="P132" s="90" t="s">
        <v>270</v>
      </c>
      <c r="Q132" s="90" t="s">
        <v>271</v>
      </c>
      <c r="R132" s="90" t="s">
        <v>105</v>
      </c>
      <c r="S132" s="90" t="s">
        <v>274</v>
      </c>
      <c r="T132" s="95" t="s">
        <v>275</v>
      </c>
      <c r="U132" s="90" t="s">
        <v>277</v>
      </c>
      <c r="V132" s="90" t="s">
        <v>279</v>
      </c>
      <c r="W132" s="425" t="s">
        <v>120</v>
      </c>
      <c r="X132" s="97">
        <v>14100960</v>
      </c>
      <c r="Y132" s="90" t="s">
        <v>57</v>
      </c>
      <c r="Z132" s="399" t="s">
        <v>281</v>
      </c>
      <c r="AA132" s="65">
        <v>16.100000000000001</v>
      </c>
    </row>
    <row r="133" spans="1:27">
      <c r="A133" s="81" t="s">
        <v>800</v>
      </c>
      <c r="B133" s="31" t="s">
        <v>87</v>
      </c>
      <c r="C133" s="32" t="s">
        <v>27</v>
      </c>
      <c r="D133" s="82" t="str">
        <f>HYPERLINK("mailto:vergani.debora@gmail.com","vergani.debora@gmail.com")</f>
        <v>vergani.debora@gmail.com</v>
      </c>
      <c r="E133" s="34" t="s">
        <v>801</v>
      </c>
      <c r="F133" s="34"/>
      <c r="G133" s="34" t="s">
        <v>802</v>
      </c>
      <c r="H133" s="81">
        <v>4743218</v>
      </c>
      <c r="I133" s="34" t="s">
        <v>34</v>
      </c>
      <c r="J133" s="83">
        <v>34101</v>
      </c>
      <c r="K133" s="153" t="str">
        <f>TEXT(Table_3[[#This Row],[Nascimento]],"DD/MM/AA")</f>
        <v>12/05/93</v>
      </c>
      <c r="L133" s="34" t="s">
        <v>803</v>
      </c>
      <c r="M133" s="34" t="s">
        <v>804</v>
      </c>
      <c r="N133" s="34" t="s">
        <v>41</v>
      </c>
      <c r="O133" s="31">
        <v>88036000</v>
      </c>
      <c r="P133" s="34" t="s">
        <v>805</v>
      </c>
      <c r="Q133" s="34" t="s">
        <v>806</v>
      </c>
      <c r="R133" s="34" t="s">
        <v>109</v>
      </c>
      <c r="S133" s="34">
        <v>1877</v>
      </c>
      <c r="T133" s="86" t="s">
        <v>807</v>
      </c>
      <c r="U133" s="34" t="s">
        <v>808</v>
      </c>
      <c r="V133" s="34" t="s">
        <v>809</v>
      </c>
      <c r="W133" s="424" t="s">
        <v>118</v>
      </c>
      <c r="X133" s="88">
        <v>13203851</v>
      </c>
      <c r="Y133" s="34" t="s">
        <v>58</v>
      </c>
      <c r="Z133" s="402" t="s">
        <v>810</v>
      </c>
      <c r="AA133" s="65">
        <v>16.100000000000001</v>
      </c>
    </row>
    <row r="134" spans="1:27">
      <c r="A134" s="84" t="s">
        <v>825</v>
      </c>
      <c r="B134" s="85" t="s">
        <v>768</v>
      </c>
      <c r="C134" s="98" t="s">
        <v>27</v>
      </c>
      <c r="D134" s="89" t="str">
        <f>HYPERLINK("mailto:delrobson@gmail.com","delrobson@gmail.com")</f>
        <v>delrobson@gmail.com</v>
      </c>
      <c r="E134" s="90" t="s">
        <v>827</v>
      </c>
      <c r="F134" s="90"/>
      <c r="G134" s="90" t="s">
        <v>828</v>
      </c>
      <c r="H134" s="84">
        <v>6086805</v>
      </c>
      <c r="I134" s="90" t="s">
        <v>829</v>
      </c>
      <c r="J134" s="92">
        <v>32935</v>
      </c>
      <c r="K134" s="147" t="str">
        <f>TEXT(Table_3[[#This Row],[Nascimento]],"DD/MM/AA")</f>
        <v>03/03/90</v>
      </c>
      <c r="L134" s="90" t="s">
        <v>830</v>
      </c>
      <c r="M134" s="90" t="s">
        <v>831</v>
      </c>
      <c r="N134" s="90" t="s">
        <v>832</v>
      </c>
      <c r="O134" s="90" t="s">
        <v>833</v>
      </c>
      <c r="P134" s="90"/>
      <c r="Q134" s="90"/>
      <c r="R134" s="90" t="s">
        <v>105</v>
      </c>
      <c r="S134" s="90" t="s">
        <v>834</v>
      </c>
      <c r="T134" s="95" t="s">
        <v>835</v>
      </c>
      <c r="U134" s="90" t="s">
        <v>836</v>
      </c>
      <c r="V134" s="90" t="s">
        <v>837</v>
      </c>
      <c r="W134" s="425" t="s">
        <v>120</v>
      </c>
      <c r="X134" s="97">
        <v>13100866</v>
      </c>
      <c r="Y134" s="90" t="s">
        <v>57</v>
      </c>
      <c r="Z134" s="399" t="s">
        <v>839</v>
      </c>
      <c r="AA134" s="65">
        <v>16.100000000000001</v>
      </c>
    </row>
    <row r="135" spans="1:27">
      <c r="A135" s="114" t="s">
        <v>841</v>
      </c>
      <c r="B135" s="116"/>
      <c r="C135" s="32" t="s">
        <v>145</v>
      </c>
      <c r="D135" s="114" t="s">
        <v>843</v>
      </c>
      <c r="E135" s="114" t="s">
        <v>845</v>
      </c>
      <c r="F135" s="114" t="s">
        <v>847</v>
      </c>
      <c r="G135" s="114" t="s">
        <v>857</v>
      </c>
      <c r="H135" s="118">
        <v>5833796</v>
      </c>
      <c r="I135" s="114" t="s">
        <v>34</v>
      </c>
      <c r="J135" s="119">
        <v>35432</v>
      </c>
      <c r="K135" s="119" t="str">
        <f>TEXT(Table_3[[#This Row],[Nascimento]],"DD/MM/AA")</f>
        <v>02/01/97</v>
      </c>
      <c r="L135" s="114" t="s">
        <v>862</v>
      </c>
      <c r="M135" s="114" t="s">
        <v>864</v>
      </c>
      <c r="N135" s="114" t="s">
        <v>138</v>
      </c>
      <c r="O135" s="114" t="s">
        <v>866</v>
      </c>
      <c r="P135" s="114" t="s">
        <v>868</v>
      </c>
      <c r="Q135" s="114" t="s">
        <v>870</v>
      </c>
      <c r="R135" s="114" t="s">
        <v>872</v>
      </c>
      <c r="S135" s="114" t="s">
        <v>873</v>
      </c>
      <c r="T135" s="114" t="s">
        <v>874</v>
      </c>
      <c r="U135" s="114" t="s">
        <v>875</v>
      </c>
      <c r="V135" s="114" t="s">
        <v>876</v>
      </c>
      <c r="W135" s="427" t="s">
        <v>154</v>
      </c>
      <c r="X135" s="117">
        <v>15200695</v>
      </c>
      <c r="Y135" s="114" t="s">
        <v>113</v>
      </c>
      <c r="Z135" s="399" t="s">
        <v>85</v>
      </c>
      <c r="AA135" s="65">
        <v>16.100000000000001</v>
      </c>
    </row>
    <row r="136" spans="1:27">
      <c r="A136" s="100" t="s">
        <v>878</v>
      </c>
      <c r="B136" s="85"/>
      <c r="C136" s="32" t="s">
        <v>145</v>
      </c>
      <c r="D136" s="121" t="s">
        <v>294</v>
      </c>
      <c r="E136" s="85" t="s">
        <v>888</v>
      </c>
      <c r="F136" s="90"/>
      <c r="G136" s="85" t="s">
        <v>296</v>
      </c>
      <c r="H136" s="100" t="s">
        <v>297</v>
      </c>
      <c r="I136" s="85" t="s">
        <v>298</v>
      </c>
      <c r="J136" s="101">
        <v>33566</v>
      </c>
      <c r="K136" s="147" t="str">
        <f>TEXT(Table_3[[#This Row],[Nascimento]],"DD/MM/AA")</f>
        <v>24/11/91</v>
      </c>
      <c r="L136" s="85" t="s">
        <v>300</v>
      </c>
      <c r="M136" s="85" t="s">
        <v>301</v>
      </c>
      <c r="N136" s="85" t="s">
        <v>302</v>
      </c>
      <c r="O136" s="90"/>
      <c r="P136" s="85" t="s">
        <v>303</v>
      </c>
      <c r="Q136" s="85" t="s">
        <v>304</v>
      </c>
      <c r="R136" s="85" t="s">
        <v>305</v>
      </c>
      <c r="S136" s="85">
        <v>6311</v>
      </c>
      <c r="T136" s="103" t="s">
        <v>306</v>
      </c>
      <c r="U136" s="85" t="s">
        <v>307</v>
      </c>
      <c r="V136" s="85" t="s">
        <v>308</v>
      </c>
      <c r="W136" s="462" t="s">
        <v>154</v>
      </c>
      <c r="X136" s="102">
        <v>15200717</v>
      </c>
      <c r="Y136" s="85" t="s">
        <v>309</v>
      </c>
      <c r="Z136" s="399" t="s">
        <v>85</v>
      </c>
      <c r="AA136" s="65">
        <v>16.100000000000001</v>
      </c>
    </row>
    <row r="137" spans="1:27">
      <c r="A137" s="30" t="s">
        <v>890</v>
      </c>
      <c r="B137" s="34" t="s">
        <v>768</v>
      </c>
      <c r="C137" s="123" t="s">
        <v>65</v>
      </c>
      <c r="D137" s="82" t="str">
        <f>HYPERLINK("mailto:felipevleandro@gmail.com","felipevleandro@gmail.com")</f>
        <v>felipevleandro@gmail.com</v>
      </c>
      <c r="E137" s="34" t="s">
        <v>904</v>
      </c>
      <c r="F137" s="34"/>
      <c r="G137" s="34">
        <v>40734886861</v>
      </c>
      <c r="H137" s="81">
        <v>585074173</v>
      </c>
      <c r="I137" s="31" t="s">
        <v>210</v>
      </c>
      <c r="J137" s="83">
        <v>34380</v>
      </c>
      <c r="K137" s="153" t="str">
        <f>TEXT(Table_3[[#This Row],[Nascimento]],"DD/MM/AA")</f>
        <v>15/02/94</v>
      </c>
      <c r="L137" s="31" t="s">
        <v>763</v>
      </c>
      <c r="M137" s="31" t="s">
        <v>906</v>
      </c>
      <c r="N137" s="31" t="s">
        <v>765</v>
      </c>
      <c r="O137" s="31">
        <v>88035120</v>
      </c>
      <c r="P137" s="34"/>
      <c r="Q137" s="34"/>
      <c r="R137" s="34"/>
      <c r="S137" s="34"/>
      <c r="T137" s="86"/>
      <c r="U137" s="34"/>
      <c r="V137" s="34"/>
      <c r="W137" s="424" t="s">
        <v>120</v>
      </c>
      <c r="X137" s="88">
        <v>14104083</v>
      </c>
      <c r="Y137" s="34" t="s">
        <v>57</v>
      </c>
      <c r="Z137" s="402" t="s">
        <v>281</v>
      </c>
      <c r="AA137" s="65">
        <v>16.100000000000001</v>
      </c>
    </row>
    <row r="138" spans="1:27">
      <c r="A138" s="81" t="s">
        <v>811</v>
      </c>
      <c r="B138" s="31" t="s">
        <v>26</v>
      </c>
      <c r="C138" s="32" t="s">
        <v>27</v>
      </c>
      <c r="D138" s="82" t="str">
        <f>HYPERLINK("mailto:alonsofernanda14@gmail.com", "alonsofernanda14@gmail.com")</f>
        <v>alonsofernanda14@gmail.com</v>
      </c>
      <c r="E138" s="34" t="s">
        <v>812</v>
      </c>
      <c r="F138" s="34" t="s">
        <v>813</v>
      </c>
      <c r="G138" s="34" t="s">
        <v>814</v>
      </c>
      <c r="H138" s="81">
        <v>5948380</v>
      </c>
      <c r="I138" s="34" t="s">
        <v>34</v>
      </c>
      <c r="J138" s="83">
        <v>34591</v>
      </c>
      <c r="K138" s="153" t="str">
        <f>TEXT(Table_3[[#This Row],[Nascimento]],"DD/MM/AA")</f>
        <v>14/09/94</v>
      </c>
      <c r="L138" s="34" t="s">
        <v>815</v>
      </c>
      <c r="M138" s="34" t="s">
        <v>816</v>
      </c>
      <c r="N138" s="34" t="s">
        <v>41</v>
      </c>
      <c r="O138" s="34" t="s">
        <v>817</v>
      </c>
      <c r="P138" s="34" t="s">
        <v>818</v>
      </c>
      <c r="Q138" s="34" t="s">
        <v>819</v>
      </c>
      <c r="R138" s="34" t="s">
        <v>81</v>
      </c>
      <c r="S138" s="34">
        <v>1575</v>
      </c>
      <c r="T138" s="86" t="s">
        <v>820</v>
      </c>
      <c r="U138" s="34"/>
      <c r="V138" s="34" t="s">
        <v>821</v>
      </c>
      <c r="W138" s="424" t="s">
        <v>118</v>
      </c>
      <c r="X138" s="88">
        <v>14104079</v>
      </c>
      <c r="Y138" s="34" t="s">
        <v>113</v>
      </c>
      <c r="Z138" s="402" t="s">
        <v>281</v>
      </c>
      <c r="AA138" s="65">
        <v>16.100000000000001</v>
      </c>
    </row>
    <row r="139" spans="1:27">
      <c r="A139" s="104" t="s">
        <v>324</v>
      </c>
      <c r="B139" s="105"/>
      <c r="C139" s="98" t="s">
        <v>145</v>
      </c>
      <c r="D139" s="104" t="s">
        <v>325</v>
      </c>
      <c r="E139" s="104" t="s">
        <v>822</v>
      </c>
      <c r="F139" s="105"/>
      <c r="G139" s="104" t="s">
        <v>327</v>
      </c>
      <c r="H139" s="104" t="s">
        <v>328</v>
      </c>
      <c r="I139" s="104" t="s">
        <v>70</v>
      </c>
      <c r="J139" s="107">
        <v>35102</v>
      </c>
      <c r="K139" s="141" t="str">
        <f>TEXT(Table_3[[#This Row],[Nascimento]],"DD/MM/AA")</f>
        <v>07/02/96</v>
      </c>
      <c r="L139" s="104" t="s">
        <v>329</v>
      </c>
      <c r="M139" s="104" t="s">
        <v>330</v>
      </c>
      <c r="N139" s="104" t="s">
        <v>209</v>
      </c>
      <c r="O139" s="104" t="s">
        <v>331</v>
      </c>
      <c r="P139" s="104" t="s">
        <v>333</v>
      </c>
      <c r="Q139" s="104" t="s">
        <v>334</v>
      </c>
      <c r="R139" s="104" t="s">
        <v>336</v>
      </c>
      <c r="S139" s="104">
        <v>3588</v>
      </c>
      <c r="T139" s="104" t="s">
        <v>337</v>
      </c>
      <c r="U139" s="104" t="s">
        <v>338</v>
      </c>
      <c r="V139" s="104" t="s">
        <v>340</v>
      </c>
      <c r="W139" s="426" t="s">
        <v>154</v>
      </c>
      <c r="X139" s="104">
        <v>14204784</v>
      </c>
      <c r="Y139" s="104" t="s">
        <v>57</v>
      </c>
      <c r="Z139" s="65" t="s">
        <v>232</v>
      </c>
      <c r="AA139" s="65">
        <v>16.100000000000001</v>
      </c>
    </row>
    <row r="140" spans="1:27">
      <c r="A140" s="100" t="s">
        <v>385</v>
      </c>
      <c r="B140" s="85" t="s">
        <v>26</v>
      </c>
      <c r="C140" s="87" t="s">
        <v>27</v>
      </c>
      <c r="D140" s="130" t="s">
        <v>389</v>
      </c>
      <c r="E140" s="85" t="s">
        <v>826</v>
      </c>
      <c r="F140" s="90"/>
      <c r="G140" s="85" t="s">
        <v>394</v>
      </c>
      <c r="H140" s="100" t="s">
        <v>395</v>
      </c>
      <c r="I140" s="85" t="s">
        <v>34</v>
      </c>
      <c r="J140" s="101">
        <v>34927</v>
      </c>
      <c r="K140" s="147" t="str">
        <f>TEXT(Table_3[[#This Row],[Nascimento]],"DD/MM/AA")</f>
        <v>16/08/95</v>
      </c>
      <c r="L140" s="85" t="s">
        <v>397</v>
      </c>
      <c r="M140" s="85" t="s">
        <v>398</v>
      </c>
      <c r="N140" s="85" t="s">
        <v>215</v>
      </c>
      <c r="O140" s="85" t="s">
        <v>160</v>
      </c>
      <c r="P140" s="85" t="s">
        <v>401</v>
      </c>
      <c r="Q140" s="85" t="s">
        <v>402</v>
      </c>
      <c r="R140" s="85" t="s">
        <v>105</v>
      </c>
      <c r="S140" s="85" t="s">
        <v>403</v>
      </c>
      <c r="T140" s="103" t="s">
        <v>404</v>
      </c>
      <c r="U140" s="85" t="s">
        <v>405</v>
      </c>
      <c r="V140" s="85" t="s">
        <v>406</v>
      </c>
      <c r="W140" s="462" t="s">
        <v>85</v>
      </c>
      <c r="X140" s="102">
        <v>14200818</v>
      </c>
      <c r="Y140" s="85" t="s">
        <v>58</v>
      </c>
      <c r="Z140" s="399" t="s">
        <v>407</v>
      </c>
      <c r="AA140" s="65">
        <v>16.100000000000001</v>
      </c>
    </row>
    <row r="141" spans="1:27">
      <c r="A141" s="30" t="s">
        <v>953</v>
      </c>
      <c r="B141" s="31" t="s">
        <v>87</v>
      </c>
      <c r="C141" s="32" t="s">
        <v>27</v>
      </c>
      <c r="D141" s="33" t="s">
        <v>955</v>
      </c>
      <c r="E141" s="31" t="s">
        <v>957</v>
      </c>
      <c r="F141" s="34"/>
      <c r="G141" s="31" t="s">
        <v>959</v>
      </c>
      <c r="H141" s="30" t="s">
        <v>961</v>
      </c>
      <c r="I141" s="31" t="s">
        <v>773</v>
      </c>
      <c r="J141" s="83"/>
      <c r="K141" s="153" t="str">
        <f>TEXT(Table_3[[#This Row],[Nascimento]],"DD/MM/AA")</f>
        <v>00/01/00</v>
      </c>
      <c r="L141" s="31" t="s">
        <v>964</v>
      </c>
      <c r="M141" s="34"/>
      <c r="N141" s="34" t="s">
        <v>41</v>
      </c>
      <c r="O141" s="31">
        <v>88036500</v>
      </c>
      <c r="P141" s="31" t="s">
        <v>968</v>
      </c>
      <c r="Q141" s="31" t="s">
        <v>969</v>
      </c>
      <c r="R141" s="90" t="s">
        <v>105</v>
      </c>
      <c r="S141" s="31">
        <v>14532</v>
      </c>
      <c r="T141" s="39" t="s">
        <v>973</v>
      </c>
      <c r="U141" s="31" t="s">
        <v>975</v>
      </c>
      <c r="V141" s="31" t="s">
        <v>976</v>
      </c>
      <c r="W141" s="463" t="s">
        <v>85</v>
      </c>
      <c r="X141" s="69">
        <v>13203846</v>
      </c>
      <c r="Y141" s="31" t="s">
        <v>58</v>
      </c>
      <c r="Z141" s="403">
        <v>41306</v>
      </c>
      <c r="AA141" s="65">
        <v>16.100000000000001</v>
      </c>
    </row>
    <row r="142" spans="1:27">
      <c r="A142" s="81" t="s">
        <v>838</v>
      </c>
      <c r="B142" s="31" t="s">
        <v>61</v>
      </c>
      <c r="C142" s="98" t="s">
        <v>383</v>
      </c>
      <c r="D142" s="82" t="str">
        <f>HYPERLINK("mailto:gabriela.p.gonzalez.1@gmail.com","gabriela.p.gonzalez.1@gmail.com")</f>
        <v>gabriela.p.gonzalez.1@gmail.com</v>
      </c>
      <c r="E142" s="31" t="s">
        <v>842</v>
      </c>
      <c r="F142" s="34" t="s">
        <v>844</v>
      </c>
      <c r="G142" s="34" t="s">
        <v>846</v>
      </c>
      <c r="H142" s="81" t="s">
        <v>848</v>
      </c>
      <c r="I142" s="34" t="s">
        <v>210</v>
      </c>
      <c r="J142" s="66">
        <v>34209</v>
      </c>
      <c r="K142" s="153" t="str">
        <f>TEXT(Table_3[[#This Row],[Nascimento]],"DD/MM/AA")</f>
        <v>28/08/93</v>
      </c>
      <c r="L142" s="104" t="s">
        <v>375</v>
      </c>
      <c r="M142" s="31" t="s">
        <v>850</v>
      </c>
      <c r="N142" s="31" t="s">
        <v>832</v>
      </c>
      <c r="O142" s="138" t="s">
        <v>377</v>
      </c>
      <c r="P142" s="34" t="s">
        <v>851</v>
      </c>
      <c r="Q142" s="34" t="s">
        <v>852</v>
      </c>
      <c r="R142" s="34" t="s">
        <v>81</v>
      </c>
      <c r="S142" s="34">
        <v>8139</v>
      </c>
      <c r="T142" s="86" t="s">
        <v>853</v>
      </c>
      <c r="U142" s="34" t="s">
        <v>854</v>
      </c>
      <c r="V142" s="34" t="s">
        <v>855</v>
      </c>
      <c r="W142" s="424" t="s">
        <v>856</v>
      </c>
      <c r="X142" s="88">
        <v>14100962</v>
      </c>
      <c r="Y142" s="34" t="s">
        <v>57</v>
      </c>
      <c r="Z142" s="402" t="s">
        <v>281</v>
      </c>
      <c r="AA142" s="65">
        <v>16.100000000000001</v>
      </c>
    </row>
    <row r="143" spans="1:27">
      <c r="A143" s="104" t="s">
        <v>985</v>
      </c>
      <c r="B143" s="105"/>
      <c r="C143" s="32" t="s">
        <v>145</v>
      </c>
      <c r="D143" s="104" t="s">
        <v>986</v>
      </c>
      <c r="E143" s="104" t="s">
        <v>987</v>
      </c>
      <c r="F143" s="104" t="s">
        <v>989</v>
      </c>
      <c r="G143" s="104" t="s">
        <v>990</v>
      </c>
      <c r="H143" s="105"/>
      <c r="I143" s="105"/>
      <c r="J143" s="141"/>
      <c r="K143" s="141" t="str">
        <f>TEXT(Table_3[[#This Row],[Nascimento]],"DD/MM/AA")</f>
        <v>00/01/00</v>
      </c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466" t="s">
        <v>154</v>
      </c>
      <c r="X143" s="105"/>
      <c r="Y143" s="105"/>
      <c r="Z143" s="65"/>
      <c r="AA143" s="65">
        <v>16.100000000000001</v>
      </c>
    </row>
    <row r="144" spans="1:27">
      <c r="A144" s="81" t="s">
        <v>858</v>
      </c>
      <c r="B144" s="31" t="s">
        <v>198</v>
      </c>
      <c r="C144" s="87" t="s">
        <v>27</v>
      </c>
      <c r="D144" s="82" t="str">
        <f>HYPERLINK("mailto:guilhermeslosso@gmail.com","guilhermeslosso@gmail.com")</f>
        <v>guilhermeslosso@gmail.com</v>
      </c>
      <c r="E144" s="34" t="s">
        <v>859</v>
      </c>
      <c r="F144" s="34"/>
      <c r="G144" s="34" t="s">
        <v>860</v>
      </c>
      <c r="H144" s="81">
        <v>5371409</v>
      </c>
      <c r="I144" s="34" t="s">
        <v>34</v>
      </c>
      <c r="J144" s="83">
        <v>35261</v>
      </c>
      <c r="K144" s="153" t="str">
        <f>TEXT(Table_3[[#This Row],[Nascimento]],"DD/MM/AA")</f>
        <v>15/07/96</v>
      </c>
      <c r="L144" s="34" t="s">
        <v>861</v>
      </c>
      <c r="M144" s="34"/>
      <c r="N144" s="34" t="s">
        <v>863</v>
      </c>
      <c r="O144" s="34" t="s">
        <v>865</v>
      </c>
      <c r="P144" s="34" t="s">
        <v>859</v>
      </c>
      <c r="Q144" s="34" t="s">
        <v>867</v>
      </c>
      <c r="R144" s="34"/>
      <c r="S144" s="34"/>
      <c r="T144" s="86"/>
      <c r="U144" s="34" t="s">
        <v>869</v>
      </c>
      <c r="V144" s="34" t="s">
        <v>871</v>
      </c>
      <c r="W144" s="424" t="s">
        <v>118</v>
      </c>
      <c r="X144" s="88">
        <v>15100844</v>
      </c>
      <c r="Y144" s="34" t="s">
        <v>113</v>
      </c>
      <c r="Z144" s="402" t="s">
        <v>120</v>
      </c>
      <c r="AA144" s="65">
        <v>16.100000000000001</v>
      </c>
    </row>
    <row r="145" spans="1:27">
      <c r="A145" s="81" t="s">
        <v>997</v>
      </c>
      <c r="B145" s="34" t="s">
        <v>87</v>
      </c>
      <c r="C145" s="32" t="s">
        <v>65</v>
      </c>
      <c r="D145" s="82" t="str">
        <f>HYPERLINK("mailto:ilanblanche@gmail.com","ilanblanche@gmail.com")</f>
        <v>ilanblanche@gmail.com</v>
      </c>
      <c r="E145" s="34" t="s">
        <v>998</v>
      </c>
      <c r="F145" s="34"/>
      <c r="G145" s="34">
        <v>6206971562</v>
      </c>
      <c r="H145" s="81">
        <v>1506645089</v>
      </c>
      <c r="I145" s="34" t="s">
        <v>999</v>
      </c>
      <c r="J145" s="83">
        <v>34918</v>
      </c>
      <c r="K145" s="153" t="str">
        <f>TEXT(Table_3[[#This Row],[Nascimento]],"DD/MM/AA")</f>
        <v>07/08/95</v>
      </c>
      <c r="L145" s="34" t="s">
        <v>1000</v>
      </c>
      <c r="M145" s="34" t="s">
        <v>1001</v>
      </c>
      <c r="N145" s="34" t="s">
        <v>41</v>
      </c>
      <c r="O145" s="34" t="s">
        <v>480</v>
      </c>
      <c r="P145" s="34" t="s">
        <v>1002</v>
      </c>
      <c r="Q145" s="34" t="s">
        <v>1003</v>
      </c>
      <c r="R145" s="34" t="s">
        <v>518</v>
      </c>
      <c r="S145" s="34" t="s">
        <v>1004</v>
      </c>
      <c r="T145" s="86" t="s">
        <v>1005</v>
      </c>
      <c r="U145" s="34" t="s">
        <v>1006</v>
      </c>
      <c r="V145" s="34" t="s">
        <v>1007</v>
      </c>
      <c r="W145" s="424" t="s">
        <v>856</v>
      </c>
      <c r="X145" s="88">
        <v>14100966</v>
      </c>
      <c r="Y145" s="34" t="s">
        <v>57</v>
      </c>
      <c r="Z145" s="402" t="s">
        <v>281</v>
      </c>
      <c r="AA145" s="65">
        <v>16.100000000000001</v>
      </c>
    </row>
    <row r="146" spans="1:27">
      <c r="A146" s="104" t="s">
        <v>419</v>
      </c>
      <c r="B146" s="105"/>
      <c r="C146" s="98" t="s">
        <v>145</v>
      </c>
      <c r="D146" s="104" t="s">
        <v>423</v>
      </c>
      <c r="E146" s="104" t="s">
        <v>889</v>
      </c>
      <c r="F146" s="105"/>
      <c r="G146" s="104" t="s">
        <v>427</v>
      </c>
      <c r="H146" s="104">
        <v>5231213</v>
      </c>
      <c r="I146" s="104" t="s">
        <v>34</v>
      </c>
      <c r="J146" s="107">
        <v>35216</v>
      </c>
      <c r="K146" s="141" t="str">
        <f>TEXT(Table_3[[#This Row],[Nascimento]],"DD/MM/AA")</f>
        <v>31/05/96</v>
      </c>
      <c r="L146" s="104" t="s">
        <v>375</v>
      </c>
      <c r="M146" s="104" t="s">
        <v>431</v>
      </c>
      <c r="N146" s="104" t="s">
        <v>316</v>
      </c>
      <c r="O146" s="104" t="s">
        <v>377</v>
      </c>
      <c r="P146" s="104" t="s">
        <v>433</v>
      </c>
      <c r="Q146" s="104" t="s">
        <v>435</v>
      </c>
      <c r="R146" s="105"/>
      <c r="S146" s="105"/>
      <c r="T146" s="105"/>
      <c r="U146" s="104" t="s">
        <v>437</v>
      </c>
      <c r="V146" s="104" t="s">
        <v>438</v>
      </c>
      <c r="W146" s="426" t="s">
        <v>154</v>
      </c>
      <c r="X146" s="104">
        <v>15103153</v>
      </c>
      <c r="Y146" s="104" t="s">
        <v>57</v>
      </c>
      <c r="Z146" s="65" t="s">
        <v>115</v>
      </c>
      <c r="AA146" s="65">
        <v>16.100000000000001</v>
      </c>
    </row>
    <row r="147" spans="1:27">
      <c r="A147" s="84" t="s">
        <v>1009</v>
      </c>
      <c r="B147" s="85" t="s">
        <v>198</v>
      </c>
      <c r="C147" s="93" t="s">
        <v>65</v>
      </c>
      <c r="D147" s="89" t="str">
        <f>HYPERLINK("mailto:joaogbalizardo@gmail.com","joaogbalizardo@gmail.com")</f>
        <v>joaogbalizardo@gmail.com</v>
      </c>
      <c r="E147" s="90" t="s">
        <v>1019</v>
      </c>
      <c r="F147" s="90"/>
      <c r="G147" s="90" t="s">
        <v>1020</v>
      </c>
      <c r="H147" s="84">
        <v>1681050</v>
      </c>
      <c r="I147" s="90" t="s">
        <v>773</v>
      </c>
      <c r="J147" s="92">
        <v>34986</v>
      </c>
      <c r="K147" s="147" t="str">
        <f>TEXT(Table_3[[#This Row],[Nascimento]],"DD/MM/AA")</f>
        <v>14/10/95</v>
      </c>
      <c r="L147" s="90" t="s">
        <v>1022</v>
      </c>
      <c r="M147" s="90" t="s">
        <v>1023</v>
      </c>
      <c r="N147" s="90" t="s">
        <v>1024</v>
      </c>
      <c r="O147" s="90" t="s">
        <v>1025</v>
      </c>
      <c r="P147" s="90" t="s">
        <v>1026</v>
      </c>
      <c r="Q147" s="90" t="s">
        <v>1027</v>
      </c>
      <c r="R147" s="90" t="s">
        <v>105</v>
      </c>
      <c r="S147" s="90" t="s">
        <v>1028</v>
      </c>
      <c r="T147" s="95" t="s">
        <v>1029</v>
      </c>
      <c r="U147" s="90" t="s">
        <v>1030</v>
      </c>
      <c r="V147" s="90" t="s">
        <v>1031</v>
      </c>
      <c r="W147" s="425" t="s">
        <v>120</v>
      </c>
      <c r="X147" s="97">
        <v>13204614</v>
      </c>
      <c r="Y147" s="90" t="s">
        <v>58</v>
      </c>
      <c r="Z147" s="399" t="s">
        <v>810</v>
      </c>
      <c r="AA147" s="65">
        <v>16.100000000000001</v>
      </c>
    </row>
    <row r="148" spans="1:27">
      <c r="A148" s="81" t="s">
        <v>891</v>
      </c>
      <c r="B148" s="31" t="s">
        <v>26</v>
      </c>
      <c r="C148" s="98" t="s">
        <v>27</v>
      </c>
      <c r="D148" s="82" t="str">
        <f>HYPERLINK("mailto:jovfmartins@gmail.com","jovfmartins@gmail.com")</f>
        <v>jovfmartins@gmail.com</v>
      </c>
      <c r="E148" s="34" t="s">
        <v>892</v>
      </c>
      <c r="F148" s="34" t="s">
        <v>893</v>
      </c>
      <c r="G148" s="34" t="s">
        <v>894</v>
      </c>
      <c r="H148" s="81">
        <v>6808982</v>
      </c>
      <c r="I148" s="34" t="s">
        <v>34</v>
      </c>
      <c r="J148" s="83">
        <v>35185</v>
      </c>
      <c r="K148" s="153" t="str">
        <f>TEXT(Table_3[[#This Row],[Nascimento]],"DD/MM/AA")</f>
        <v>30/04/96</v>
      </c>
      <c r="L148" s="34" t="s">
        <v>895</v>
      </c>
      <c r="M148" s="34" t="s">
        <v>896</v>
      </c>
      <c r="N148" s="34" t="s">
        <v>897</v>
      </c>
      <c r="O148" s="34" t="s">
        <v>898</v>
      </c>
      <c r="P148" s="34" t="s">
        <v>899</v>
      </c>
      <c r="Q148" s="34" t="s">
        <v>900</v>
      </c>
      <c r="R148" s="34" t="s">
        <v>105</v>
      </c>
      <c r="S148" s="34" t="s">
        <v>223</v>
      </c>
      <c r="T148" s="86" t="s">
        <v>901</v>
      </c>
      <c r="U148" s="34" t="s">
        <v>902</v>
      </c>
      <c r="V148" s="34" t="s">
        <v>903</v>
      </c>
      <c r="W148" s="424" t="s">
        <v>118</v>
      </c>
      <c r="X148" s="88">
        <v>14203851</v>
      </c>
      <c r="Y148" s="34" t="s">
        <v>57</v>
      </c>
      <c r="Z148" s="402" t="s">
        <v>856</v>
      </c>
      <c r="AA148" s="65">
        <v>16.100000000000001</v>
      </c>
    </row>
    <row r="149" spans="1:27">
      <c r="A149" s="81" t="s">
        <v>1036</v>
      </c>
      <c r="B149" s="31" t="s">
        <v>26</v>
      </c>
      <c r="C149" s="123" t="s">
        <v>27</v>
      </c>
      <c r="D149" s="82" t="s">
        <v>1037</v>
      </c>
      <c r="E149" s="34" t="s">
        <v>1038</v>
      </c>
      <c r="F149" s="34"/>
      <c r="G149" s="34" t="s">
        <v>1039</v>
      </c>
      <c r="H149" s="81" t="s">
        <v>1040</v>
      </c>
      <c r="I149" s="31" t="s">
        <v>210</v>
      </c>
      <c r="J149" s="83">
        <v>34257</v>
      </c>
      <c r="K149" s="153" t="str">
        <f>TEXT(Table_3[[#This Row],[Nascimento]],"DD/MM/AA")</f>
        <v>15/10/93</v>
      </c>
      <c r="L149" s="31" t="s">
        <v>763</v>
      </c>
      <c r="M149" s="31" t="s">
        <v>1041</v>
      </c>
      <c r="N149" s="31" t="s">
        <v>765</v>
      </c>
      <c r="O149" s="31">
        <v>88035120</v>
      </c>
      <c r="P149" s="34" t="s">
        <v>1042</v>
      </c>
      <c r="Q149" s="34" t="s">
        <v>1043</v>
      </c>
      <c r="R149" s="34" t="s">
        <v>1044</v>
      </c>
      <c r="S149" s="34" t="s">
        <v>1045</v>
      </c>
      <c r="T149" s="86" t="s">
        <v>1046</v>
      </c>
      <c r="U149" s="34"/>
      <c r="V149" s="34" t="s">
        <v>1047</v>
      </c>
      <c r="W149" s="424" t="s">
        <v>120</v>
      </c>
      <c r="X149" s="88">
        <v>13100835</v>
      </c>
      <c r="Y149" s="34" t="s">
        <v>58</v>
      </c>
      <c r="Z149" s="402" t="s">
        <v>839</v>
      </c>
      <c r="AA149" s="65">
        <v>16.100000000000001</v>
      </c>
    </row>
    <row r="150" spans="1:27">
      <c r="A150" s="84" t="s">
        <v>1048</v>
      </c>
      <c r="B150" s="85" t="s">
        <v>61</v>
      </c>
      <c r="C150" s="87" t="s">
        <v>62</v>
      </c>
      <c r="D150" s="89" t="str">
        <f>HYPERLINK("mailto:leonardoeloy0@gmail.com","leonardoeloy0@gmail.com")</f>
        <v>leonardoeloy0@gmail.com</v>
      </c>
      <c r="E150" s="85" t="s">
        <v>1049</v>
      </c>
      <c r="G150" s="90" t="s">
        <v>1050</v>
      </c>
      <c r="H150" s="84" t="s">
        <v>1051</v>
      </c>
      <c r="I150" s="90" t="s">
        <v>999</v>
      </c>
      <c r="J150" s="92">
        <v>34802</v>
      </c>
      <c r="K150" s="147" t="str">
        <f>TEXT(Table_3[[#This Row],[Nascimento]],"DD/MM/AA")</f>
        <v>13/04/95</v>
      </c>
      <c r="L150" s="90" t="s">
        <v>1052</v>
      </c>
      <c r="M150" s="90" t="s">
        <v>1053</v>
      </c>
      <c r="N150" s="90" t="s">
        <v>302</v>
      </c>
      <c r="O150" s="90"/>
      <c r="P150" s="85" t="s">
        <v>1054</v>
      </c>
      <c r="Q150" s="90" t="s">
        <v>1055</v>
      </c>
      <c r="R150" s="90" t="s">
        <v>105</v>
      </c>
      <c r="S150" s="90" t="s">
        <v>1056</v>
      </c>
      <c r="T150" s="95" t="s">
        <v>1057</v>
      </c>
      <c r="U150" s="90" t="s">
        <v>1058</v>
      </c>
      <c r="V150" s="90" t="s">
        <v>1059</v>
      </c>
      <c r="W150" s="425" t="s">
        <v>281</v>
      </c>
      <c r="X150" s="97">
        <v>13100836</v>
      </c>
      <c r="Y150" s="90" t="s">
        <v>58</v>
      </c>
      <c r="Z150" s="399" t="s">
        <v>839</v>
      </c>
      <c r="AA150" s="65">
        <v>16.100000000000001</v>
      </c>
    </row>
    <row r="151" spans="1:27">
      <c r="A151" s="104" t="s">
        <v>521</v>
      </c>
      <c r="B151" s="105"/>
      <c r="C151" s="98" t="s">
        <v>145</v>
      </c>
      <c r="D151" s="104" t="s">
        <v>522</v>
      </c>
      <c r="E151" s="104" t="s">
        <v>910</v>
      </c>
      <c r="F151" s="105"/>
      <c r="G151" s="104" t="s">
        <v>526</v>
      </c>
      <c r="H151" s="104" t="s">
        <v>527</v>
      </c>
      <c r="I151" s="104" t="s">
        <v>210</v>
      </c>
      <c r="J151" s="107">
        <v>35410</v>
      </c>
      <c r="K151" s="141" t="str">
        <f>TEXT(Table_3[[#This Row],[Nascimento]],"DD/MM/AA")</f>
        <v>11/12/96</v>
      </c>
      <c r="L151" s="104" t="s">
        <v>529</v>
      </c>
      <c r="M151" s="104" t="s">
        <v>531</v>
      </c>
      <c r="N151" s="104" t="s">
        <v>532</v>
      </c>
      <c r="O151" s="104" t="s">
        <v>96</v>
      </c>
      <c r="P151" s="104" t="s">
        <v>535</v>
      </c>
      <c r="Q151" s="104" t="s">
        <v>537</v>
      </c>
      <c r="R151" s="104" t="s">
        <v>539</v>
      </c>
      <c r="S151" s="104">
        <v>8668</v>
      </c>
      <c r="T151" s="104" t="s">
        <v>1060</v>
      </c>
      <c r="U151" s="104" t="s">
        <v>542</v>
      </c>
      <c r="V151" s="104" t="s">
        <v>544</v>
      </c>
      <c r="W151" s="426" t="s">
        <v>154</v>
      </c>
      <c r="X151" s="104">
        <v>15100866</v>
      </c>
      <c r="Y151" s="104" t="s">
        <v>84</v>
      </c>
      <c r="Z151" s="65" t="s">
        <v>115</v>
      </c>
      <c r="AA151" s="65">
        <v>16.100000000000001</v>
      </c>
    </row>
    <row r="152" spans="1:27">
      <c r="A152" s="81" t="s">
        <v>1061</v>
      </c>
      <c r="B152" s="34" t="s">
        <v>87</v>
      </c>
      <c r="C152" s="98" t="s">
        <v>27</v>
      </c>
      <c r="D152" s="82" t="s">
        <v>1062</v>
      </c>
      <c r="E152" s="34" t="s">
        <v>1063</v>
      </c>
      <c r="F152" s="34"/>
      <c r="G152" s="34" t="s">
        <v>1064</v>
      </c>
      <c r="H152" s="81" t="s">
        <v>1065</v>
      </c>
      <c r="I152" s="34" t="s">
        <v>210</v>
      </c>
      <c r="J152" s="83">
        <v>34401</v>
      </c>
      <c r="K152" s="153" t="str">
        <f>TEXT(Table_3[[#This Row],[Nascimento]],"DD/MM/AA")</f>
        <v>08/03/94</v>
      </c>
      <c r="L152" s="34" t="s">
        <v>345</v>
      </c>
      <c r="M152" s="34" t="s">
        <v>1066</v>
      </c>
      <c r="N152" s="34" t="s">
        <v>159</v>
      </c>
      <c r="O152" s="34" t="s">
        <v>160</v>
      </c>
      <c r="P152" s="34" t="s">
        <v>1067</v>
      </c>
      <c r="Q152" s="34" t="s">
        <v>1068</v>
      </c>
      <c r="R152" s="34" t="s">
        <v>518</v>
      </c>
      <c r="S152" s="34">
        <v>1040</v>
      </c>
      <c r="T152" s="86" t="s">
        <v>1069</v>
      </c>
      <c r="U152" s="34" t="s">
        <v>1070</v>
      </c>
      <c r="V152" s="34" t="s">
        <v>1071</v>
      </c>
      <c r="W152" s="424" t="s">
        <v>120</v>
      </c>
      <c r="X152" s="88">
        <v>14104087</v>
      </c>
      <c r="Y152" s="34" t="s">
        <v>57</v>
      </c>
      <c r="Z152" s="402" t="s">
        <v>281</v>
      </c>
      <c r="AA152" s="65">
        <v>16.100000000000001</v>
      </c>
    </row>
    <row r="153" spans="1:27">
      <c r="A153" s="30" t="s">
        <v>924</v>
      </c>
      <c r="B153" s="31" t="s">
        <v>26</v>
      </c>
      <c r="C153" s="32" t="s">
        <v>27</v>
      </c>
      <c r="D153" s="33" t="s">
        <v>925</v>
      </c>
      <c r="E153" s="31" t="s">
        <v>926</v>
      </c>
      <c r="F153" s="34"/>
      <c r="G153" s="31" t="s">
        <v>927</v>
      </c>
      <c r="H153" s="30">
        <v>4979261</v>
      </c>
      <c r="I153" s="31" t="s">
        <v>34</v>
      </c>
      <c r="J153" s="134">
        <v>35458</v>
      </c>
      <c r="K153" s="153" t="str">
        <f>TEXT(Table_3[[#This Row],[Nascimento]],"DD/MM/AA")</f>
        <v>28/01/97</v>
      </c>
      <c r="L153" s="31" t="s">
        <v>928</v>
      </c>
      <c r="M153" s="31" t="s">
        <v>929</v>
      </c>
      <c r="N153" s="31" t="s">
        <v>209</v>
      </c>
      <c r="O153" s="31" t="s">
        <v>930</v>
      </c>
      <c r="P153" s="31" t="s">
        <v>931</v>
      </c>
      <c r="Q153" s="31" t="s">
        <v>932</v>
      </c>
      <c r="R153" s="31" t="s">
        <v>105</v>
      </c>
      <c r="S153" s="31" t="s">
        <v>933</v>
      </c>
      <c r="T153" s="39" t="s">
        <v>934</v>
      </c>
      <c r="U153" s="31" t="s">
        <v>935</v>
      </c>
      <c r="V153" s="31" t="s">
        <v>936</v>
      </c>
      <c r="W153" s="463" t="s">
        <v>85</v>
      </c>
      <c r="X153" s="69">
        <v>14203828</v>
      </c>
      <c r="Y153" s="31" t="s">
        <v>58</v>
      </c>
      <c r="Z153" s="403">
        <v>41671</v>
      </c>
      <c r="AA153" s="65">
        <v>16.100000000000001</v>
      </c>
    </row>
    <row r="154" spans="1:27">
      <c r="A154" s="104" t="s">
        <v>937</v>
      </c>
      <c r="B154" s="105"/>
      <c r="C154" s="87" t="s">
        <v>145</v>
      </c>
      <c r="D154" s="104" t="s">
        <v>938</v>
      </c>
      <c r="E154" s="104" t="s">
        <v>1072</v>
      </c>
      <c r="F154" s="105"/>
      <c r="G154" s="104" t="s">
        <v>940</v>
      </c>
      <c r="H154" s="104">
        <v>1485325</v>
      </c>
      <c r="I154" s="104" t="s">
        <v>773</v>
      </c>
      <c r="J154" s="141">
        <v>34972</v>
      </c>
      <c r="K154" s="141" t="str">
        <f>TEXT(Table_3[[#This Row],[Nascimento]],"DD/MM/AA")</f>
        <v>30/09/95</v>
      </c>
      <c r="L154" s="104" t="s">
        <v>941</v>
      </c>
      <c r="M154" s="104" t="s">
        <v>942</v>
      </c>
      <c r="N154" s="104" t="s">
        <v>832</v>
      </c>
      <c r="O154" s="104">
        <v>88036080</v>
      </c>
      <c r="P154" s="104" t="s">
        <v>943</v>
      </c>
      <c r="Q154" s="104" t="s">
        <v>944</v>
      </c>
      <c r="R154" s="104" t="s">
        <v>81</v>
      </c>
      <c r="S154" s="104">
        <v>5245</v>
      </c>
      <c r="T154" s="104" t="s">
        <v>945</v>
      </c>
      <c r="U154" s="104" t="s">
        <v>946</v>
      </c>
      <c r="V154" s="104" t="s">
        <v>947</v>
      </c>
      <c r="W154" s="426" t="s">
        <v>154</v>
      </c>
      <c r="X154" s="104">
        <v>15206216</v>
      </c>
      <c r="Y154" s="104" t="s">
        <v>58</v>
      </c>
      <c r="Z154" s="65" t="s">
        <v>85</v>
      </c>
      <c r="AA154" s="65">
        <v>16.100000000000001</v>
      </c>
    </row>
    <row r="155" spans="1:27">
      <c r="A155" s="81" t="s">
        <v>948</v>
      </c>
      <c r="B155" s="31" t="s">
        <v>87</v>
      </c>
      <c r="C155" s="32" t="s">
        <v>27</v>
      </c>
      <c r="D155" s="82" t="str">
        <f>HYPERLINK("mailto:otaviormatos@gmail.com","otaviormatos@gmail.com")</f>
        <v>otaviormatos@gmail.com</v>
      </c>
      <c r="E155" s="34" t="s">
        <v>954</v>
      </c>
      <c r="F155" s="34"/>
      <c r="G155" s="34" t="s">
        <v>956</v>
      </c>
      <c r="H155" s="81">
        <v>5051967</v>
      </c>
      <c r="I155" s="34" t="s">
        <v>34</v>
      </c>
      <c r="J155" s="83">
        <v>35128</v>
      </c>
      <c r="K155" s="153" t="str">
        <f>TEXT(Table_3[[#This Row],[Nascimento]],"DD/MM/AA")</f>
        <v>04/03/96</v>
      </c>
      <c r="L155" s="34" t="s">
        <v>962</v>
      </c>
      <c r="M155" s="34" t="s">
        <v>965</v>
      </c>
      <c r="N155" s="34" t="s">
        <v>159</v>
      </c>
      <c r="O155" s="34" t="s">
        <v>355</v>
      </c>
      <c r="P155" s="34" t="s">
        <v>970</v>
      </c>
      <c r="Q155" s="34" t="s">
        <v>972</v>
      </c>
      <c r="R155" s="34" t="s">
        <v>105</v>
      </c>
      <c r="S155" s="34" t="s">
        <v>977</v>
      </c>
      <c r="T155" s="86" t="s">
        <v>978</v>
      </c>
      <c r="U155" s="34" t="s">
        <v>979</v>
      </c>
      <c r="V155" s="34" t="s">
        <v>980</v>
      </c>
      <c r="W155" s="424" t="s">
        <v>118</v>
      </c>
      <c r="X155" s="88">
        <v>15100830</v>
      </c>
      <c r="Y155" s="34" t="s">
        <v>58</v>
      </c>
      <c r="Z155" s="402" t="s">
        <v>120</v>
      </c>
      <c r="AA155" s="65">
        <v>16.100000000000001</v>
      </c>
    </row>
    <row r="156" spans="1:27">
      <c r="A156" s="150" t="s">
        <v>1073</v>
      </c>
      <c r="B156" s="32" t="s">
        <v>87</v>
      </c>
      <c r="C156" s="123" t="s">
        <v>27</v>
      </c>
      <c r="D156" s="131" t="str">
        <f>HYPERLINK("mailto:p.augustods@gmail.com","p.augustods@gmail.com")</f>
        <v>p.augustods@gmail.com</v>
      </c>
      <c r="E156" s="123" t="s">
        <v>1075</v>
      </c>
      <c r="F156" s="123"/>
      <c r="G156" s="34" t="s">
        <v>1076</v>
      </c>
      <c r="H156" s="152">
        <v>5567988</v>
      </c>
      <c r="I156" s="123" t="s">
        <v>34</v>
      </c>
      <c r="J156" s="132">
        <v>34780</v>
      </c>
      <c r="K156" s="132" t="str">
        <f>TEXT(Table_3[[#This Row],[Nascimento]],"DD/MM/AA")</f>
        <v>22/03/95</v>
      </c>
      <c r="L156" s="123" t="s">
        <v>1077</v>
      </c>
      <c r="M156" s="123" t="s">
        <v>1078</v>
      </c>
      <c r="N156" s="123" t="s">
        <v>1024</v>
      </c>
      <c r="O156" s="155" t="str">
        <f>HYPERLINK("http://cep.guiamais.com.br/cep/88000-001","88000-001")</f>
        <v>88000-001</v>
      </c>
      <c r="P156" s="123" t="s">
        <v>1079</v>
      </c>
      <c r="Q156" s="123" t="s">
        <v>1081</v>
      </c>
      <c r="R156" s="123" t="s">
        <v>105</v>
      </c>
      <c r="S156" s="34" t="s">
        <v>223</v>
      </c>
      <c r="T156" s="86" t="s">
        <v>1082</v>
      </c>
      <c r="U156" s="123" t="s">
        <v>1083</v>
      </c>
      <c r="V156" s="123" t="s">
        <v>1084</v>
      </c>
      <c r="W156" s="428" t="s">
        <v>120</v>
      </c>
      <c r="X156" s="144">
        <v>14100932</v>
      </c>
      <c r="Y156" s="123" t="s">
        <v>58</v>
      </c>
      <c r="Z156" s="402" t="s">
        <v>281</v>
      </c>
      <c r="AA156" s="65">
        <v>16.100000000000001</v>
      </c>
    </row>
    <row r="157" spans="1:27">
      <c r="A157" s="84" t="s">
        <v>1008</v>
      </c>
      <c r="B157" s="85" t="s">
        <v>87</v>
      </c>
      <c r="C157" s="93" t="s">
        <v>27</v>
      </c>
      <c r="D157" s="89" t="str">
        <f>HYPERLINK("mailto:tatifaialopes@gmail.com","tatifaialopes@gmail.com")</f>
        <v>tatifaialopes@gmail.com</v>
      </c>
      <c r="E157" s="90" t="s">
        <v>1010</v>
      </c>
      <c r="F157" s="90"/>
      <c r="G157" s="90" t="s">
        <v>1011</v>
      </c>
      <c r="H157" s="84" t="s">
        <v>1012</v>
      </c>
      <c r="I157" s="90" t="s">
        <v>210</v>
      </c>
      <c r="J157" s="92">
        <v>34945</v>
      </c>
      <c r="K157" s="147" t="str">
        <f>TEXT(Table_3[[#This Row],[Nascimento]],"DD/MM/AA")</f>
        <v>03/09/95</v>
      </c>
      <c r="L157" s="90" t="s">
        <v>1013</v>
      </c>
      <c r="M157" s="90"/>
      <c r="N157" s="90" t="s">
        <v>41</v>
      </c>
      <c r="O157" s="90"/>
      <c r="P157" s="90" t="s">
        <v>1014</v>
      </c>
      <c r="Q157" s="90" t="s">
        <v>1015</v>
      </c>
      <c r="R157" s="90" t="s">
        <v>336</v>
      </c>
      <c r="S157" s="90">
        <v>3553</v>
      </c>
      <c r="T157" s="95" t="s">
        <v>1016</v>
      </c>
      <c r="U157" s="90" t="s">
        <v>1017</v>
      </c>
      <c r="V157" s="90" t="s">
        <v>1018</v>
      </c>
      <c r="W157" s="425" t="s">
        <v>118</v>
      </c>
      <c r="X157" s="97">
        <v>14100934</v>
      </c>
      <c r="Y157" s="90" t="s">
        <v>58</v>
      </c>
      <c r="Z157" s="399" t="s">
        <v>281</v>
      </c>
      <c r="AA157" s="65">
        <v>16.100000000000001</v>
      </c>
    </row>
    <row r="158" spans="1:27">
      <c r="A158" s="52" t="s">
        <v>548</v>
      </c>
      <c r="B158" s="85"/>
      <c r="C158" s="87" t="s">
        <v>145</v>
      </c>
      <c r="D158" s="130" t="s">
        <v>549</v>
      </c>
      <c r="E158" s="85" t="s">
        <v>1021</v>
      </c>
      <c r="F158" s="85" t="s">
        <v>551</v>
      </c>
      <c r="G158" s="85" t="s">
        <v>552</v>
      </c>
      <c r="H158" s="100" t="s">
        <v>553</v>
      </c>
      <c r="I158" s="85" t="s">
        <v>34</v>
      </c>
      <c r="J158" s="147">
        <v>35142</v>
      </c>
      <c r="K158" s="147" t="str">
        <f>TEXT(Table_3[[#This Row],[Nascimento]],"DD/MM/AA")</f>
        <v>18/03/96</v>
      </c>
      <c r="L158" s="85" t="s">
        <v>555</v>
      </c>
      <c r="M158" s="90"/>
      <c r="N158" s="85" t="s">
        <v>557</v>
      </c>
      <c r="O158" s="85" t="s">
        <v>559</v>
      </c>
      <c r="P158" s="85" t="s">
        <v>562</v>
      </c>
      <c r="Q158" s="85" t="s">
        <v>555</v>
      </c>
      <c r="R158" s="90"/>
      <c r="S158" s="90"/>
      <c r="T158" s="95"/>
      <c r="U158" s="85" t="s">
        <v>564</v>
      </c>
      <c r="V158" s="85" t="s">
        <v>566</v>
      </c>
      <c r="W158" s="425" t="s">
        <v>154</v>
      </c>
      <c r="X158" s="102">
        <v>15100873</v>
      </c>
      <c r="Y158" s="85" t="s">
        <v>57</v>
      </c>
      <c r="Z158" s="399" t="s">
        <v>115</v>
      </c>
      <c r="AA158" s="65">
        <v>16.100000000000001</v>
      </c>
    </row>
    <row r="159" spans="1:27">
      <c r="A159" s="81" t="s">
        <v>1096</v>
      </c>
      <c r="B159" s="34" t="s">
        <v>26</v>
      </c>
      <c r="C159" s="32" t="s">
        <v>65</v>
      </c>
      <c r="D159" s="82" t="str">
        <f>HYPERLINK("mailto:tiago.shink@gmail.com","tiago.shink@gmail.com")</f>
        <v>tiago.shink@gmail.com</v>
      </c>
      <c r="E159" s="31" t="s">
        <v>1097</v>
      </c>
      <c r="F159" s="34"/>
      <c r="G159" s="34" t="s">
        <v>1098</v>
      </c>
      <c r="H159" s="30" t="s">
        <v>1099</v>
      </c>
      <c r="I159" s="31" t="s">
        <v>34</v>
      </c>
      <c r="J159" s="83">
        <v>34975</v>
      </c>
      <c r="K159" s="153" t="str">
        <f>TEXT(Table_3[[#This Row],[Nascimento]],"DD/MM/AA")</f>
        <v>03/10/95</v>
      </c>
      <c r="L159" s="31" t="s">
        <v>213</v>
      </c>
      <c r="M159" s="31"/>
      <c r="N159" s="31" t="s">
        <v>159</v>
      </c>
      <c r="O159" s="31" t="s">
        <v>217</v>
      </c>
      <c r="P159" s="31" t="s">
        <v>1100</v>
      </c>
      <c r="Q159" s="34" t="s">
        <v>1101</v>
      </c>
      <c r="R159" s="34" t="s">
        <v>336</v>
      </c>
      <c r="S159" s="34">
        <v>1651</v>
      </c>
      <c r="T159" s="86" t="s">
        <v>1102</v>
      </c>
      <c r="U159" s="34" t="s">
        <v>1103</v>
      </c>
      <c r="V159" s="34" t="s">
        <v>1104</v>
      </c>
      <c r="W159" s="424" t="s">
        <v>120</v>
      </c>
      <c r="X159" s="88">
        <v>14104086</v>
      </c>
      <c r="Y159" s="34" t="s">
        <v>57</v>
      </c>
      <c r="Z159" s="402" t="s">
        <v>281</v>
      </c>
      <c r="AA159" s="65">
        <v>16.100000000000001</v>
      </c>
    </row>
    <row r="160" spans="1:27">
      <c r="A160" s="84" t="s">
        <v>1105</v>
      </c>
      <c r="B160" s="85" t="s">
        <v>87</v>
      </c>
      <c r="C160" s="93" t="s">
        <v>27</v>
      </c>
      <c r="D160" s="89" t="str">
        <f>HYPERLINK("mailto:p7viviane@gmail.com","p7viviane@gmail.com")</f>
        <v>p7viviane@gmail.com</v>
      </c>
      <c r="E160" s="90" t="s">
        <v>1106</v>
      </c>
      <c r="F160" s="90"/>
      <c r="G160" s="90" t="s">
        <v>1107</v>
      </c>
      <c r="H160" s="84">
        <v>4644933</v>
      </c>
      <c r="I160" s="90" t="s">
        <v>952</v>
      </c>
      <c r="J160" s="92">
        <v>34864</v>
      </c>
      <c r="K160" s="147" t="str">
        <f>TEXT(Table_3[[#This Row],[Nascimento]],"DD/MM/AA")</f>
        <v>14/06/95</v>
      </c>
      <c r="L160" s="90" t="s">
        <v>1108</v>
      </c>
      <c r="M160" s="90" t="s">
        <v>172</v>
      </c>
      <c r="N160" s="90" t="s">
        <v>41</v>
      </c>
      <c r="O160" s="90" t="s">
        <v>1109</v>
      </c>
      <c r="P160" s="90" t="s">
        <v>1110</v>
      </c>
      <c r="Q160" s="90" t="s">
        <v>1111</v>
      </c>
      <c r="R160" s="90" t="s">
        <v>105</v>
      </c>
      <c r="S160" s="90" t="s">
        <v>1112</v>
      </c>
      <c r="T160" s="95" t="s">
        <v>1113</v>
      </c>
      <c r="U160" s="90" t="s">
        <v>1114</v>
      </c>
      <c r="V160" s="90" t="s">
        <v>1115</v>
      </c>
      <c r="W160" s="425" t="s">
        <v>118</v>
      </c>
      <c r="X160" s="97">
        <v>14209335</v>
      </c>
      <c r="Y160" s="90" t="s">
        <v>113</v>
      </c>
      <c r="Z160" s="399" t="s">
        <v>856</v>
      </c>
      <c r="AA160" s="65">
        <v>16.100000000000001</v>
      </c>
    </row>
    <row r="161" spans="1:27">
      <c r="A161" s="104" t="s">
        <v>618</v>
      </c>
      <c r="B161" s="105"/>
      <c r="C161" s="98" t="s">
        <v>145</v>
      </c>
      <c r="D161" s="104" t="s">
        <v>620</v>
      </c>
      <c r="E161" s="104" t="s">
        <v>1034</v>
      </c>
      <c r="F161" s="105"/>
      <c r="G161" s="104" t="s">
        <v>627</v>
      </c>
      <c r="H161" s="104" t="s">
        <v>629</v>
      </c>
      <c r="I161" s="104" t="s">
        <v>210</v>
      </c>
      <c r="J161" s="107">
        <v>34723</v>
      </c>
      <c r="K161" s="141" t="str">
        <f>TEXT(Table_3[[#This Row],[Nascimento]],"DD/MM/AA")</f>
        <v>24/01/95</v>
      </c>
      <c r="L161" s="104" t="s">
        <v>633</v>
      </c>
      <c r="M161" s="104" t="s">
        <v>635</v>
      </c>
      <c r="N161" s="104" t="s">
        <v>636</v>
      </c>
      <c r="O161" s="104">
        <v>88040480</v>
      </c>
      <c r="P161" s="104" t="s">
        <v>637</v>
      </c>
      <c r="Q161" s="104" t="s">
        <v>638</v>
      </c>
      <c r="R161" s="104" t="s">
        <v>105</v>
      </c>
      <c r="S161" s="104" t="s">
        <v>639</v>
      </c>
      <c r="T161" s="104" t="s">
        <v>640</v>
      </c>
      <c r="U161" s="104" t="s">
        <v>641</v>
      </c>
      <c r="V161" s="104" t="s">
        <v>642</v>
      </c>
      <c r="W161" s="426" t="s">
        <v>154</v>
      </c>
      <c r="X161" s="104">
        <v>15204938</v>
      </c>
      <c r="Y161" s="104" t="s">
        <v>57</v>
      </c>
      <c r="Z161" s="406">
        <v>15.1</v>
      </c>
      <c r="AA161" s="65">
        <v>16.100000000000001</v>
      </c>
    </row>
    <row r="162" spans="1:27">
      <c r="A162" s="104" t="s">
        <v>598</v>
      </c>
      <c r="B162" s="105"/>
      <c r="C162" s="87" t="s">
        <v>145</v>
      </c>
      <c r="D162" s="104" t="s">
        <v>600</v>
      </c>
      <c r="E162" s="104" t="s">
        <v>1035</v>
      </c>
      <c r="F162" s="105"/>
      <c r="G162" s="104" t="s">
        <v>604</v>
      </c>
      <c r="H162" s="104">
        <v>4583204</v>
      </c>
      <c r="I162" s="104" t="s">
        <v>34</v>
      </c>
      <c r="J162" s="141">
        <v>35369</v>
      </c>
      <c r="K162" s="141" t="str">
        <f>TEXT(Table_3[[#This Row],[Nascimento]],"DD/MM/AA")</f>
        <v>31/10/96</v>
      </c>
      <c r="L162" s="104" t="s">
        <v>608</v>
      </c>
      <c r="M162" s="104" t="s">
        <v>610</v>
      </c>
      <c r="N162" s="104" t="s">
        <v>444</v>
      </c>
      <c r="O162" s="104">
        <v>88053505</v>
      </c>
      <c r="P162" s="104" t="s">
        <v>611</v>
      </c>
      <c r="Q162" s="104" t="s">
        <v>613</v>
      </c>
      <c r="R162" s="105"/>
      <c r="S162" s="105"/>
      <c r="T162" s="105"/>
      <c r="U162" s="104" t="s">
        <v>615</v>
      </c>
      <c r="V162" s="104" t="s">
        <v>617</v>
      </c>
      <c r="W162" s="466" t="s">
        <v>154</v>
      </c>
      <c r="X162" s="104">
        <v>15104167</v>
      </c>
      <c r="Y162" s="104" t="s">
        <v>113</v>
      </c>
      <c r="Z162" s="65"/>
      <c r="AA162" s="65">
        <v>16.100000000000001</v>
      </c>
    </row>
    <row r="163" spans="1:27">
      <c r="A163" s="93" t="s">
        <v>60</v>
      </c>
      <c r="B163" s="93"/>
      <c r="C163" s="93" t="s">
        <v>145</v>
      </c>
      <c r="D163" s="124" t="str">
        <f>HYPERLINK("mailto:aecfumagali@gmail.com","aecfumagali@gmail.com")</f>
        <v>aecfumagali@gmail.com</v>
      </c>
      <c r="E163" s="93" t="s">
        <v>754</v>
      </c>
      <c r="F163" s="93"/>
      <c r="G163" s="90" t="s">
        <v>79</v>
      </c>
      <c r="H163" s="95" t="s">
        <v>80</v>
      </c>
      <c r="I163" s="93" t="s">
        <v>70</v>
      </c>
      <c r="J163" s="125">
        <v>35177</v>
      </c>
      <c r="K163" s="125" t="str">
        <f>TEXT(Table_3[[#This Row],[Nascimento]],"DD/MM/AA")</f>
        <v>22/04/96</v>
      </c>
      <c r="L163" s="93" t="s">
        <v>907</v>
      </c>
      <c r="M163" s="93" t="s">
        <v>908</v>
      </c>
      <c r="N163" s="93" t="s">
        <v>159</v>
      </c>
      <c r="O163" s="93" t="s">
        <v>909</v>
      </c>
      <c r="P163" s="93" t="s">
        <v>98</v>
      </c>
      <c r="Q163" s="93" t="s">
        <v>99</v>
      </c>
      <c r="R163" s="93" t="s">
        <v>109</v>
      </c>
      <c r="S163" s="90">
        <v>1011</v>
      </c>
      <c r="T163" s="95" t="s">
        <v>110</v>
      </c>
      <c r="U163" s="93" t="s">
        <v>114</v>
      </c>
      <c r="V163" s="93" t="s">
        <v>116</v>
      </c>
      <c r="W163" s="427" t="s">
        <v>118</v>
      </c>
      <c r="X163" s="127">
        <v>15100815</v>
      </c>
      <c r="Y163" s="399" t="s">
        <v>58</v>
      </c>
      <c r="Z163" s="399" t="s">
        <v>120</v>
      </c>
      <c r="AA163" s="65">
        <v>15.2</v>
      </c>
    </row>
    <row r="164" spans="1:27">
      <c r="A164" s="128" t="s">
        <v>911</v>
      </c>
      <c r="B164" s="123" t="s">
        <v>198</v>
      </c>
      <c r="C164" s="123" t="s">
        <v>27</v>
      </c>
      <c r="D164" s="131" t="str">
        <f>HYPERLINK("mailto:arthur.hfp@gmail.com","arthur.hfp@gmail.com")</f>
        <v>arthur.hfp@gmail.com</v>
      </c>
      <c r="E164" s="123" t="s">
        <v>949</v>
      </c>
      <c r="F164" s="123" t="s">
        <v>950</v>
      </c>
      <c r="G164" s="34" t="s">
        <v>951</v>
      </c>
      <c r="H164" s="86">
        <v>5623951</v>
      </c>
      <c r="I164" s="123" t="s">
        <v>952</v>
      </c>
      <c r="J164" s="132">
        <v>34391</v>
      </c>
      <c r="K164" s="132" t="str">
        <f>TEXT(Table_3[[#This Row],[Nascimento]],"DD/MM/AA")</f>
        <v>26/02/94</v>
      </c>
      <c r="L164" s="123" t="s">
        <v>958</v>
      </c>
      <c r="M164" s="123" t="s">
        <v>960</v>
      </c>
      <c r="N164" s="123" t="s">
        <v>963</v>
      </c>
      <c r="O164" s="123">
        <v>88015130</v>
      </c>
      <c r="P164" s="123" t="s">
        <v>966</v>
      </c>
      <c r="Q164" s="123" t="s">
        <v>967</v>
      </c>
      <c r="R164" s="123"/>
      <c r="S164" s="34"/>
      <c r="T164" s="86"/>
      <c r="U164" s="123" t="s">
        <v>971</v>
      </c>
      <c r="V164" s="123" t="s">
        <v>974</v>
      </c>
      <c r="W164" s="428" t="s">
        <v>856</v>
      </c>
      <c r="X164" s="144">
        <v>13104317</v>
      </c>
      <c r="Y164" s="402" t="s">
        <v>58</v>
      </c>
      <c r="Z164" s="402" t="s">
        <v>839</v>
      </c>
      <c r="AA164" s="65">
        <v>15.2</v>
      </c>
    </row>
    <row r="165" spans="1:27">
      <c r="A165" s="84" t="s">
        <v>770</v>
      </c>
      <c r="B165" s="90" t="s">
        <v>26</v>
      </c>
      <c r="C165" s="93" t="s">
        <v>27</v>
      </c>
      <c r="D165" s="89" t="str">
        <f>HYPERLINK("mailto:beatrizlsivi@gmail.com","beatrizlsivi@gmail.com")</f>
        <v>beatrizlsivi@gmail.com</v>
      </c>
      <c r="E165" s="90" t="s">
        <v>771</v>
      </c>
      <c r="F165" s="90"/>
      <c r="G165" s="90" t="s">
        <v>772</v>
      </c>
      <c r="H165" s="90">
        <v>1496840</v>
      </c>
      <c r="I165" s="90" t="s">
        <v>773</v>
      </c>
      <c r="J165" s="147">
        <v>35082</v>
      </c>
      <c r="K165" s="147" t="str">
        <f>TEXT(Table_3[[#This Row],[Nascimento]],"DD/MM/AA")</f>
        <v>18/01/96</v>
      </c>
      <c r="L165" s="90" t="s">
        <v>1032</v>
      </c>
      <c r="M165" s="90" t="s">
        <v>1033</v>
      </c>
      <c r="N165" s="90" t="s">
        <v>159</v>
      </c>
      <c r="O165" s="90" t="s">
        <v>776</v>
      </c>
      <c r="P165" s="90" t="s">
        <v>777</v>
      </c>
      <c r="Q165" s="90" t="s">
        <v>778</v>
      </c>
      <c r="R165" s="90" t="s">
        <v>105</v>
      </c>
      <c r="S165" s="90" t="s">
        <v>779</v>
      </c>
      <c r="T165" s="95" t="s">
        <v>780</v>
      </c>
      <c r="U165" s="90" t="s">
        <v>781</v>
      </c>
      <c r="V165" s="90" t="s">
        <v>782</v>
      </c>
      <c r="W165" s="425" t="s">
        <v>120</v>
      </c>
      <c r="X165" s="97">
        <v>14104403</v>
      </c>
      <c r="Y165" s="399" t="s">
        <v>113</v>
      </c>
      <c r="Z165" s="399" t="s">
        <v>281</v>
      </c>
      <c r="AA165" s="65">
        <v>15.2</v>
      </c>
    </row>
    <row r="166" spans="1:27">
      <c r="A166" s="93" t="s">
        <v>783</v>
      </c>
      <c r="B166" s="93"/>
      <c r="C166" s="93" t="s">
        <v>145</v>
      </c>
      <c r="D166" s="124" t="str">
        <f>HYPERLINK("mailto:danparedes30@gmail.com","danparedes30@gmail.com")</f>
        <v>danparedes30@gmail.com</v>
      </c>
      <c r="E166" s="93" t="s">
        <v>784</v>
      </c>
      <c r="F166" s="93" t="s">
        <v>785</v>
      </c>
      <c r="G166" s="90" t="s">
        <v>786</v>
      </c>
      <c r="H166" s="95" t="s">
        <v>787</v>
      </c>
      <c r="I166" s="93"/>
      <c r="J166" s="125">
        <v>34849</v>
      </c>
      <c r="K166" s="125" t="str">
        <f>TEXT(Table_3[[#This Row],[Nascimento]],"DD/MM/AA")</f>
        <v>30/05/95</v>
      </c>
      <c r="L166" s="93" t="s">
        <v>788</v>
      </c>
      <c r="M166" s="93"/>
      <c r="N166" s="93" t="s">
        <v>789</v>
      </c>
      <c r="O166" s="93" t="s">
        <v>790</v>
      </c>
      <c r="P166" s="93" t="s">
        <v>791</v>
      </c>
      <c r="Q166" s="93" t="s">
        <v>792</v>
      </c>
      <c r="R166" s="93"/>
      <c r="S166" s="90"/>
      <c r="T166" s="95"/>
      <c r="U166" s="93"/>
      <c r="V166" s="93"/>
      <c r="W166" s="427" t="s">
        <v>118</v>
      </c>
      <c r="X166" s="127">
        <v>14209737</v>
      </c>
      <c r="Y166" s="399" t="s">
        <v>58</v>
      </c>
      <c r="Z166" s="399" t="s">
        <v>281</v>
      </c>
      <c r="AA166" s="65">
        <v>15.2</v>
      </c>
    </row>
    <row r="167" spans="1:27">
      <c r="A167" s="148" t="s">
        <v>243</v>
      </c>
      <c r="B167" s="93" t="s">
        <v>87</v>
      </c>
      <c r="C167" s="93" t="s">
        <v>27</v>
      </c>
      <c r="D167" s="124" t="str">
        <f>HYPERLINK("mailto:davidteleseller@gmail.com","davidteleseller@gmail.com")</f>
        <v>davidteleseller@gmail.com</v>
      </c>
      <c r="E167" s="93" t="s">
        <v>798</v>
      </c>
      <c r="F167" s="93"/>
      <c r="G167" s="90" t="s">
        <v>262</v>
      </c>
      <c r="H167" s="95">
        <v>1048184</v>
      </c>
      <c r="I167" s="93" t="s">
        <v>263</v>
      </c>
      <c r="J167" s="125">
        <v>34954</v>
      </c>
      <c r="K167" s="125" t="str">
        <f>TEXT(Table_3[[#This Row],[Nascimento]],"DD/MM/AA")</f>
        <v>12/09/95</v>
      </c>
      <c r="L167" s="93" t="s">
        <v>264</v>
      </c>
      <c r="M167" s="93" t="s">
        <v>265</v>
      </c>
      <c r="N167" s="93" t="s">
        <v>267</v>
      </c>
      <c r="O167" s="93" t="s">
        <v>269</v>
      </c>
      <c r="P167" s="93" t="s">
        <v>270</v>
      </c>
      <c r="Q167" s="93" t="s">
        <v>271</v>
      </c>
      <c r="R167" s="93" t="s">
        <v>105</v>
      </c>
      <c r="S167" s="90" t="s">
        <v>274</v>
      </c>
      <c r="T167" s="95" t="s">
        <v>275</v>
      </c>
      <c r="U167" s="93" t="s">
        <v>277</v>
      </c>
      <c r="V167" s="93" t="s">
        <v>279</v>
      </c>
      <c r="W167" s="427" t="s">
        <v>120</v>
      </c>
      <c r="X167" s="127">
        <v>14100960</v>
      </c>
      <c r="Y167" s="399" t="s">
        <v>57</v>
      </c>
      <c r="Z167" s="399" t="s">
        <v>281</v>
      </c>
      <c r="AA167" s="65">
        <v>15.2</v>
      </c>
    </row>
    <row r="168" spans="1:27">
      <c r="A168" s="123" t="s">
        <v>800</v>
      </c>
      <c r="B168" s="123"/>
      <c r="C168" s="123" t="s">
        <v>145</v>
      </c>
      <c r="D168" s="131" t="str">
        <f>HYPERLINK("mailto:vergani.debora@gmail.com","vergani.debora@gmail.com")</f>
        <v>vergani.debora@gmail.com</v>
      </c>
      <c r="E168" s="123" t="s">
        <v>801</v>
      </c>
      <c r="F168" s="123"/>
      <c r="G168" s="34" t="s">
        <v>802</v>
      </c>
      <c r="H168" s="149">
        <v>4743218</v>
      </c>
      <c r="I168" s="123" t="s">
        <v>34</v>
      </c>
      <c r="J168" s="132">
        <v>34101</v>
      </c>
      <c r="K168" s="132" t="str">
        <f>TEXT(Table_3[[#This Row],[Nascimento]],"DD/MM/AA")</f>
        <v>12/05/93</v>
      </c>
      <c r="L168" s="123" t="s">
        <v>803</v>
      </c>
      <c r="M168" s="123" t="s">
        <v>804</v>
      </c>
      <c r="N168" s="123" t="s">
        <v>41</v>
      </c>
      <c r="O168" s="123">
        <v>88036003</v>
      </c>
      <c r="P168" s="123" t="s">
        <v>805</v>
      </c>
      <c r="Q168" s="123" t="s">
        <v>806</v>
      </c>
      <c r="R168" s="123" t="s">
        <v>109</v>
      </c>
      <c r="S168" s="34">
        <v>1877</v>
      </c>
      <c r="T168" s="86" t="s">
        <v>807</v>
      </c>
      <c r="U168" s="123" t="s">
        <v>808</v>
      </c>
      <c r="V168" s="123" t="s">
        <v>809</v>
      </c>
      <c r="W168" s="428" t="s">
        <v>118</v>
      </c>
      <c r="X168" s="144">
        <v>13203851</v>
      </c>
      <c r="Y168" s="402" t="s">
        <v>58</v>
      </c>
      <c r="Z168" s="402" t="s">
        <v>810</v>
      </c>
      <c r="AA168" s="65">
        <v>15.2</v>
      </c>
    </row>
    <row r="169" spans="1:27">
      <c r="A169" s="81" t="s">
        <v>1074</v>
      </c>
      <c r="B169" s="34" t="s">
        <v>26</v>
      </c>
      <c r="C169" s="123" t="s">
        <v>27</v>
      </c>
      <c r="D169" s="82" t="str">
        <f>HYPERLINK("mailto:delrobson@gmail.com","delrobson@gmail.com")</f>
        <v>delrobson@gmail.com</v>
      </c>
      <c r="E169" s="151" t="s">
        <v>827</v>
      </c>
      <c r="F169" s="34"/>
      <c r="G169" s="34" t="s">
        <v>828</v>
      </c>
      <c r="H169" s="34">
        <v>6086805</v>
      </c>
      <c r="I169" s="34" t="s">
        <v>829</v>
      </c>
      <c r="J169" s="153">
        <v>32935</v>
      </c>
      <c r="K169" s="153" t="str">
        <f>TEXT(Table_3[[#This Row],[Nascimento]],"DD/MM/AA")</f>
        <v>03/03/90</v>
      </c>
      <c r="L169" s="34" t="s">
        <v>830</v>
      </c>
      <c r="M169" s="154" t="s">
        <v>831</v>
      </c>
      <c r="N169" s="154" t="s">
        <v>832</v>
      </c>
      <c r="O169" s="154" t="s">
        <v>833</v>
      </c>
      <c r="P169" s="34"/>
      <c r="Q169" s="34"/>
      <c r="R169" s="34" t="s">
        <v>105</v>
      </c>
      <c r="S169" s="34" t="s">
        <v>834</v>
      </c>
      <c r="T169" s="86" t="s">
        <v>835</v>
      </c>
      <c r="U169" s="34" t="s">
        <v>836</v>
      </c>
      <c r="V169" s="34" t="s">
        <v>837</v>
      </c>
      <c r="W169" s="424" t="s">
        <v>120</v>
      </c>
      <c r="X169" s="88">
        <v>13100866</v>
      </c>
      <c r="Y169" s="402" t="s">
        <v>57</v>
      </c>
      <c r="Z169" s="402" t="s">
        <v>839</v>
      </c>
      <c r="AA169" s="65">
        <v>15.2</v>
      </c>
    </row>
    <row r="170" spans="1:27">
      <c r="A170" s="128" t="s">
        <v>1080</v>
      </c>
      <c r="B170" s="123" t="s">
        <v>87</v>
      </c>
      <c r="C170" s="123" t="s">
        <v>27</v>
      </c>
      <c r="D170" s="131" t="str">
        <f>HYPERLINK("mailto:rmaneira.e@gmail.com","rmaneira.e@gmail.com")</f>
        <v>rmaneira.e@gmail.com</v>
      </c>
      <c r="E170" s="123" t="s">
        <v>1085</v>
      </c>
      <c r="F170" s="123"/>
      <c r="G170" s="156" t="s">
        <v>1086</v>
      </c>
      <c r="H170" s="86" t="s">
        <v>1087</v>
      </c>
      <c r="I170" s="123" t="s">
        <v>70</v>
      </c>
      <c r="J170" s="132">
        <v>34719</v>
      </c>
      <c r="K170" s="132" t="str">
        <f>TEXT(Table_3[[#This Row],[Nascimento]],"DD/MM/AA")</f>
        <v>20/01/95</v>
      </c>
      <c r="L170" s="123" t="s">
        <v>1088</v>
      </c>
      <c r="M170" s="123" t="s">
        <v>1089</v>
      </c>
      <c r="N170" s="123" t="s">
        <v>41</v>
      </c>
      <c r="O170" s="123"/>
      <c r="P170" s="123" t="s">
        <v>1090</v>
      </c>
      <c r="Q170" s="123" t="s">
        <v>1091</v>
      </c>
      <c r="R170" s="123" t="s">
        <v>109</v>
      </c>
      <c r="S170" s="34">
        <v>385</v>
      </c>
      <c r="T170" s="86" t="s">
        <v>1092</v>
      </c>
      <c r="U170" s="123" t="s">
        <v>1093</v>
      </c>
      <c r="V170" s="123" t="s">
        <v>1094</v>
      </c>
      <c r="W170" s="428" t="s">
        <v>856</v>
      </c>
      <c r="X170" s="144">
        <v>14100961</v>
      </c>
      <c r="Y170" s="402" t="s">
        <v>57</v>
      </c>
      <c r="Z170" s="402" t="s">
        <v>281</v>
      </c>
      <c r="AA170" s="65">
        <v>15.2</v>
      </c>
    </row>
    <row r="171" spans="1:27">
      <c r="A171" s="157" t="s">
        <v>1095</v>
      </c>
      <c r="B171" s="158" t="s">
        <v>198</v>
      </c>
      <c r="C171" s="93" t="s">
        <v>65</v>
      </c>
      <c r="D171" s="159" t="str">
        <f>HYPERLINK("mailto:felipecanedo10@gmail.com","felipecanedo10@gmail.com")</f>
        <v>felipecanedo10@gmail.com</v>
      </c>
      <c r="E171" s="158" t="s">
        <v>1116</v>
      </c>
      <c r="F171" s="158"/>
      <c r="G171" s="158" t="s">
        <v>1117</v>
      </c>
      <c r="H171" s="160" t="s">
        <v>1118</v>
      </c>
      <c r="I171" s="158" t="s">
        <v>210</v>
      </c>
      <c r="J171" s="161">
        <v>34799</v>
      </c>
      <c r="K171" s="214" t="str">
        <f>TEXT(Table_3[[#This Row],[Nascimento]],"DD/MM/AA")</f>
        <v>10/04/95</v>
      </c>
      <c r="L171" s="158" t="s">
        <v>1119</v>
      </c>
      <c r="M171" s="93" t="s">
        <v>1120</v>
      </c>
      <c r="N171" s="93" t="s">
        <v>41</v>
      </c>
      <c r="O171" s="93" t="s">
        <v>833</v>
      </c>
      <c r="P171" s="158" t="s">
        <v>1121</v>
      </c>
      <c r="Q171" s="158" t="s">
        <v>1122</v>
      </c>
      <c r="R171" s="158" t="s">
        <v>105</v>
      </c>
      <c r="S171" s="158" t="s">
        <v>1123</v>
      </c>
      <c r="T171" s="158" t="s">
        <v>1124</v>
      </c>
      <c r="U171" s="158" t="s">
        <v>1125</v>
      </c>
      <c r="V171" s="158" t="s">
        <v>1126</v>
      </c>
      <c r="W171" s="427" t="s">
        <v>856</v>
      </c>
      <c r="X171" s="162">
        <v>13204816</v>
      </c>
      <c r="Y171" s="407" t="s">
        <v>58</v>
      </c>
      <c r="Z171" s="412" t="s">
        <v>810</v>
      </c>
      <c r="AA171" s="65">
        <v>15.2</v>
      </c>
    </row>
    <row r="172" spans="1:27">
      <c r="A172" s="164" t="s">
        <v>1127</v>
      </c>
      <c r="B172" s="165" t="s">
        <v>768</v>
      </c>
      <c r="C172" s="166" t="s">
        <v>27</v>
      </c>
      <c r="D172" s="168" t="str">
        <f>HYPERLINK("mailto:felipevleandro@gmail.com","felipevleandro@gmail.com")</f>
        <v>felipevleandro@gmail.com</v>
      </c>
      <c r="E172" s="165" t="s">
        <v>904</v>
      </c>
      <c r="F172" s="165"/>
      <c r="G172" s="165">
        <v>40734886861</v>
      </c>
      <c r="H172" s="165">
        <v>585074173</v>
      </c>
      <c r="I172" s="165" t="s">
        <v>1128</v>
      </c>
      <c r="J172" s="169">
        <v>34380</v>
      </c>
      <c r="K172" s="470" t="str">
        <f>TEXT(Table_3[[#This Row],[Nascimento]],"DD/MM/AA")</f>
        <v>15/02/94</v>
      </c>
      <c r="L172" s="165" t="s">
        <v>1129</v>
      </c>
      <c r="M172" s="165" t="s">
        <v>1130</v>
      </c>
      <c r="N172" s="165" t="s">
        <v>832</v>
      </c>
      <c r="O172" s="165"/>
      <c r="P172" s="165"/>
      <c r="Q172" s="165"/>
      <c r="R172" s="165" t="s">
        <v>518</v>
      </c>
      <c r="S172" s="165" t="s">
        <v>1131</v>
      </c>
      <c r="T172" s="165" t="s">
        <v>1132</v>
      </c>
      <c r="U172" s="165"/>
      <c r="V172" s="165"/>
      <c r="W172" s="429" t="s">
        <v>120</v>
      </c>
      <c r="X172" s="170">
        <v>14104083</v>
      </c>
      <c r="Y172" s="408" t="s">
        <v>57</v>
      </c>
      <c r="Z172" s="413" t="s">
        <v>281</v>
      </c>
      <c r="AA172" s="65">
        <v>15.2</v>
      </c>
    </row>
    <row r="173" spans="1:27">
      <c r="A173" s="123" t="s">
        <v>811</v>
      </c>
      <c r="B173" s="123"/>
      <c r="C173" s="123" t="s">
        <v>145</v>
      </c>
      <c r="D173" s="131" t="str">
        <f>HYPERLINK("mailto:alonsofernadna14@gmail.com","alonsofernadna14@gmail.com")</f>
        <v>alonsofernadna14@gmail.com</v>
      </c>
      <c r="E173" s="123" t="s">
        <v>812</v>
      </c>
      <c r="F173" s="123" t="s">
        <v>813</v>
      </c>
      <c r="G173" s="34" t="s">
        <v>814</v>
      </c>
      <c r="H173" s="149">
        <v>5948380</v>
      </c>
      <c r="I173" s="123" t="s">
        <v>34</v>
      </c>
      <c r="J173" s="132">
        <v>34591</v>
      </c>
      <c r="K173" s="132" t="str">
        <f>TEXT(Table_3[[#This Row],[Nascimento]],"DD/MM/AA")</f>
        <v>14/09/94</v>
      </c>
      <c r="L173" s="123" t="s">
        <v>815</v>
      </c>
      <c r="M173" s="123" t="s">
        <v>816</v>
      </c>
      <c r="N173" s="123" t="s">
        <v>41</v>
      </c>
      <c r="O173" s="123" t="s">
        <v>817</v>
      </c>
      <c r="P173" s="123" t="s">
        <v>818</v>
      </c>
      <c r="Q173" s="123" t="s">
        <v>819</v>
      </c>
      <c r="R173" s="123" t="s">
        <v>81</v>
      </c>
      <c r="S173" s="34">
        <v>1575</v>
      </c>
      <c r="T173" s="86" t="s">
        <v>820</v>
      </c>
      <c r="U173" s="123"/>
      <c r="V173" s="123" t="s">
        <v>821</v>
      </c>
      <c r="W173" s="428" t="s">
        <v>118</v>
      </c>
      <c r="X173" s="144">
        <v>14104079</v>
      </c>
      <c r="Y173" s="402" t="s">
        <v>113</v>
      </c>
      <c r="Z173" s="402" t="s">
        <v>281</v>
      </c>
      <c r="AA173" s="65">
        <v>15.2</v>
      </c>
    </row>
    <row r="174" spans="1:27">
      <c r="A174" s="100" t="s">
        <v>385</v>
      </c>
      <c r="B174" s="85" t="s">
        <v>26</v>
      </c>
      <c r="C174" s="87" t="s">
        <v>27</v>
      </c>
      <c r="D174" s="130" t="s">
        <v>389</v>
      </c>
      <c r="E174" s="85" t="s">
        <v>826</v>
      </c>
      <c r="F174" s="90"/>
      <c r="G174" s="85" t="s">
        <v>394</v>
      </c>
      <c r="H174" s="100" t="s">
        <v>395</v>
      </c>
      <c r="I174" s="85" t="s">
        <v>34</v>
      </c>
      <c r="J174" s="101">
        <v>34927</v>
      </c>
      <c r="K174" s="147" t="str">
        <f>TEXT(Table_3[[#This Row],[Nascimento]],"DD/MM/AA")</f>
        <v>16/08/95</v>
      </c>
      <c r="L174" s="85" t="s">
        <v>397</v>
      </c>
      <c r="M174" s="85" t="s">
        <v>398</v>
      </c>
      <c r="N174" s="85" t="s">
        <v>215</v>
      </c>
      <c r="O174" s="85" t="s">
        <v>160</v>
      </c>
      <c r="P174" s="85" t="s">
        <v>401</v>
      </c>
      <c r="Q174" s="85" t="s">
        <v>402</v>
      </c>
      <c r="R174" s="85" t="s">
        <v>105</v>
      </c>
      <c r="S174" s="85" t="s">
        <v>403</v>
      </c>
      <c r="T174" s="103" t="s">
        <v>404</v>
      </c>
      <c r="U174" s="85" t="s">
        <v>405</v>
      </c>
      <c r="V174" s="85" t="s">
        <v>406</v>
      </c>
      <c r="W174" s="462" t="s">
        <v>85</v>
      </c>
      <c r="X174" s="102">
        <v>14200818</v>
      </c>
      <c r="Y174" s="399" t="s">
        <v>58</v>
      </c>
      <c r="Z174" s="399" t="s">
        <v>407</v>
      </c>
      <c r="AA174" s="65">
        <v>15.2</v>
      </c>
    </row>
    <row r="175" spans="1:27">
      <c r="A175" s="172" t="s">
        <v>838</v>
      </c>
      <c r="B175" s="93" t="s">
        <v>87</v>
      </c>
      <c r="C175" s="93" t="s">
        <v>65</v>
      </c>
      <c r="D175" s="124" t="str">
        <f>HYPERLINK("mailto:gabriela.p.gonzalez.1@gmail.com","gabriela.p.gonzalez.1@gmail.com")</f>
        <v>gabriela.p.gonzalez.1@gmail.com</v>
      </c>
      <c r="E175" s="93" t="s">
        <v>1133</v>
      </c>
      <c r="F175" s="93" t="s">
        <v>844</v>
      </c>
      <c r="G175" s="93" t="s">
        <v>846</v>
      </c>
      <c r="H175" s="95" t="s">
        <v>848</v>
      </c>
      <c r="I175" s="93" t="s">
        <v>210</v>
      </c>
      <c r="J175" s="125">
        <v>34201</v>
      </c>
      <c r="K175" s="125" t="str">
        <f>TEXT(Table_3[[#This Row],[Nascimento]],"DD/MM/AA")</f>
        <v>20/08/93</v>
      </c>
      <c r="L175" s="93" t="s">
        <v>1134</v>
      </c>
      <c r="M175" s="93" t="s">
        <v>1135</v>
      </c>
      <c r="N175" s="93" t="s">
        <v>1136</v>
      </c>
      <c r="O175" s="93" t="s">
        <v>1137</v>
      </c>
      <c r="P175" s="93" t="s">
        <v>851</v>
      </c>
      <c r="Q175" s="93" t="s">
        <v>852</v>
      </c>
      <c r="R175" s="93" t="s">
        <v>81</v>
      </c>
      <c r="S175" s="93">
        <v>8139</v>
      </c>
      <c r="T175" s="93" t="s">
        <v>853</v>
      </c>
      <c r="U175" s="93" t="s">
        <v>854</v>
      </c>
      <c r="V175" s="93" t="s">
        <v>855</v>
      </c>
      <c r="W175" s="427" t="s">
        <v>856</v>
      </c>
      <c r="X175" s="127">
        <v>14100962</v>
      </c>
      <c r="Y175" s="399" t="s">
        <v>57</v>
      </c>
      <c r="Z175" s="399" t="s">
        <v>281</v>
      </c>
      <c r="AA175" s="65">
        <v>15.2</v>
      </c>
    </row>
    <row r="176" spans="1:27">
      <c r="A176" s="128" t="s">
        <v>1138</v>
      </c>
      <c r="B176" s="123" t="s">
        <v>87</v>
      </c>
      <c r="C176" s="123" t="s">
        <v>27</v>
      </c>
      <c r="D176" s="131" t="str">
        <f>HYPERLINK("mailto:gianosilva@gmail.com","gianosilva@gmail.com")</f>
        <v>gianosilva@gmail.com</v>
      </c>
      <c r="E176" s="123" t="s">
        <v>1139</v>
      </c>
      <c r="F176" s="123"/>
      <c r="G176" s="34" t="s">
        <v>1140</v>
      </c>
      <c r="H176" s="86">
        <v>1325734071</v>
      </c>
      <c r="I176" s="123" t="s">
        <v>999</v>
      </c>
      <c r="J176" s="132">
        <v>34531</v>
      </c>
      <c r="K176" s="132" t="str">
        <f>TEXT(Table_3[[#This Row],[Nascimento]],"DD/MM/AA")</f>
        <v>16/07/94</v>
      </c>
      <c r="L176" s="123" t="s">
        <v>1141</v>
      </c>
      <c r="M176" s="123" t="s">
        <v>1142</v>
      </c>
      <c r="N176" s="123" t="s">
        <v>1143</v>
      </c>
      <c r="O176" s="123" t="s">
        <v>1144</v>
      </c>
      <c r="P176" s="123" t="s">
        <v>1145</v>
      </c>
      <c r="Q176" s="123"/>
      <c r="R176" s="123" t="s">
        <v>105</v>
      </c>
      <c r="S176" s="34" t="s">
        <v>223</v>
      </c>
      <c r="T176" s="86" t="s">
        <v>1146</v>
      </c>
      <c r="U176" s="123" t="s">
        <v>1147</v>
      </c>
      <c r="V176" s="123" t="s">
        <v>1148</v>
      </c>
      <c r="W176" s="428" t="s">
        <v>856</v>
      </c>
      <c r="X176" s="144">
        <v>13203862</v>
      </c>
      <c r="Y176" s="402" t="s">
        <v>57</v>
      </c>
      <c r="Z176" s="402" t="s">
        <v>810</v>
      </c>
      <c r="AA176" s="65">
        <v>15.2</v>
      </c>
    </row>
    <row r="177" spans="1:27">
      <c r="A177" s="123" t="s">
        <v>858</v>
      </c>
      <c r="B177" s="123"/>
      <c r="C177" s="123" t="s">
        <v>145</v>
      </c>
      <c r="D177" s="131" t="str">
        <f>HYPERLINK("mailto:guilhermeslosso@gmail.com","guilhermeslosso@gmail.com")</f>
        <v>guilhermeslosso@gmail.com</v>
      </c>
      <c r="E177" s="123" t="s">
        <v>859</v>
      </c>
      <c r="F177" s="123"/>
      <c r="G177" s="34" t="s">
        <v>860</v>
      </c>
      <c r="H177" s="149">
        <v>5371409</v>
      </c>
      <c r="I177" s="123" t="s">
        <v>34</v>
      </c>
      <c r="J177" s="132">
        <v>35261</v>
      </c>
      <c r="K177" s="132" t="str">
        <f>TEXT(Table_3[[#This Row],[Nascimento]],"DD/MM/AA")</f>
        <v>15/07/96</v>
      </c>
      <c r="L177" s="123" t="s">
        <v>861</v>
      </c>
      <c r="M177" s="123"/>
      <c r="N177" s="123" t="s">
        <v>863</v>
      </c>
      <c r="O177" s="123" t="s">
        <v>865</v>
      </c>
      <c r="P177" s="123" t="s">
        <v>859</v>
      </c>
      <c r="Q177" s="123" t="s">
        <v>867</v>
      </c>
      <c r="R177" s="123"/>
      <c r="S177" s="34"/>
      <c r="T177" s="86"/>
      <c r="U177" s="123" t="s">
        <v>869</v>
      </c>
      <c r="V177" s="123" t="s">
        <v>871</v>
      </c>
      <c r="W177" s="428" t="s">
        <v>118</v>
      </c>
      <c r="X177" s="144">
        <v>15100844</v>
      </c>
      <c r="Y177" s="402" t="s">
        <v>113</v>
      </c>
      <c r="Z177" s="402" t="s">
        <v>120</v>
      </c>
      <c r="AA177" s="65">
        <v>15.2</v>
      </c>
    </row>
    <row r="178" spans="1:27">
      <c r="A178" s="172" t="s">
        <v>997</v>
      </c>
      <c r="B178" s="93" t="s">
        <v>87</v>
      </c>
      <c r="C178" s="93" t="s">
        <v>27</v>
      </c>
      <c r="D178" s="124" t="str">
        <f>HYPERLINK("mailto:ilanblanche@gmail.com","ilanblanche@gmail.com")</f>
        <v>ilanblanche@gmail.com</v>
      </c>
      <c r="E178" s="93" t="s">
        <v>998</v>
      </c>
      <c r="F178" s="93"/>
      <c r="G178" s="90">
        <v>6206971562</v>
      </c>
      <c r="H178" s="95">
        <v>1506645089</v>
      </c>
      <c r="I178" s="93" t="s">
        <v>999</v>
      </c>
      <c r="J178" s="125">
        <v>34918</v>
      </c>
      <c r="K178" s="125" t="str">
        <f>TEXT(Table_3[[#This Row],[Nascimento]],"DD/MM/AA")</f>
        <v>07/08/95</v>
      </c>
      <c r="L178" s="93" t="s">
        <v>1000</v>
      </c>
      <c r="M178" s="93" t="s">
        <v>1001</v>
      </c>
      <c r="N178" s="93" t="s">
        <v>41</v>
      </c>
      <c r="O178" s="93" t="s">
        <v>480</v>
      </c>
      <c r="P178" s="93" t="s">
        <v>1002</v>
      </c>
      <c r="Q178" s="93" t="s">
        <v>1003</v>
      </c>
      <c r="R178" s="93" t="s">
        <v>518</v>
      </c>
      <c r="S178" s="90" t="s">
        <v>1004</v>
      </c>
      <c r="T178" s="95" t="s">
        <v>1005</v>
      </c>
      <c r="U178" s="93" t="s">
        <v>1006</v>
      </c>
      <c r="V178" s="93" t="s">
        <v>1007</v>
      </c>
      <c r="W178" s="427" t="s">
        <v>856</v>
      </c>
      <c r="X178" s="127">
        <v>14100966</v>
      </c>
      <c r="Y178" s="399" t="s">
        <v>57</v>
      </c>
      <c r="Z178" s="399" t="s">
        <v>281</v>
      </c>
      <c r="AA178" s="65">
        <v>15.2</v>
      </c>
    </row>
    <row r="179" spans="1:27">
      <c r="A179" s="173" t="s">
        <v>1009</v>
      </c>
      <c r="B179" s="174" t="s">
        <v>198</v>
      </c>
      <c r="C179" s="174" t="s">
        <v>27</v>
      </c>
      <c r="D179" s="175" t="str">
        <f>HYPERLINK("mailto:joaogbalizardo@gmail.com","joaogbalizardo@gmail.com")</f>
        <v>joaogbalizardo@gmail.com</v>
      </c>
      <c r="E179" s="176" t="s">
        <v>1019</v>
      </c>
      <c r="F179" s="174"/>
      <c r="G179" s="177" t="s">
        <v>1020</v>
      </c>
      <c r="H179" s="178">
        <v>1681050</v>
      </c>
      <c r="I179" s="174" t="s">
        <v>773</v>
      </c>
      <c r="J179" s="179">
        <v>34986</v>
      </c>
      <c r="K179" s="179" t="str">
        <f>TEXT(Table_3[[#This Row],[Nascimento]],"DD/MM/AA")</f>
        <v>14/10/95</v>
      </c>
      <c r="L179" s="174" t="s">
        <v>1022</v>
      </c>
      <c r="M179" s="174" t="s">
        <v>1023</v>
      </c>
      <c r="N179" s="174" t="s">
        <v>1024</v>
      </c>
      <c r="O179" s="174" t="s">
        <v>1025</v>
      </c>
      <c r="P179" s="174" t="s">
        <v>1026</v>
      </c>
      <c r="Q179" s="174" t="s">
        <v>1027</v>
      </c>
      <c r="R179" s="174" t="s">
        <v>105</v>
      </c>
      <c r="S179" s="177" t="s">
        <v>1028</v>
      </c>
      <c r="T179" s="180" t="s">
        <v>1029</v>
      </c>
      <c r="U179" s="174" t="s">
        <v>1030</v>
      </c>
      <c r="V179" s="174" t="s">
        <v>1031</v>
      </c>
      <c r="W179" s="430" t="s">
        <v>120</v>
      </c>
      <c r="X179" s="181">
        <v>13204614</v>
      </c>
      <c r="Y179" s="409" t="s">
        <v>58</v>
      </c>
      <c r="Z179" s="409" t="s">
        <v>810</v>
      </c>
      <c r="AA179" s="65">
        <v>15.2</v>
      </c>
    </row>
    <row r="180" spans="1:27">
      <c r="A180" s="123" t="s">
        <v>891</v>
      </c>
      <c r="B180" s="123"/>
      <c r="C180" s="123" t="s">
        <v>145</v>
      </c>
      <c r="D180" s="131" t="str">
        <f>HYPERLINK("mailto:jovfmartins@gmail.com","jovfmartins@gmail.com")</f>
        <v>jovfmartins@gmail.com</v>
      </c>
      <c r="E180" s="123" t="s">
        <v>892</v>
      </c>
      <c r="F180" s="123" t="s">
        <v>893</v>
      </c>
      <c r="G180" s="34" t="s">
        <v>894</v>
      </c>
      <c r="H180" s="149">
        <v>6808982</v>
      </c>
      <c r="I180" s="123" t="s">
        <v>34</v>
      </c>
      <c r="J180" s="132">
        <v>35185</v>
      </c>
      <c r="K180" s="132" t="str">
        <f>TEXT(Table_3[[#This Row],[Nascimento]],"DD/MM/AA")</f>
        <v>30/04/96</v>
      </c>
      <c r="L180" s="123" t="s">
        <v>895</v>
      </c>
      <c r="M180" s="123" t="s">
        <v>896</v>
      </c>
      <c r="N180" s="123" t="s">
        <v>897</v>
      </c>
      <c r="O180" s="123" t="s">
        <v>898</v>
      </c>
      <c r="P180" s="123" t="s">
        <v>899</v>
      </c>
      <c r="Q180" s="123" t="s">
        <v>900</v>
      </c>
      <c r="R180" s="123" t="s">
        <v>105</v>
      </c>
      <c r="S180" s="34" t="s">
        <v>223</v>
      </c>
      <c r="T180" s="86" t="s">
        <v>901</v>
      </c>
      <c r="U180" s="123" t="s">
        <v>902</v>
      </c>
      <c r="V180" s="123" t="s">
        <v>903</v>
      </c>
      <c r="W180" s="428" t="s">
        <v>118</v>
      </c>
      <c r="X180" s="144">
        <v>14203851</v>
      </c>
      <c r="Y180" s="402" t="s">
        <v>57</v>
      </c>
      <c r="Z180" s="402" t="s">
        <v>856</v>
      </c>
      <c r="AA180" s="65">
        <v>15.2</v>
      </c>
    </row>
    <row r="181" spans="1:27">
      <c r="A181" s="182" t="s">
        <v>1149</v>
      </c>
      <c r="B181" s="183" t="s">
        <v>87</v>
      </c>
      <c r="C181" s="183" t="s">
        <v>27</v>
      </c>
      <c r="D181" s="184" t="str">
        <f>HYPERLINK("mailto:kalina.bassotto@gmail.com","kalina.bassotto@gmail.com")</f>
        <v>kalina.bassotto@gmail.com</v>
      </c>
      <c r="E181" s="183" t="s">
        <v>1150</v>
      </c>
      <c r="F181" s="183"/>
      <c r="G181" s="185" t="s">
        <v>1151</v>
      </c>
      <c r="H181" s="186">
        <v>5110634</v>
      </c>
      <c r="I181" s="183" t="s">
        <v>34</v>
      </c>
      <c r="J181" s="187">
        <v>33542</v>
      </c>
      <c r="K181" s="187" t="str">
        <f>TEXT(Table_3[[#This Row],[Nascimento]],"DD/MM/AA")</f>
        <v>31/10/91</v>
      </c>
      <c r="L181" s="183" t="s">
        <v>1152</v>
      </c>
      <c r="M181" s="183" t="s">
        <v>253</v>
      </c>
      <c r="N181" s="183" t="s">
        <v>159</v>
      </c>
      <c r="O181" s="183" t="s">
        <v>776</v>
      </c>
      <c r="P181" s="183"/>
      <c r="Q181" s="183" t="s">
        <v>1152</v>
      </c>
      <c r="R181" s="183"/>
      <c r="S181" s="185"/>
      <c r="T181" s="188"/>
      <c r="U181" s="183" t="s">
        <v>1153</v>
      </c>
      <c r="V181" s="183" t="s">
        <v>1154</v>
      </c>
      <c r="W181" s="431" t="s">
        <v>120</v>
      </c>
      <c r="X181" s="189">
        <v>14200823</v>
      </c>
      <c r="Y181" s="410" t="s">
        <v>58</v>
      </c>
      <c r="Z181" s="410" t="s">
        <v>856</v>
      </c>
      <c r="AA181" s="65">
        <v>15.2</v>
      </c>
    </row>
    <row r="182" spans="1:27">
      <c r="A182" s="84" t="s">
        <v>1036</v>
      </c>
      <c r="B182" s="90" t="s">
        <v>198</v>
      </c>
      <c r="C182" s="93" t="s">
        <v>27</v>
      </c>
      <c r="D182" s="190" t="s">
        <v>1037</v>
      </c>
      <c r="E182" s="191" t="s">
        <v>1038</v>
      </c>
      <c r="F182" s="90"/>
      <c r="G182" s="90" t="s">
        <v>1039</v>
      </c>
      <c r="H182" s="90" t="s">
        <v>1040</v>
      </c>
      <c r="I182" s="90" t="s">
        <v>1128</v>
      </c>
      <c r="J182" s="192">
        <v>34257</v>
      </c>
      <c r="K182" s="192" t="str">
        <f>TEXT(Table_3[[#This Row],[Nascimento]],"DD/MM/AA")</f>
        <v>15/10/93</v>
      </c>
      <c r="L182" s="90" t="s">
        <v>830</v>
      </c>
      <c r="M182" s="90" t="s">
        <v>1155</v>
      </c>
      <c r="N182" s="90" t="s">
        <v>832</v>
      </c>
      <c r="O182" s="90" t="s">
        <v>833</v>
      </c>
      <c r="P182" s="90" t="s">
        <v>1042</v>
      </c>
      <c r="Q182" s="90" t="s">
        <v>1043</v>
      </c>
      <c r="R182" s="90" t="s">
        <v>1044</v>
      </c>
      <c r="S182" s="90" t="s">
        <v>1045</v>
      </c>
      <c r="T182" s="90" t="s">
        <v>1046</v>
      </c>
      <c r="U182" s="90"/>
      <c r="V182" s="90" t="s">
        <v>1047</v>
      </c>
      <c r="W182" s="425" t="s">
        <v>120</v>
      </c>
      <c r="X182" s="97">
        <v>13100835</v>
      </c>
      <c r="Y182" s="399" t="s">
        <v>58</v>
      </c>
      <c r="Z182" s="399" t="s">
        <v>839</v>
      </c>
      <c r="AA182" s="65">
        <v>15.2</v>
      </c>
    </row>
    <row r="183" spans="1:27">
      <c r="A183" s="150" t="s">
        <v>1048</v>
      </c>
      <c r="B183" s="123" t="s">
        <v>61</v>
      </c>
      <c r="C183" s="123" t="s">
        <v>383</v>
      </c>
      <c r="D183" s="193" t="str">
        <f>HYPERLINK("mailto:leonardoeloy0@gmail.com","leonardoeloy0@gmail.com")</f>
        <v>leonardoeloy0@gmail.com</v>
      </c>
      <c r="E183" s="194" t="s">
        <v>1049</v>
      </c>
      <c r="F183" s="195"/>
      <c r="G183" s="34" t="s">
        <v>1050</v>
      </c>
      <c r="H183" s="34" t="s">
        <v>1051</v>
      </c>
      <c r="I183" s="123" t="s">
        <v>999</v>
      </c>
      <c r="J183" s="132">
        <v>34802</v>
      </c>
      <c r="K183" s="132" t="str">
        <f>TEXT(Table_3[[#This Row],[Nascimento]],"DD/MM/AA")</f>
        <v>13/04/95</v>
      </c>
      <c r="L183" s="123" t="s">
        <v>1052</v>
      </c>
      <c r="M183" s="123" t="s">
        <v>1053</v>
      </c>
      <c r="N183" s="123" t="s">
        <v>302</v>
      </c>
      <c r="O183" s="123"/>
      <c r="P183" s="32" t="s">
        <v>1054</v>
      </c>
      <c r="Q183" s="123" t="s">
        <v>1055</v>
      </c>
      <c r="R183" s="123" t="s">
        <v>105</v>
      </c>
      <c r="S183" s="34" t="s">
        <v>1056</v>
      </c>
      <c r="T183" s="34" t="s">
        <v>1057</v>
      </c>
      <c r="U183" s="123" t="s">
        <v>1058</v>
      </c>
      <c r="V183" s="123" t="s">
        <v>1059</v>
      </c>
      <c r="W183" s="428" t="s">
        <v>281</v>
      </c>
      <c r="X183" s="144">
        <v>13100836</v>
      </c>
      <c r="Y183" s="402" t="s">
        <v>58</v>
      </c>
      <c r="Z183" s="402" t="s">
        <v>839</v>
      </c>
      <c r="AA183" s="65">
        <v>15.2</v>
      </c>
    </row>
    <row r="184" spans="1:27">
      <c r="A184" s="84" t="s">
        <v>1061</v>
      </c>
      <c r="B184" s="90" t="s">
        <v>87</v>
      </c>
      <c r="C184" s="93" t="s">
        <v>27</v>
      </c>
      <c r="D184" s="89" t="str">
        <f>HYPERLINK("mailto:luiz08282@Gmail.com","luiz08282@Gmail.com")</f>
        <v>luiz08282@Gmail.com</v>
      </c>
      <c r="E184" s="90" t="s">
        <v>1063</v>
      </c>
      <c r="F184" s="90"/>
      <c r="G184" s="90" t="s">
        <v>1064</v>
      </c>
      <c r="H184" s="90" t="s">
        <v>1065</v>
      </c>
      <c r="I184" s="90" t="s">
        <v>210</v>
      </c>
      <c r="J184" s="147">
        <v>34401</v>
      </c>
      <c r="K184" s="147" t="str">
        <f>TEXT(Table_3[[#This Row],[Nascimento]],"DD/MM/AA")</f>
        <v>08/03/94</v>
      </c>
      <c r="L184" s="90" t="s">
        <v>345</v>
      </c>
      <c r="M184" s="90" t="s">
        <v>1066</v>
      </c>
      <c r="N184" s="90" t="s">
        <v>159</v>
      </c>
      <c r="O184" s="90" t="s">
        <v>160</v>
      </c>
      <c r="P184" s="90" t="s">
        <v>1067</v>
      </c>
      <c r="Q184" s="90" t="s">
        <v>1068</v>
      </c>
      <c r="R184" s="90" t="s">
        <v>518</v>
      </c>
      <c r="S184" s="90">
        <v>1040</v>
      </c>
      <c r="T184" s="95" t="s">
        <v>1069</v>
      </c>
      <c r="U184" s="90" t="s">
        <v>1070</v>
      </c>
      <c r="V184" s="90" t="s">
        <v>1071</v>
      </c>
      <c r="W184" s="425" t="s">
        <v>120</v>
      </c>
      <c r="X184" s="97">
        <v>14104087</v>
      </c>
      <c r="Y184" s="399" t="s">
        <v>57</v>
      </c>
      <c r="Z184" s="399" t="s">
        <v>281</v>
      </c>
      <c r="AA184" s="65">
        <v>15.2</v>
      </c>
    </row>
    <row r="185" spans="1:27">
      <c r="A185" s="30" t="s">
        <v>924</v>
      </c>
      <c r="B185" s="31" t="s">
        <v>26</v>
      </c>
      <c r="C185" s="32" t="s">
        <v>27</v>
      </c>
      <c r="D185" s="33" t="s">
        <v>925</v>
      </c>
      <c r="E185" s="31" t="s">
        <v>926</v>
      </c>
      <c r="F185" s="34"/>
      <c r="G185" s="31" t="s">
        <v>927</v>
      </c>
      <c r="H185" s="30">
        <v>4979261</v>
      </c>
      <c r="I185" s="31" t="s">
        <v>34</v>
      </c>
      <c r="J185" s="134">
        <v>35458</v>
      </c>
      <c r="K185" s="153" t="str">
        <f>TEXT(Table_3[[#This Row],[Nascimento]],"DD/MM/AA")</f>
        <v>28/01/97</v>
      </c>
      <c r="L185" s="31" t="s">
        <v>928</v>
      </c>
      <c r="M185" s="31" t="s">
        <v>929</v>
      </c>
      <c r="N185" s="31" t="s">
        <v>209</v>
      </c>
      <c r="O185" s="31" t="s">
        <v>930</v>
      </c>
      <c r="P185" s="31" t="s">
        <v>931</v>
      </c>
      <c r="Q185" s="31" t="s">
        <v>932</v>
      </c>
      <c r="R185" s="31" t="s">
        <v>105</v>
      </c>
      <c r="S185" s="31" t="s">
        <v>933</v>
      </c>
      <c r="T185" s="39" t="s">
        <v>934</v>
      </c>
      <c r="U185" s="31" t="s">
        <v>935</v>
      </c>
      <c r="V185" s="31" t="s">
        <v>936</v>
      </c>
      <c r="W185" s="463" t="s">
        <v>85</v>
      </c>
      <c r="X185" s="69">
        <v>14203828</v>
      </c>
      <c r="Y185" s="402" t="s">
        <v>58</v>
      </c>
      <c r="Z185" s="403">
        <v>41671</v>
      </c>
      <c r="AA185" s="65">
        <v>15.2</v>
      </c>
    </row>
    <row r="186" spans="1:27">
      <c r="A186" s="172" t="s">
        <v>1156</v>
      </c>
      <c r="B186" s="93" t="s">
        <v>26</v>
      </c>
      <c r="C186" s="93" t="s">
        <v>65</v>
      </c>
      <c r="D186" s="124" t="str">
        <f>HYPERLINK("mailto:marcos.pascottodesalles@gmail.com","marcos.pascottodesalles@gmail.com")</f>
        <v>marcos.pascottodesalles@gmail.com</v>
      </c>
      <c r="E186" s="93" t="s">
        <v>1157</v>
      </c>
      <c r="F186" s="93"/>
      <c r="G186" s="90" t="s">
        <v>1158</v>
      </c>
      <c r="H186" s="95" t="s">
        <v>1159</v>
      </c>
      <c r="I186" s="93" t="s">
        <v>70</v>
      </c>
      <c r="J186" s="125">
        <v>34593</v>
      </c>
      <c r="K186" s="125" t="str">
        <f>TEXT(Table_3[[#This Row],[Nascimento]],"DD/MM/AA")</f>
        <v>16/09/94</v>
      </c>
      <c r="L186" s="93" t="s">
        <v>345</v>
      </c>
      <c r="M186" s="93" t="s">
        <v>1160</v>
      </c>
      <c r="N186" s="93" t="s">
        <v>1161</v>
      </c>
      <c r="O186" s="93" t="s">
        <v>160</v>
      </c>
      <c r="P186" s="93" t="s">
        <v>1162</v>
      </c>
      <c r="Q186" s="93" t="s">
        <v>1163</v>
      </c>
      <c r="R186" s="93" t="s">
        <v>109</v>
      </c>
      <c r="S186" s="90">
        <v>1011</v>
      </c>
      <c r="T186" s="95" t="s">
        <v>1164</v>
      </c>
      <c r="U186" s="93" t="s">
        <v>1165</v>
      </c>
      <c r="V186" s="93" t="s">
        <v>1166</v>
      </c>
      <c r="W186" s="427" t="s">
        <v>856</v>
      </c>
      <c r="X186" s="127">
        <v>13200732</v>
      </c>
      <c r="Y186" s="399" t="s">
        <v>58</v>
      </c>
      <c r="Z186" s="399" t="s">
        <v>810</v>
      </c>
      <c r="AA186" s="65">
        <v>15.2</v>
      </c>
    </row>
    <row r="187" spans="1:27">
      <c r="A187" s="172" t="s">
        <v>1167</v>
      </c>
      <c r="B187" s="93" t="s">
        <v>768</v>
      </c>
      <c r="C187" s="93" t="s">
        <v>65</v>
      </c>
      <c r="D187" s="124" t="str">
        <f>HYPERLINK("mailto:mspfaffenzeller@gmail.com","mspfaffenzeller@gmail.com")</f>
        <v>mspfaffenzeller@gmail.com</v>
      </c>
      <c r="E187" s="93" t="s">
        <v>1168</v>
      </c>
      <c r="F187" s="93" t="s">
        <v>1169</v>
      </c>
      <c r="G187" s="90" t="s">
        <v>1170</v>
      </c>
      <c r="H187" s="95">
        <v>5636088</v>
      </c>
      <c r="I187" s="93" t="s">
        <v>34</v>
      </c>
      <c r="J187" s="125">
        <v>34585</v>
      </c>
      <c r="K187" s="125" t="str">
        <f>TEXT(Table_3[[#This Row],[Nascimento]],"DD/MM/AA")</f>
        <v>08/09/94</v>
      </c>
      <c r="L187" s="93" t="s">
        <v>1171</v>
      </c>
      <c r="M187" s="93"/>
      <c r="N187" s="93" t="s">
        <v>789</v>
      </c>
      <c r="O187" s="93" t="s">
        <v>790</v>
      </c>
      <c r="P187" s="93" t="s">
        <v>1172</v>
      </c>
      <c r="Q187" s="93" t="s">
        <v>1171</v>
      </c>
      <c r="R187" s="93" t="s">
        <v>105</v>
      </c>
      <c r="S187" s="90" t="s">
        <v>1173</v>
      </c>
      <c r="T187" s="95" t="s">
        <v>1174</v>
      </c>
      <c r="U187" s="93" t="s">
        <v>1175</v>
      </c>
      <c r="V187" s="93" t="s">
        <v>1176</v>
      </c>
      <c r="W187" s="427" t="s">
        <v>856</v>
      </c>
      <c r="X187" s="127">
        <v>13200734</v>
      </c>
      <c r="Y187" s="399" t="s">
        <v>58</v>
      </c>
      <c r="Z187" s="399" t="s">
        <v>810</v>
      </c>
      <c r="AA187" s="65">
        <v>15.2</v>
      </c>
    </row>
    <row r="188" spans="1:27">
      <c r="A188" s="123" t="s">
        <v>948</v>
      </c>
      <c r="B188" s="123"/>
      <c r="C188" s="123" t="s">
        <v>145</v>
      </c>
      <c r="D188" s="131" t="str">
        <f>HYPERLINK("mailto:otaviormatos@gmail.com","otaviormatos@gmail.com")</f>
        <v>otaviormatos@gmail.com</v>
      </c>
      <c r="E188" s="123" t="s">
        <v>954</v>
      </c>
      <c r="F188" s="123"/>
      <c r="G188" s="34" t="s">
        <v>956</v>
      </c>
      <c r="H188" s="149">
        <v>5051967</v>
      </c>
      <c r="I188" s="123" t="s">
        <v>34</v>
      </c>
      <c r="J188" s="132">
        <v>35128</v>
      </c>
      <c r="K188" s="132" t="str">
        <f>TEXT(Table_3[[#This Row],[Nascimento]],"DD/MM/AA")</f>
        <v>04/03/96</v>
      </c>
      <c r="L188" s="123" t="s">
        <v>962</v>
      </c>
      <c r="M188" s="123" t="s">
        <v>965</v>
      </c>
      <c r="N188" s="123" t="s">
        <v>159</v>
      </c>
      <c r="O188" s="123" t="s">
        <v>355</v>
      </c>
      <c r="P188" s="123" t="s">
        <v>970</v>
      </c>
      <c r="Q188" s="123" t="s">
        <v>972</v>
      </c>
      <c r="R188" s="123" t="s">
        <v>105</v>
      </c>
      <c r="S188" s="34" t="s">
        <v>977</v>
      </c>
      <c r="T188" s="86" t="s">
        <v>978</v>
      </c>
      <c r="U188" s="123" t="s">
        <v>979</v>
      </c>
      <c r="V188" s="123" t="s">
        <v>980</v>
      </c>
      <c r="W188" s="428" t="s">
        <v>118</v>
      </c>
      <c r="X188" s="144">
        <v>15100830</v>
      </c>
      <c r="Y188" s="402" t="s">
        <v>58</v>
      </c>
      <c r="Z188" s="402" t="s">
        <v>120</v>
      </c>
      <c r="AA188" s="65">
        <v>15.2</v>
      </c>
    </row>
    <row r="189" spans="1:27">
      <c r="A189" s="150" t="s">
        <v>1073</v>
      </c>
      <c r="B189" s="123" t="s">
        <v>768</v>
      </c>
      <c r="C189" s="123" t="s">
        <v>27</v>
      </c>
      <c r="D189" s="131" t="str">
        <f>HYPERLINK("mailto:p.augustods@gmail.com","p.augustods@gmail.com")</f>
        <v>p.augustods@gmail.com</v>
      </c>
      <c r="E189" s="123" t="s">
        <v>1075</v>
      </c>
      <c r="F189" s="123"/>
      <c r="G189" s="34" t="s">
        <v>1076</v>
      </c>
      <c r="H189" s="86">
        <v>5567988</v>
      </c>
      <c r="I189" s="123" t="s">
        <v>34</v>
      </c>
      <c r="J189" s="132">
        <v>34780</v>
      </c>
      <c r="K189" s="132" t="str">
        <f>TEXT(Table_3[[#This Row],[Nascimento]],"DD/MM/AA")</f>
        <v>22/03/95</v>
      </c>
      <c r="L189" s="123" t="s">
        <v>1077</v>
      </c>
      <c r="M189" s="123" t="s">
        <v>1078</v>
      </c>
      <c r="N189" s="123" t="s">
        <v>1024</v>
      </c>
      <c r="O189" s="155" t="str">
        <f>HYPERLINK("http://cep.guiamais.com.br/cep/88000-001","88000-001")</f>
        <v>88000-001</v>
      </c>
      <c r="P189" s="123" t="s">
        <v>1079</v>
      </c>
      <c r="Q189" s="123" t="s">
        <v>1081</v>
      </c>
      <c r="R189" s="123" t="s">
        <v>105</v>
      </c>
      <c r="S189" s="34" t="s">
        <v>223</v>
      </c>
      <c r="T189" s="86" t="s">
        <v>1082</v>
      </c>
      <c r="U189" s="123" t="s">
        <v>1083</v>
      </c>
      <c r="V189" s="123" t="s">
        <v>1084</v>
      </c>
      <c r="W189" s="428" t="s">
        <v>120</v>
      </c>
      <c r="X189" s="144">
        <v>14100932</v>
      </c>
      <c r="Y189" s="402" t="s">
        <v>58</v>
      </c>
      <c r="Z189" s="402" t="s">
        <v>281</v>
      </c>
      <c r="AA189" s="65">
        <v>15.2</v>
      </c>
    </row>
    <row r="190" spans="1:27">
      <c r="A190" s="81" t="s">
        <v>1177</v>
      </c>
      <c r="B190" s="123"/>
      <c r="C190" s="123" t="s">
        <v>145</v>
      </c>
      <c r="D190" s="131" t="str">
        <f>HYPERLINK("mailto:phaelrds@gmail.com","phaelrds@gmail.com")</f>
        <v>phaelrds@gmail.com</v>
      </c>
      <c r="E190" s="123" t="s">
        <v>1178</v>
      </c>
      <c r="F190" s="123" t="s">
        <v>1179</v>
      </c>
      <c r="G190" s="34" t="s">
        <v>1180</v>
      </c>
      <c r="H190" s="86" t="s">
        <v>1181</v>
      </c>
      <c r="I190" s="123" t="s">
        <v>1182</v>
      </c>
      <c r="J190" s="132">
        <v>32050</v>
      </c>
      <c r="K190" s="132" t="str">
        <f>TEXT(Table_3[[#This Row],[Nascimento]],"DD/MM/AA")</f>
        <v>30/09/87</v>
      </c>
      <c r="L190" s="123" t="s">
        <v>1183</v>
      </c>
      <c r="M190" s="123" t="s">
        <v>1184</v>
      </c>
      <c r="N190" s="123" t="s">
        <v>832</v>
      </c>
      <c r="O190" s="123" t="s">
        <v>1185</v>
      </c>
      <c r="P190" s="123" t="s">
        <v>1186</v>
      </c>
      <c r="Q190" s="123" t="s">
        <v>1187</v>
      </c>
      <c r="R190" s="123" t="s">
        <v>81</v>
      </c>
      <c r="S190" s="34">
        <v>8668</v>
      </c>
      <c r="T190" s="86" t="s">
        <v>1188</v>
      </c>
      <c r="U190" s="123" t="s">
        <v>1189</v>
      </c>
      <c r="V190" s="123" t="s">
        <v>1190</v>
      </c>
      <c r="W190" s="428" t="s">
        <v>118</v>
      </c>
      <c r="X190" s="144">
        <v>13205011</v>
      </c>
      <c r="Y190" s="402" t="s">
        <v>57</v>
      </c>
      <c r="Z190" s="402" t="s">
        <v>810</v>
      </c>
      <c r="AA190" s="65">
        <v>15.2</v>
      </c>
    </row>
    <row r="191" spans="1:27">
      <c r="A191" s="93" t="s">
        <v>1008</v>
      </c>
      <c r="B191" s="93"/>
      <c r="C191" s="93" t="s">
        <v>145</v>
      </c>
      <c r="D191" s="124" t="str">
        <f>HYPERLINK("mailto:tatifaialopes@gmail.com","tatifaialopes@gmail.com")</f>
        <v>tatifaialopes@gmail.com</v>
      </c>
      <c r="E191" s="93" t="s">
        <v>1010</v>
      </c>
      <c r="F191" s="93"/>
      <c r="G191" s="90" t="s">
        <v>1011</v>
      </c>
      <c r="H191" s="95" t="s">
        <v>1012</v>
      </c>
      <c r="I191" s="93" t="s">
        <v>210</v>
      </c>
      <c r="J191" s="125">
        <v>34945</v>
      </c>
      <c r="K191" s="125" t="str">
        <f>TEXT(Table_3[[#This Row],[Nascimento]],"DD/MM/AA")</f>
        <v>03/09/95</v>
      </c>
      <c r="L191" s="93" t="s">
        <v>1013</v>
      </c>
      <c r="M191" s="93"/>
      <c r="N191" s="93" t="s">
        <v>41</v>
      </c>
      <c r="O191" s="93"/>
      <c r="P191" s="93" t="s">
        <v>1014</v>
      </c>
      <c r="Q191" s="93" t="s">
        <v>1015</v>
      </c>
      <c r="R191" s="93" t="s">
        <v>336</v>
      </c>
      <c r="S191" s="90">
        <v>3553</v>
      </c>
      <c r="T191" s="95" t="s">
        <v>1016</v>
      </c>
      <c r="U191" s="93" t="s">
        <v>1017</v>
      </c>
      <c r="V191" s="93" t="s">
        <v>1018</v>
      </c>
      <c r="W191" s="427" t="s">
        <v>118</v>
      </c>
      <c r="X191" s="127">
        <v>14100934</v>
      </c>
      <c r="Y191" s="399" t="s">
        <v>58</v>
      </c>
      <c r="Z191" s="399" t="s">
        <v>281</v>
      </c>
      <c r="AA191" s="65">
        <v>15.2</v>
      </c>
    </row>
    <row r="192" spans="1:27">
      <c r="A192" s="81" t="s">
        <v>1096</v>
      </c>
      <c r="B192" s="34" t="s">
        <v>26</v>
      </c>
      <c r="C192" s="123" t="s">
        <v>27</v>
      </c>
      <c r="D192" s="82" t="str">
        <f>HYPERLINK("mailto:tiago.shink@gmail.com","tiago.shink@gmail.com")</f>
        <v>tiago.shink@gmail.com</v>
      </c>
      <c r="E192" s="34" t="s">
        <v>1191</v>
      </c>
      <c r="F192" s="34"/>
      <c r="G192" s="34" t="s">
        <v>1098</v>
      </c>
      <c r="H192" s="34" t="s">
        <v>1192</v>
      </c>
      <c r="I192" s="34" t="s">
        <v>210</v>
      </c>
      <c r="J192" s="153">
        <v>34975</v>
      </c>
      <c r="K192" s="153" t="str">
        <f>TEXT(Table_3[[#This Row],[Nascimento]],"DD/MM/AA")</f>
        <v>03/10/95</v>
      </c>
      <c r="L192" s="34" t="s">
        <v>1193</v>
      </c>
      <c r="M192" s="34" t="s">
        <v>1155</v>
      </c>
      <c r="N192" s="34" t="s">
        <v>832</v>
      </c>
      <c r="O192" s="34" t="s">
        <v>833</v>
      </c>
      <c r="P192" s="34" t="s">
        <v>1194</v>
      </c>
      <c r="Q192" s="34" t="s">
        <v>1101</v>
      </c>
      <c r="R192" s="34" t="s">
        <v>336</v>
      </c>
      <c r="S192" s="34">
        <v>1651</v>
      </c>
      <c r="T192" s="86" t="s">
        <v>1102</v>
      </c>
      <c r="U192" s="34" t="s">
        <v>1103</v>
      </c>
      <c r="V192" s="34" t="s">
        <v>1104</v>
      </c>
      <c r="W192" s="424" t="s">
        <v>120</v>
      </c>
      <c r="X192" s="88">
        <v>14104086</v>
      </c>
      <c r="Y192" s="402" t="s">
        <v>57</v>
      </c>
      <c r="Z192" s="402" t="s">
        <v>281</v>
      </c>
      <c r="AA192" s="65">
        <v>15.2</v>
      </c>
    </row>
    <row r="193" spans="1:27">
      <c r="A193" s="93" t="s">
        <v>1195</v>
      </c>
      <c r="B193" s="93"/>
      <c r="C193" s="93" t="s">
        <v>145</v>
      </c>
      <c r="D193" s="124" t="str">
        <f>HYPERLINK("mailto:viniciuscoralazeredo@gmail.com","viniciuscoralazeredo@gmail.com")</f>
        <v>viniciuscoralazeredo@gmail.com</v>
      </c>
      <c r="E193" s="93" t="s">
        <v>1196</v>
      </c>
      <c r="F193" s="93"/>
      <c r="G193" s="90" t="s">
        <v>1197</v>
      </c>
      <c r="H193" s="95">
        <v>4346436</v>
      </c>
      <c r="I193" s="93" t="s">
        <v>1198</v>
      </c>
      <c r="J193" s="125">
        <v>34831</v>
      </c>
      <c r="K193" s="125" t="str">
        <f>TEXT(Table_3[[#This Row],[Nascimento]],"DD/MM/AA")</f>
        <v>12/05/95</v>
      </c>
      <c r="L193" s="93" t="s">
        <v>1199</v>
      </c>
      <c r="M193" s="93" t="s">
        <v>1001</v>
      </c>
      <c r="N193" s="93" t="s">
        <v>41</v>
      </c>
      <c r="O193" s="93" t="s">
        <v>480</v>
      </c>
      <c r="P193" s="93" t="s">
        <v>1200</v>
      </c>
      <c r="Q193" s="93" t="s">
        <v>1201</v>
      </c>
      <c r="R193" s="93" t="s">
        <v>336</v>
      </c>
      <c r="S193" s="90">
        <v>1227</v>
      </c>
      <c r="T193" s="95" t="s">
        <v>1202</v>
      </c>
      <c r="U193" s="93" t="s">
        <v>1203</v>
      </c>
      <c r="V193" s="93" t="s">
        <v>1204</v>
      </c>
      <c r="W193" s="427" t="s">
        <v>118</v>
      </c>
      <c r="X193" s="127">
        <v>14205389</v>
      </c>
      <c r="Y193" s="399" t="s">
        <v>58</v>
      </c>
      <c r="Z193" s="399" t="s">
        <v>856</v>
      </c>
      <c r="AA193" s="65">
        <v>15.2</v>
      </c>
    </row>
    <row r="194" spans="1:27">
      <c r="A194" s="93" t="s">
        <v>1105</v>
      </c>
      <c r="B194" s="93"/>
      <c r="C194" s="93" t="s">
        <v>145</v>
      </c>
      <c r="D194" s="124" t="str">
        <f>HYPERLINK("mailto:p7viviane@gmail.com","p7viviane@gmail.com")</f>
        <v>p7viviane@gmail.com</v>
      </c>
      <c r="E194" s="93" t="s">
        <v>1106</v>
      </c>
      <c r="F194" s="93"/>
      <c r="G194" s="90" t="s">
        <v>1107</v>
      </c>
      <c r="H194" s="196">
        <v>4644933</v>
      </c>
      <c r="I194" s="93" t="s">
        <v>952</v>
      </c>
      <c r="J194" s="125">
        <v>34864</v>
      </c>
      <c r="K194" s="125" t="str">
        <f>TEXT(Table_3[[#This Row],[Nascimento]],"DD/MM/AA")</f>
        <v>14/06/95</v>
      </c>
      <c r="L194" s="93" t="s">
        <v>1108</v>
      </c>
      <c r="M194" s="93" t="s">
        <v>172</v>
      </c>
      <c r="N194" s="93" t="s">
        <v>41</v>
      </c>
      <c r="O194" s="93" t="s">
        <v>1109</v>
      </c>
      <c r="P194" s="93" t="s">
        <v>1110</v>
      </c>
      <c r="Q194" s="93" t="s">
        <v>1111</v>
      </c>
      <c r="R194" s="93" t="s">
        <v>105</v>
      </c>
      <c r="S194" s="90" t="s">
        <v>1112</v>
      </c>
      <c r="T194" s="95" t="s">
        <v>1113</v>
      </c>
      <c r="U194" s="93" t="s">
        <v>1114</v>
      </c>
      <c r="V194" s="93" t="s">
        <v>1115</v>
      </c>
      <c r="W194" s="427" t="s">
        <v>118</v>
      </c>
      <c r="X194" s="127">
        <v>14209335</v>
      </c>
      <c r="Y194" s="399" t="s">
        <v>113</v>
      </c>
      <c r="Z194" s="399" t="s">
        <v>856</v>
      </c>
      <c r="AA194" s="65">
        <v>15.2</v>
      </c>
    </row>
    <row r="195" spans="1:27">
      <c r="A195" s="84" t="s">
        <v>1205</v>
      </c>
      <c r="B195" s="93" t="s">
        <v>61</v>
      </c>
      <c r="C195" s="90" t="s">
        <v>62</v>
      </c>
      <c r="D195" s="146" t="str">
        <f>HYPERLINK("mailto:y.kuzniecow@gmail.com","y.kuzniecow@gmail.com")</f>
        <v>y.kuzniecow@gmail.com</v>
      </c>
      <c r="E195" s="90" t="s">
        <v>1206</v>
      </c>
      <c r="F195" s="90" t="s">
        <v>1207</v>
      </c>
      <c r="G195" s="90" t="s">
        <v>1208</v>
      </c>
      <c r="H195" s="90">
        <v>4887602</v>
      </c>
      <c r="I195" s="90" t="s">
        <v>34</v>
      </c>
      <c r="J195" s="147">
        <v>34569</v>
      </c>
      <c r="K195" s="147" t="str">
        <f>TEXT(Table_3[[#This Row],[Nascimento]],"DD/MM/AA")</f>
        <v>23/08/94</v>
      </c>
      <c r="L195" s="90" t="s">
        <v>1209</v>
      </c>
      <c r="M195" s="90" t="s">
        <v>1210</v>
      </c>
      <c r="N195" s="90" t="s">
        <v>467</v>
      </c>
      <c r="O195" s="90"/>
      <c r="P195" s="90" t="s">
        <v>1211</v>
      </c>
      <c r="Q195" s="90" t="s">
        <v>1212</v>
      </c>
      <c r="R195" s="90" t="s">
        <v>105</v>
      </c>
      <c r="S195" s="90"/>
      <c r="T195" s="95"/>
      <c r="U195" s="90" t="s">
        <v>1213</v>
      </c>
      <c r="V195" s="90" t="s">
        <v>1214</v>
      </c>
      <c r="W195" s="425" t="s">
        <v>810</v>
      </c>
      <c r="X195" s="97">
        <v>13100884</v>
      </c>
      <c r="Y195" s="399" t="s">
        <v>57</v>
      </c>
      <c r="Z195" s="399" t="s">
        <v>839</v>
      </c>
      <c r="AA195" s="65">
        <v>15.2</v>
      </c>
    </row>
    <row r="196" spans="1:27">
      <c r="A196" s="81" t="s">
        <v>1215</v>
      </c>
      <c r="B196" s="34" t="s">
        <v>61</v>
      </c>
      <c r="C196" s="34" t="s">
        <v>62</v>
      </c>
      <c r="D196" s="197" t="str">
        <f>HYPERLINK("mailto:anaptre@gmail.com","anaptre@gmail.com")</f>
        <v>anaptre@gmail.com</v>
      </c>
      <c r="E196" s="151" t="s">
        <v>1216</v>
      </c>
      <c r="F196" s="34"/>
      <c r="G196" s="34" t="s">
        <v>1217</v>
      </c>
      <c r="H196" s="34">
        <v>401462377</v>
      </c>
      <c r="I196" s="34" t="s">
        <v>210</v>
      </c>
      <c r="J196" s="153">
        <v>34496</v>
      </c>
      <c r="K196" s="153" t="str">
        <f>TEXT(Table_3[[#This Row],[Nascimento]],"DD/MM/AA")</f>
        <v>11/06/94</v>
      </c>
      <c r="L196" s="154" t="s">
        <v>1218</v>
      </c>
      <c r="M196" s="154" t="s">
        <v>354</v>
      </c>
      <c r="N196" s="154" t="s">
        <v>1161</v>
      </c>
      <c r="O196" s="154" t="s">
        <v>217</v>
      </c>
      <c r="P196" s="34" t="s">
        <v>1219</v>
      </c>
      <c r="Q196" s="34" t="s">
        <v>1220</v>
      </c>
      <c r="R196" s="34" t="s">
        <v>518</v>
      </c>
      <c r="S196" s="34">
        <v>1614</v>
      </c>
      <c r="T196" s="86">
        <v>60523</v>
      </c>
      <c r="U196" s="34" t="s">
        <v>1221</v>
      </c>
      <c r="V196" s="34" t="s">
        <v>1222</v>
      </c>
      <c r="W196" s="424" t="s">
        <v>839</v>
      </c>
      <c r="X196" s="88">
        <v>12104067</v>
      </c>
      <c r="Y196" s="402" t="s">
        <v>58</v>
      </c>
      <c r="Z196" s="402" t="s">
        <v>1223</v>
      </c>
      <c r="AA196" s="65">
        <v>15.1</v>
      </c>
    </row>
    <row r="197" spans="1:27">
      <c r="A197" s="128" t="s">
        <v>911</v>
      </c>
      <c r="B197" s="123" t="s">
        <v>26</v>
      </c>
      <c r="C197" s="123" t="s">
        <v>27</v>
      </c>
      <c r="D197" s="131" t="str">
        <f>HYPERLINK("mailto:arthur.hfp@gmail.com","arthur.hfp@gmail.com")</f>
        <v>arthur.hfp@gmail.com</v>
      </c>
      <c r="E197" s="123" t="s">
        <v>949</v>
      </c>
      <c r="F197" s="123" t="s">
        <v>950</v>
      </c>
      <c r="G197" s="34" t="s">
        <v>951</v>
      </c>
      <c r="H197" s="86">
        <v>5623951</v>
      </c>
      <c r="I197" s="123" t="s">
        <v>952</v>
      </c>
      <c r="J197" s="132">
        <v>34391</v>
      </c>
      <c r="K197" s="132" t="str">
        <f>TEXT(Table_3[[#This Row],[Nascimento]],"DD/MM/AA")</f>
        <v>26/02/94</v>
      </c>
      <c r="L197" s="123" t="s">
        <v>958</v>
      </c>
      <c r="M197" s="123" t="s">
        <v>960</v>
      </c>
      <c r="N197" s="123" t="s">
        <v>963</v>
      </c>
      <c r="O197" s="123">
        <v>88015130</v>
      </c>
      <c r="P197" s="123" t="s">
        <v>966</v>
      </c>
      <c r="Q197" s="123" t="s">
        <v>967</v>
      </c>
      <c r="R197" s="123"/>
      <c r="S197" s="34"/>
      <c r="T197" s="86"/>
      <c r="U197" s="123" t="s">
        <v>971</v>
      </c>
      <c r="V197" s="123" t="s">
        <v>974</v>
      </c>
      <c r="W197" s="428" t="s">
        <v>856</v>
      </c>
      <c r="X197" s="144">
        <v>13104317</v>
      </c>
      <c r="Y197" s="402" t="s">
        <v>58</v>
      </c>
      <c r="Z197" s="402" t="s">
        <v>839</v>
      </c>
      <c r="AA197" s="65">
        <v>15.1</v>
      </c>
    </row>
    <row r="198" spans="1:27">
      <c r="A198" s="84" t="s">
        <v>770</v>
      </c>
      <c r="B198" s="90"/>
      <c r="C198" s="93" t="s">
        <v>145</v>
      </c>
      <c r="D198" s="89" t="str">
        <f>HYPERLINK("mailto:beatrizlsivi@gmail.com","beatrizlsivi@gmail.com")</f>
        <v>beatrizlsivi@gmail.com</v>
      </c>
      <c r="E198" s="90" t="s">
        <v>771</v>
      </c>
      <c r="F198" s="90"/>
      <c r="G198" s="90" t="s">
        <v>772</v>
      </c>
      <c r="H198" s="90">
        <v>1496840</v>
      </c>
      <c r="I198" s="90" t="s">
        <v>773</v>
      </c>
      <c r="J198" s="147">
        <v>35082</v>
      </c>
      <c r="K198" s="147" t="str">
        <f>TEXT(Table_3[[#This Row],[Nascimento]],"DD/MM/AA")</f>
        <v>18/01/96</v>
      </c>
      <c r="L198" s="90" t="s">
        <v>1032</v>
      </c>
      <c r="M198" s="90" t="s">
        <v>1033</v>
      </c>
      <c r="N198" s="90" t="s">
        <v>159</v>
      </c>
      <c r="O198" s="90" t="s">
        <v>776</v>
      </c>
      <c r="P198" s="90" t="s">
        <v>777</v>
      </c>
      <c r="Q198" s="90" t="s">
        <v>778</v>
      </c>
      <c r="R198" s="90" t="s">
        <v>105</v>
      </c>
      <c r="S198" s="90" t="s">
        <v>779</v>
      </c>
      <c r="T198" s="95" t="s">
        <v>780</v>
      </c>
      <c r="U198" s="90" t="s">
        <v>781</v>
      </c>
      <c r="V198" s="90" t="s">
        <v>782</v>
      </c>
      <c r="W198" s="425" t="s">
        <v>120</v>
      </c>
      <c r="X198" s="97">
        <v>14104403</v>
      </c>
      <c r="Y198" s="399" t="s">
        <v>113</v>
      </c>
      <c r="Z198" s="399" t="s">
        <v>281</v>
      </c>
      <c r="AA198" s="65">
        <v>15.1</v>
      </c>
    </row>
    <row r="199" spans="1:27">
      <c r="A199" s="148" t="s">
        <v>1224</v>
      </c>
      <c r="B199" s="93" t="s">
        <v>87</v>
      </c>
      <c r="C199" s="93" t="s">
        <v>27</v>
      </c>
      <c r="D199" s="198" t="str">
        <f>HYPERLINK("mailto:brunapelizzaro@gmail.com","brunapelizzaro@gmail.com")</f>
        <v>brunapelizzaro@gmail.com</v>
      </c>
      <c r="E199" s="93" t="s">
        <v>1225</v>
      </c>
      <c r="F199" s="199" t="s">
        <v>1226</v>
      </c>
      <c r="G199" s="90" t="s">
        <v>1227</v>
      </c>
      <c r="H199" s="200">
        <v>5193529</v>
      </c>
      <c r="I199" s="93" t="s">
        <v>34</v>
      </c>
      <c r="J199" s="125">
        <v>35010</v>
      </c>
      <c r="K199" s="125" t="str">
        <f>TEXT(Table_3[[#This Row],[Nascimento]],"DD/MM/AA")</f>
        <v>07/11/95</v>
      </c>
      <c r="L199" s="93" t="s">
        <v>1228</v>
      </c>
      <c r="M199" s="93" t="s">
        <v>1229</v>
      </c>
      <c r="N199" s="93" t="s">
        <v>963</v>
      </c>
      <c r="O199" s="93"/>
      <c r="P199" s="93" t="s">
        <v>1230</v>
      </c>
      <c r="Q199" s="93" t="s">
        <v>1231</v>
      </c>
      <c r="R199" s="93"/>
      <c r="S199" s="90"/>
      <c r="T199" s="95"/>
      <c r="U199" s="93" t="s">
        <v>1232</v>
      </c>
      <c r="V199" s="93" t="s">
        <v>1233</v>
      </c>
      <c r="W199" s="427" t="s">
        <v>281</v>
      </c>
      <c r="X199" s="127">
        <v>13103559</v>
      </c>
      <c r="Y199" s="399" t="s">
        <v>57</v>
      </c>
      <c r="Z199" s="399" t="s">
        <v>839</v>
      </c>
      <c r="AA199" s="65">
        <v>15.1</v>
      </c>
    </row>
    <row r="200" spans="1:27">
      <c r="A200" s="148" t="s">
        <v>1234</v>
      </c>
      <c r="B200" s="93" t="s">
        <v>87</v>
      </c>
      <c r="C200" s="93" t="s">
        <v>27</v>
      </c>
      <c r="D200" s="198" t="str">
        <f>HYPERLINK("mailto:carolinegibim@gmail.com","carolinegibim@gmail.com")</f>
        <v>carolinegibim@gmail.com</v>
      </c>
      <c r="E200" s="93" t="s">
        <v>1235</v>
      </c>
      <c r="F200" s="93"/>
      <c r="G200" s="90" t="s">
        <v>1236</v>
      </c>
      <c r="H200" s="95" t="s">
        <v>1237</v>
      </c>
      <c r="I200" s="93" t="s">
        <v>210</v>
      </c>
      <c r="J200" s="125">
        <v>34367</v>
      </c>
      <c r="K200" s="125" t="str">
        <f>TEXT(Table_3[[#This Row],[Nascimento]],"DD/MM/AA")</f>
        <v>02/02/94</v>
      </c>
      <c r="L200" s="93" t="s">
        <v>156</v>
      </c>
      <c r="M200" s="93" t="s">
        <v>1238</v>
      </c>
      <c r="N200" s="93" t="s">
        <v>1161</v>
      </c>
      <c r="O200" s="93" t="s">
        <v>160</v>
      </c>
      <c r="P200" s="93" t="s">
        <v>1239</v>
      </c>
      <c r="Q200" s="93" t="s">
        <v>1240</v>
      </c>
      <c r="R200" s="93" t="s">
        <v>105</v>
      </c>
      <c r="S200" s="90" t="s">
        <v>223</v>
      </c>
      <c r="T200" s="95" t="s">
        <v>1241</v>
      </c>
      <c r="U200" s="93" t="s">
        <v>1242</v>
      </c>
      <c r="V200" s="93" t="s">
        <v>1243</v>
      </c>
      <c r="W200" s="427" t="s">
        <v>281</v>
      </c>
      <c r="X200" s="127">
        <v>13103553</v>
      </c>
      <c r="Y200" s="399" t="s">
        <v>113</v>
      </c>
      <c r="Z200" s="399" t="s">
        <v>839</v>
      </c>
      <c r="AA200" s="65">
        <v>15.1</v>
      </c>
    </row>
    <row r="201" spans="1:27">
      <c r="A201" s="84" t="s">
        <v>1244</v>
      </c>
      <c r="B201" s="90"/>
      <c r="C201" s="93" t="s">
        <v>145</v>
      </c>
      <c r="D201" s="89" t="str">
        <f>HYPERLINK("mailto:catarina.kasten@gmail.com","catarina.kasten@gmail.com")</f>
        <v>catarina.kasten@gmail.com</v>
      </c>
      <c r="E201" s="90" t="s">
        <v>1245</v>
      </c>
      <c r="F201" s="90"/>
      <c r="G201" s="90" t="s">
        <v>1246</v>
      </c>
      <c r="H201" s="200">
        <v>5157730</v>
      </c>
      <c r="I201" s="90" t="s">
        <v>34</v>
      </c>
      <c r="J201" s="147">
        <v>34634</v>
      </c>
      <c r="K201" s="147" t="str">
        <f>TEXT(Table_3[[#This Row],[Nascimento]],"DD/MM/AA")</f>
        <v>27/10/94</v>
      </c>
      <c r="L201" s="90" t="s">
        <v>1247</v>
      </c>
      <c r="M201" s="90"/>
      <c r="N201" s="90" t="s">
        <v>1248</v>
      </c>
      <c r="O201" s="201" t="s">
        <v>1249</v>
      </c>
      <c r="P201" s="90" t="s">
        <v>1250</v>
      </c>
      <c r="Q201" s="90" t="s">
        <v>1251</v>
      </c>
      <c r="R201" s="90" t="s">
        <v>105</v>
      </c>
      <c r="S201" s="90" t="s">
        <v>223</v>
      </c>
      <c r="T201" s="95" t="s">
        <v>1252</v>
      </c>
      <c r="U201" s="90" t="s">
        <v>1253</v>
      </c>
      <c r="V201" s="90" t="s">
        <v>1254</v>
      </c>
      <c r="W201" s="425" t="s">
        <v>120</v>
      </c>
      <c r="X201" s="97">
        <v>14203830</v>
      </c>
      <c r="Y201" s="399" t="s">
        <v>58</v>
      </c>
      <c r="Z201" s="399" t="s">
        <v>856</v>
      </c>
      <c r="AA201" s="65">
        <v>15.1</v>
      </c>
    </row>
    <row r="202" spans="1:27">
      <c r="A202" s="150" t="s">
        <v>243</v>
      </c>
      <c r="B202" s="123"/>
      <c r="C202" s="123" t="s">
        <v>145</v>
      </c>
      <c r="D202" s="131" t="str">
        <f>HYPERLINK("mailto:davidteleseller@gmail.com","davidteleseller@gmail.com")</f>
        <v>davidteleseller@gmail.com</v>
      </c>
      <c r="E202" s="123" t="s">
        <v>798</v>
      </c>
      <c r="F202" s="123"/>
      <c r="G202" s="34" t="s">
        <v>262</v>
      </c>
      <c r="H202" s="86">
        <v>1048184</v>
      </c>
      <c r="I202" s="123" t="s">
        <v>263</v>
      </c>
      <c r="J202" s="132">
        <v>34954</v>
      </c>
      <c r="K202" s="132" t="str">
        <f>TEXT(Table_3[[#This Row],[Nascimento]],"DD/MM/AA")</f>
        <v>12/09/95</v>
      </c>
      <c r="L202" s="123" t="s">
        <v>264</v>
      </c>
      <c r="M202" s="123" t="s">
        <v>265</v>
      </c>
      <c r="N202" s="123" t="s">
        <v>267</v>
      </c>
      <c r="O202" s="123" t="s">
        <v>269</v>
      </c>
      <c r="P202" s="123" t="s">
        <v>270</v>
      </c>
      <c r="Q202" s="123" t="s">
        <v>271</v>
      </c>
      <c r="R202" s="123" t="s">
        <v>105</v>
      </c>
      <c r="S202" s="34" t="s">
        <v>274</v>
      </c>
      <c r="T202" s="86" t="s">
        <v>275</v>
      </c>
      <c r="U202" s="123" t="s">
        <v>277</v>
      </c>
      <c r="V202" s="123" t="s">
        <v>279</v>
      </c>
      <c r="W202" s="428" t="s">
        <v>120</v>
      </c>
      <c r="X202" s="144">
        <v>14100960</v>
      </c>
      <c r="Y202" s="402" t="s">
        <v>57</v>
      </c>
      <c r="Z202" s="402" t="s">
        <v>281</v>
      </c>
      <c r="AA202" s="65">
        <v>15.1</v>
      </c>
    </row>
    <row r="203" spans="1:27">
      <c r="A203" s="81" t="s">
        <v>1074</v>
      </c>
      <c r="B203" s="34"/>
      <c r="C203" s="123" t="s">
        <v>145</v>
      </c>
      <c r="D203" s="82" t="str">
        <f>HYPERLINK("mailto:delrobson@gmail.com","delrobson@gmail.com")</f>
        <v>delrobson@gmail.com</v>
      </c>
      <c r="E203" s="151" t="s">
        <v>827</v>
      </c>
      <c r="F203" s="34"/>
      <c r="G203" s="34" t="s">
        <v>828</v>
      </c>
      <c r="H203" s="34">
        <v>6086805</v>
      </c>
      <c r="I203" s="34" t="s">
        <v>829</v>
      </c>
      <c r="J203" s="153">
        <v>32935</v>
      </c>
      <c r="K203" s="153" t="str">
        <f>TEXT(Table_3[[#This Row],[Nascimento]],"DD/MM/AA")</f>
        <v>03/03/90</v>
      </c>
      <c r="L203" s="34" t="s">
        <v>830</v>
      </c>
      <c r="M203" s="154" t="s">
        <v>831</v>
      </c>
      <c r="N203" s="154" t="s">
        <v>832</v>
      </c>
      <c r="O203" s="154" t="s">
        <v>833</v>
      </c>
      <c r="P203" s="34"/>
      <c r="Q203" s="34"/>
      <c r="R203" s="34" t="s">
        <v>105</v>
      </c>
      <c r="S203" s="34" t="s">
        <v>834</v>
      </c>
      <c r="T203" s="86" t="s">
        <v>835</v>
      </c>
      <c r="U203" s="34" t="s">
        <v>836</v>
      </c>
      <c r="V203" s="34" t="s">
        <v>837</v>
      </c>
      <c r="W203" s="424" t="s">
        <v>120</v>
      </c>
      <c r="X203" s="88">
        <v>13100866</v>
      </c>
      <c r="Y203" s="402" t="s">
        <v>57</v>
      </c>
      <c r="Z203" s="402" t="s">
        <v>839</v>
      </c>
      <c r="AA203" s="65">
        <v>15.1</v>
      </c>
    </row>
    <row r="204" spans="1:27">
      <c r="A204" s="128" t="s">
        <v>1080</v>
      </c>
      <c r="B204" s="123" t="s">
        <v>87</v>
      </c>
      <c r="C204" s="123" t="s">
        <v>27</v>
      </c>
      <c r="D204" s="131" t="str">
        <f>HYPERLINK("mailto:rmaneira.e@gmail.com","rmaneira.e@gmail.com")</f>
        <v>rmaneira.e@gmail.com</v>
      </c>
      <c r="E204" s="123" t="s">
        <v>1085</v>
      </c>
      <c r="F204" s="123"/>
      <c r="G204" s="156" t="s">
        <v>1086</v>
      </c>
      <c r="H204" s="86" t="s">
        <v>1087</v>
      </c>
      <c r="I204" s="123" t="s">
        <v>70</v>
      </c>
      <c r="J204" s="132">
        <v>34719</v>
      </c>
      <c r="K204" s="132" t="str">
        <f>TEXT(Table_3[[#This Row],[Nascimento]],"DD/MM/AA")</f>
        <v>20/01/95</v>
      </c>
      <c r="L204" s="123" t="s">
        <v>1088</v>
      </c>
      <c r="M204" s="123" t="s">
        <v>1089</v>
      </c>
      <c r="N204" s="123" t="s">
        <v>41</v>
      </c>
      <c r="O204" s="123"/>
      <c r="P204" s="123" t="s">
        <v>1090</v>
      </c>
      <c r="Q204" s="123" t="s">
        <v>1091</v>
      </c>
      <c r="R204" s="123" t="s">
        <v>109</v>
      </c>
      <c r="S204" s="34">
        <v>385</v>
      </c>
      <c r="T204" s="86" t="s">
        <v>1092</v>
      </c>
      <c r="U204" s="123" t="s">
        <v>1093</v>
      </c>
      <c r="V204" s="123" t="s">
        <v>1094</v>
      </c>
      <c r="W204" s="428" t="s">
        <v>856</v>
      </c>
      <c r="X204" s="144">
        <v>14100961</v>
      </c>
      <c r="Y204" s="402" t="s">
        <v>57</v>
      </c>
      <c r="Z204" s="402" t="s">
        <v>281</v>
      </c>
      <c r="AA204" s="65">
        <v>15.1</v>
      </c>
    </row>
    <row r="205" spans="1:27">
      <c r="A205" s="202" t="s">
        <v>1127</v>
      </c>
      <c r="B205" s="203"/>
      <c r="C205" s="93" t="s">
        <v>145</v>
      </c>
      <c r="D205" s="205" t="str">
        <f>HYPERLINK("mailto:felipevleandro@gmail.com","felipevleandro@gmail.com")</f>
        <v>felipevleandro@gmail.com</v>
      </c>
      <c r="E205" s="203" t="s">
        <v>904</v>
      </c>
      <c r="F205" s="203"/>
      <c r="G205" s="203">
        <v>40734886861</v>
      </c>
      <c r="H205" s="203">
        <v>585074173</v>
      </c>
      <c r="I205" s="203" t="s">
        <v>1128</v>
      </c>
      <c r="J205" s="206">
        <v>34380</v>
      </c>
      <c r="K205" s="264" t="str">
        <f>TEXT(Table_3[[#This Row],[Nascimento]],"DD/MM/AA")</f>
        <v>15/02/94</v>
      </c>
      <c r="L205" s="203" t="s">
        <v>1129</v>
      </c>
      <c r="M205" s="90" t="s">
        <v>1130</v>
      </c>
      <c r="N205" s="90" t="s">
        <v>832</v>
      </c>
      <c r="O205" s="90"/>
      <c r="P205" s="203"/>
      <c r="Q205" s="203"/>
      <c r="R205" s="203" t="s">
        <v>518</v>
      </c>
      <c r="S205" s="203" t="s">
        <v>1131</v>
      </c>
      <c r="T205" s="203" t="s">
        <v>1132</v>
      </c>
      <c r="U205" s="203"/>
      <c r="V205" s="203"/>
      <c r="W205" s="425" t="s">
        <v>120</v>
      </c>
      <c r="X205" s="207">
        <v>14104083</v>
      </c>
      <c r="Y205" s="407" t="s">
        <v>57</v>
      </c>
      <c r="Z205" s="412" t="s">
        <v>281</v>
      </c>
      <c r="AA205" s="65">
        <v>15.1</v>
      </c>
    </row>
    <row r="206" spans="1:27">
      <c r="A206" s="209" t="s">
        <v>1255</v>
      </c>
      <c r="B206" s="210" t="s">
        <v>26</v>
      </c>
      <c r="C206" s="210" t="s">
        <v>27</v>
      </c>
      <c r="D206" s="211" t="str">
        <f>HYPERLINK("mailto:gabriel.n.depaula@gmail.com","gabriel.n.depaula@gmail.com")</f>
        <v>gabriel.n.depaula@gmail.com</v>
      </c>
      <c r="E206" s="212" t="s">
        <v>1256</v>
      </c>
      <c r="F206" s="210" t="s">
        <v>1257</v>
      </c>
      <c r="G206" s="213" t="s">
        <v>1258</v>
      </c>
      <c r="H206" s="213">
        <v>6508992</v>
      </c>
      <c r="I206" s="210" t="s">
        <v>34</v>
      </c>
      <c r="J206" s="214">
        <v>34310</v>
      </c>
      <c r="K206" s="214" t="str">
        <f>TEXT(Table_3[[#This Row],[Nascimento]],"DD/MM/AA")</f>
        <v>07/12/93</v>
      </c>
      <c r="L206" s="210" t="s">
        <v>1259</v>
      </c>
      <c r="M206" s="210"/>
      <c r="N206" s="210" t="s">
        <v>41</v>
      </c>
      <c r="O206" s="210"/>
      <c r="P206" s="210" t="s">
        <v>1260</v>
      </c>
      <c r="Q206" s="210" t="s">
        <v>1261</v>
      </c>
      <c r="R206" s="210" t="s">
        <v>105</v>
      </c>
      <c r="S206" s="213" t="s">
        <v>1262</v>
      </c>
      <c r="T206" s="215" t="s">
        <v>1263</v>
      </c>
      <c r="U206" s="210" t="s">
        <v>1264</v>
      </c>
      <c r="V206" s="210" t="s">
        <v>1265</v>
      </c>
      <c r="W206" s="432" t="s">
        <v>281</v>
      </c>
      <c r="X206" s="216">
        <v>13100868</v>
      </c>
      <c r="Y206" s="411" t="s">
        <v>57</v>
      </c>
      <c r="Z206" s="414" t="s">
        <v>839</v>
      </c>
      <c r="AA206" s="65">
        <v>15.1</v>
      </c>
    </row>
    <row r="207" spans="1:27">
      <c r="A207" s="218" t="s">
        <v>838</v>
      </c>
      <c r="B207" s="166" t="s">
        <v>87</v>
      </c>
      <c r="C207" s="123" t="s">
        <v>27</v>
      </c>
      <c r="D207" s="219" t="str">
        <f>HYPERLINK("mailto:gabriela.p.gonzalez.1@gmail.com","gabriela.p.gonzalez.1@gmail.com")</f>
        <v>gabriela.p.gonzalez.1@gmail.com</v>
      </c>
      <c r="E207" s="166" t="s">
        <v>1133</v>
      </c>
      <c r="F207" s="166" t="s">
        <v>844</v>
      </c>
      <c r="G207" s="166" t="s">
        <v>846</v>
      </c>
      <c r="H207" s="220" t="s">
        <v>848</v>
      </c>
      <c r="I207" s="166" t="s">
        <v>210</v>
      </c>
      <c r="J207" s="221">
        <v>34201</v>
      </c>
      <c r="K207" s="471" t="str">
        <f>TEXT(Table_3[[#This Row],[Nascimento]],"DD/MM/AA")</f>
        <v>20/08/93</v>
      </c>
      <c r="L207" s="166" t="s">
        <v>1134</v>
      </c>
      <c r="M207" s="166" t="s">
        <v>1135</v>
      </c>
      <c r="N207" s="166" t="s">
        <v>1136</v>
      </c>
      <c r="O207" s="123" t="s">
        <v>1137</v>
      </c>
      <c r="P207" s="166" t="s">
        <v>851</v>
      </c>
      <c r="Q207" s="166" t="s">
        <v>852</v>
      </c>
      <c r="R207" s="166" t="s">
        <v>81</v>
      </c>
      <c r="S207" s="166">
        <v>8139</v>
      </c>
      <c r="T207" s="166" t="s">
        <v>853</v>
      </c>
      <c r="U207" s="166" t="s">
        <v>854</v>
      </c>
      <c r="V207" s="166" t="s">
        <v>855</v>
      </c>
      <c r="W207" s="433" t="s">
        <v>856</v>
      </c>
      <c r="X207" s="222">
        <v>14100962</v>
      </c>
      <c r="Y207" s="408" t="s">
        <v>57</v>
      </c>
      <c r="Z207" s="413" t="s">
        <v>281</v>
      </c>
      <c r="AA207" s="65">
        <v>15.1</v>
      </c>
    </row>
    <row r="208" spans="1:27">
      <c r="A208" s="150" t="s">
        <v>1266</v>
      </c>
      <c r="B208" s="123" t="s">
        <v>768</v>
      </c>
      <c r="C208" s="123" t="s">
        <v>65</v>
      </c>
      <c r="D208" s="224" t="str">
        <f>HYPERLINK("mailto:victorpuorro@gmail.com","victorpuorro@gmail.com")</f>
        <v>victorpuorro@gmail.com</v>
      </c>
      <c r="E208" s="123" t="s">
        <v>1267</v>
      </c>
      <c r="F208" s="123"/>
      <c r="G208" s="34" t="s">
        <v>1268</v>
      </c>
      <c r="H208" s="86">
        <v>1554626</v>
      </c>
      <c r="I208" s="123" t="s">
        <v>773</v>
      </c>
      <c r="J208" s="132">
        <v>34613</v>
      </c>
      <c r="K208" s="132" t="str">
        <f>TEXT(Table_3[[#This Row],[Nascimento]],"DD/MM/AA")</f>
        <v>06/10/94</v>
      </c>
      <c r="L208" s="123" t="s">
        <v>1269</v>
      </c>
      <c r="M208" s="123" t="s">
        <v>1270</v>
      </c>
      <c r="N208" s="123" t="s">
        <v>41</v>
      </c>
      <c r="O208" s="123" t="s">
        <v>833</v>
      </c>
      <c r="P208" s="123" t="s">
        <v>1271</v>
      </c>
      <c r="Q208" s="123" t="s">
        <v>1272</v>
      </c>
      <c r="R208" s="123" t="s">
        <v>81</v>
      </c>
      <c r="S208" s="34">
        <v>8668</v>
      </c>
      <c r="T208" s="86" t="s">
        <v>1273</v>
      </c>
      <c r="U208" s="123" t="s">
        <v>1274</v>
      </c>
      <c r="V208" s="123" t="s">
        <v>1275</v>
      </c>
      <c r="W208" s="428" t="s">
        <v>281</v>
      </c>
      <c r="X208" s="144">
        <v>13100882</v>
      </c>
      <c r="Y208" s="402" t="s">
        <v>57</v>
      </c>
      <c r="Z208" s="402" t="s">
        <v>839</v>
      </c>
      <c r="AA208" s="65">
        <v>15.1</v>
      </c>
    </row>
    <row r="209" spans="1:27">
      <c r="A209" s="172" t="s">
        <v>1276</v>
      </c>
      <c r="B209" s="93" t="s">
        <v>768</v>
      </c>
      <c r="C209" s="93" t="s">
        <v>27</v>
      </c>
      <c r="D209" s="225" t="str">
        <f>HYPERLINK("mailto:decarvalho.la@gmail.com","decarvalho.la@gmail.com")</f>
        <v>decarvalho.la@gmail.com</v>
      </c>
      <c r="E209" s="199" t="s">
        <v>1277</v>
      </c>
      <c r="F209" s="93" t="s">
        <v>1278</v>
      </c>
      <c r="G209" s="90" t="s">
        <v>1279</v>
      </c>
      <c r="H209" s="90">
        <v>4719451</v>
      </c>
      <c r="I209" s="93" t="s">
        <v>34</v>
      </c>
      <c r="J209" s="125">
        <v>35157</v>
      </c>
      <c r="K209" s="125" t="str">
        <f>TEXT(Table_3[[#This Row],[Nascimento]],"DD/MM/AA")</f>
        <v>02/04/96</v>
      </c>
      <c r="L209" s="93" t="s">
        <v>1280</v>
      </c>
      <c r="M209" s="93" t="s">
        <v>1078</v>
      </c>
      <c r="N209" s="93" t="s">
        <v>963</v>
      </c>
      <c r="O209" s="93" t="s">
        <v>331</v>
      </c>
      <c r="P209" s="93" t="s">
        <v>1281</v>
      </c>
      <c r="Q209" s="93" t="s">
        <v>1282</v>
      </c>
      <c r="R209" s="93" t="s">
        <v>105</v>
      </c>
      <c r="S209" s="90" t="s">
        <v>1283</v>
      </c>
      <c r="T209" s="90">
        <v>2073269</v>
      </c>
      <c r="U209" s="93" t="s">
        <v>1284</v>
      </c>
      <c r="V209" s="93" t="s">
        <v>1285</v>
      </c>
      <c r="W209" s="427" t="s">
        <v>856</v>
      </c>
      <c r="X209" s="127">
        <v>14100971</v>
      </c>
      <c r="Y209" s="399" t="s">
        <v>57</v>
      </c>
      <c r="Z209" s="399" t="s">
        <v>281</v>
      </c>
      <c r="AA209" s="65">
        <v>15.1</v>
      </c>
    </row>
    <row r="210" spans="1:27">
      <c r="A210" s="172" t="s">
        <v>1167</v>
      </c>
      <c r="B210" s="93" t="s">
        <v>768</v>
      </c>
      <c r="C210" s="93" t="s">
        <v>27</v>
      </c>
      <c r="D210" s="124" t="str">
        <f>HYPERLINK("mailto:mspfaffenzeller@gmail.com","mspfaffenzeller@gmail.com")</f>
        <v>mspfaffenzeller@gmail.com</v>
      </c>
      <c r="E210" s="93" t="s">
        <v>1168</v>
      </c>
      <c r="F210" s="93" t="s">
        <v>1169</v>
      </c>
      <c r="G210" s="90" t="s">
        <v>1170</v>
      </c>
      <c r="H210" s="95">
        <v>5636088</v>
      </c>
      <c r="I210" s="93" t="s">
        <v>34</v>
      </c>
      <c r="J210" s="125">
        <v>34585</v>
      </c>
      <c r="K210" s="125" t="str">
        <f>TEXT(Table_3[[#This Row],[Nascimento]],"DD/MM/AA")</f>
        <v>08/09/94</v>
      </c>
      <c r="L210" s="93" t="s">
        <v>1171</v>
      </c>
      <c r="M210" s="93"/>
      <c r="N210" s="93" t="s">
        <v>789</v>
      </c>
      <c r="O210" s="93" t="s">
        <v>790</v>
      </c>
      <c r="P210" s="93" t="s">
        <v>1172</v>
      </c>
      <c r="Q210" s="93" t="s">
        <v>1171</v>
      </c>
      <c r="R210" s="93" t="s">
        <v>105</v>
      </c>
      <c r="S210" s="90" t="s">
        <v>1173</v>
      </c>
      <c r="T210" s="95" t="s">
        <v>1174</v>
      </c>
      <c r="U210" s="93" t="s">
        <v>1175</v>
      </c>
      <c r="V210" s="93" t="s">
        <v>1176</v>
      </c>
      <c r="W210" s="427" t="s">
        <v>856</v>
      </c>
      <c r="X210" s="127">
        <v>13200734</v>
      </c>
      <c r="Y210" s="399" t="s">
        <v>58</v>
      </c>
      <c r="Z210" s="399" t="s">
        <v>810</v>
      </c>
      <c r="AA210" s="65">
        <v>15.1</v>
      </c>
    </row>
    <row r="211" spans="1:27">
      <c r="A211" s="172" t="s">
        <v>1138</v>
      </c>
      <c r="B211" s="93" t="s">
        <v>87</v>
      </c>
      <c r="C211" s="93" t="s">
        <v>27</v>
      </c>
      <c r="D211" s="124" t="str">
        <f>HYPERLINK("mailto:gianosilva@gmail.com","gianosilva@gmail.com")</f>
        <v>gianosilva@gmail.com</v>
      </c>
      <c r="E211" s="93" t="s">
        <v>1139</v>
      </c>
      <c r="F211" s="93"/>
      <c r="G211" s="90" t="s">
        <v>1140</v>
      </c>
      <c r="H211" s="95">
        <v>1325734071</v>
      </c>
      <c r="I211" s="93" t="s">
        <v>999</v>
      </c>
      <c r="J211" s="125">
        <v>34531</v>
      </c>
      <c r="K211" s="125" t="str">
        <f>TEXT(Table_3[[#This Row],[Nascimento]],"DD/MM/AA")</f>
        <v>16/07/94</v>
      </c>
      <c r="L211" s="93" t="s">
        <v>1141</v>
      </c>
      <c r="M211" s="93" t="s">
        <v>1142</v>
      </c>
      <c r="N211" s="93" t="s">
        <v>1143</v>
      </c>
      <c r="O211" s="93" t="s">
        <v>1144</v>
      </c>
      <c r="P211" s="93" t="s">
        <v>1145</v>
      </c>
      <c r="Q211" s="93"/>
      <c r="R211" s="93" t="s">
        <v>105</v>
      </c>
      <c r="S211" s="90" t="s">
        <v>223</v>
      </c>
      <c r="T211" s="95" t="s">
        <v>1146</v>
      </c>
      <c r="U211" s="93" t="s">
        <v>1147</v>
      </c>
      <c r="V211" s="93" t="s">
        <v>1148</v>
      </c>
      <c r="W211" s="427" t="s">
        <v>856</v>
      </c>
      <c r="X211" s="127">
        <v>13203862</v>
      </c>
      <c r="Y211" s="399" t="s">
        <v>57</v>
      </c>
      <c r="Z211" s="399" t="s">
        <v>810</v>
      </c>
      <c r="AA211" s="65">
        <v>15.1</v>
      </c>
    </row>
    <row r="212" spans="1:27">
      <c r="A212" s="150" t="s">
        <v>1286</v>
      </c>
      <c r="B212" s="123" t="s">
        <v>87</v>
      </c>
      <c r="C212" s="123" t="s">
        <v>27</v>
      </c>
      <c r="D212" s="224" t="str">
        <f>HYPERLINK("mailto:guilhermescbachiega@gmail.com","guilhermescbachiega@gmail.com")</f>
        <v>guilhermescbachiega@gmail.com</v>
      </c>
      <c r="E212" s="195" t="s">
        <v>1287</v>
      </c>
      <c r="F212" s="123"/>
      <c r="G212" s="34" t="s">
        <v>1288</v>
      </c>
      <c r="H212" s="34" t="s">
        <v>1289</v>
      </c>
      <c r="I212" s="123" t="s">
        <v>210</v>
      </c>
      <c r="J212" s="132">
        <v>34813</v>
      </c>
      <c r="K212" s="132" t="str">
        <f>TEXT(Table_3[[#This Row],[Nascimento]],"DD/MM/AA")</f>
        <v>24/04/95</v>
      </c>
      <c r="L212" s="123" t="s">
        <v>1290</v>
      </c>
      <c r="M212" s="123" t="s">
        <v>1291</v>
      </c>
      <c r="N212" s="123" t="s">
        <v>41</v>
      </c>
      <c r="O212" s="123" t="s">
        <v>833</v>
      </c>
      <c r="P212" s="123"/>
      <c r="Q212" s="123" t="s">
        <v>1292</v>
      </c>
      <c r="R212" s="123" t="s">
        <v>105</v>
      </c>
      <c r="S212" s="34" t="s">
        <v>1262</v>
      </c>
      <c r="T212" s="86" t="s">
        <v>1293</v>
      </c>
      <c r="U212" s="123" t="s">
        <v>1294</v>
      </c>
      <c r="V212" s="123" t="s">
        <v>1295</v>
      </c>
      <c r="W212" s="428" t="s">
        <v>281</v>
      </c>
      <c r="X212" s="144">
        <v>13103549</v>
      </c>
      <c r="Y212" s="402" t="s">
        <v>58</v>
      </c>
      <c r="Z212" s="402" t="s">
        <v>839</v>
      </c>
      <c r="AA212" s="65">
        <v>15.1</v>
      </c>
    </row>
    <row r="213" spans="1:27">
      <c r="A213" s="128" t="s">
        <v>997</v>
      </c>
      <c r="B213" s="123" t="s">
        <v>87</v>
      </c>
      <c r="C213" s="123" t="s">
        <v>27</v>
      </c>
      <c r="D213" s="131" t="str">
        <f>HYPERLINK("mailto:ilanblanche@gmail.com","ilanblanche@gmail.com")</f>
        <v>ilanblanche@gmail.com</v>
      </c>
      <c r="E213" s="123" t="s">
        <v>998</v>
      </c>
      <c r="F213" s="123"/>
      <c r="G213" s="34">
        <v>6206971562</v>
      </c>
      <c r="H213" s="86">
        <v>1506645089</v>
      </c>
      <c r="I213" s="123" t="s">
        <v>999</v>
      </c>
      <c r="J213" s="132">
        <v>34918</v>
      </c>
      <c r="K213" s="132" t="str">
        <f>TEXT(Table_3[[#This Row],[Nascimento]],"DD/MM/AA")</f>
        <v>07/08/95</v>
      </c>
      <c r="L213" s="123" t="s">
        <v>1000</v>
      </c>
      <c r="M213" s="123" t="s">
        <v>1001</v>
      </c>
      <c r="N213" s="123" t="s">
        <v>41</v>
      </c>
      <c r="O213" s="123" t="s">
        <v>480</v>
      </c>
      <c r="P213" s="123" t="s">
        <v>1002</v>
      </c>
      <c r="Q213" s="123" t="s">
        <v>1003</v>
      </c>
      <c r="R213" s="123" t="s">
        <v>518</v>
      </c>
      <c r="S213" s="34" t="s">
        <v>1004</v>
      </c>
      <c r="T213" s="86" t="s">
        <v>1005</v>
      </c>
      <c r="U213" s="123" t="s">
        <v>1006</v>
      </c>
      <c r="V213" s="123" t="s">
        <v>1007</v>
      </c>
      <c r="W213" s="428" t="s">
        <v>856</v>
      </c>
      <c r="X213" s="144">
        <v>14100966</v>
      </c>
      <c r="Y213" s="402" t="s">
        <v>57</v>
      </c>
      <c r="Z213" s="402" t="s">
        <v>281</v>
      </c>
      <c r="AA213" s="65">
        <v>15.1</v>
      </c>
    </row>
    <row r="214" spans="1:27">
      <c r="A214" s="226" t="s">
        <v>1009</v>
      </c>
      <c r="B214" s="227"/>
      <c r="C214" s="227" t="s">
        <v>145</v>
      </c>
      <c r="D214" s="228" t="str">
        <f>HYPERLINK("mailto:joaogbalizardo@gmail.com","joaogbalizardo@gmail.com")</f>
        <v>joaogbalizardo@gmail.com</v>
      </c>
      <c r="E214" s="229" t="s">
        <v>1019</v>
      </c>
      <c r="F214" s="227"/>
      <c r="G214" s="230" t="s">
        <v>1020</v>
      </c>
      <c r="H214" s="231">
        <v>1681050</v>
      </c>
      <c r="I214" s="227" t="s">
        <v>773</v>
      </c>
      <c r="J214" s="232">
        <v>34986</v>
      </c>
      <c r="K214" s="232" t="str">
        <f>TEXT(Table_3[[#This Row],[Nascimento]],"DD/MM/AA")</f>
        <v>14/10/95</v>
      </c>
      <c r="L214" s="227" t="s">
        <v>1022</v>
      </c>
      <c r="M214" s="227" t="s">
        <v>1023</v>
      </c>
      <c r="N214" s="227" t="s">
        <v>1024</v>
      </c>
      <c r="O214" s="227" t="s">
        <v>1025</v>
      </c>
      <c r="P214" s="227" t="s">
        <v>1026</v>
      </c>
      <c r="Q214" s="227" t="s">
        <v>1027</v>
      </c>
      <c r="R214" s="227" t="s">
        <v>105</v>
      </c>
      <c r="S214" s="230" t="s">
        <v>1028</v>
      </c>
      <c r="T214" s="233" t="s">
        <v>1029</v>
      </c>
      <c r="U214" s="227" t="s">
        <v>1030</v>
      </c>
      <c r="V214" s="227" t="s">
        <v>1031</v>
      </c>
      <c r="W214" s="434" t="s">
        <v>120</v>
      </c>
      <c r="X214" s="234">
        <v>13204614</v>
      </c>
      <c r="Y214" s="415" t="s">
        <v>58</v>
      </c>
      <c r="Z214" s="415" t="s">
        <v>810</v>
      </c>
      <c r="AA214" s="65">
        <v>15.1</v>
      </c>
    </row>
    <row r="215" spans="1:27">
      <c r="A215" s="150" t="s">
        <v>1149</v>
      </c>
      <c r="B215" s="123"/>
      <c r="C215" s="123" t="s">
        <v>145</v>
      </c>
      <c r="D215" s="131" t="str">
        <f>HYPERLINK("mailto:kalina.bassotto@gmail.com","kalina.bassotto@gmail.com")</f>
        <v>kalina.bassotto@gmail.com</v>
      </c>
      <c r="E215" s="123" t="s">
        <v>1150</v>
      </c>
      <c r="F215" s="123"/>
      <c r="G215" s="34" t="s">
        <v>1151</v>
      </c>
      <c r="H215" s="149">
        <v>5110634</v>
      </c>
      <c r="I215" s="123" t="s">
        <v>34</v>
      </c>
      <c r="J215" s="132">
        <v>33542</v>
      </c>
      <c r="K215" s="132" t="str">
        <f>TEXT(Table_3[[#This Row],[Nascimento]],"DD/MM/AA")</f>
        <v>31/10/91</v>
      </c>
      <c r="L215" s="123" t="s">
        <v>1152</v>
      </c>
      <c r="M215" s="123" t="s">
        <v>253</v>
      </c>
      <c r="N215" s="123" t="s">
        <v>159</v>
      </c>
      <c r="O215" s="123" t="s">
        <v>776</v>
      </c>
      <c r="P215" s="123"/>
      <c r="Q215" s="123" t="s">
        <v>1152</v>
      </c>
      <c r="R215" s="123"/>
      <c r="S215" s="34"/>
      <c r="T215" s="86"/>
      <c r="U215" s="123" t="s">
        <v>1153</v>
      </c>
      <c r="V215" s="123" t="s">
        <v>1154</v>
      </c>
      <c r="W215" s="428" t="s">
        <v>120</v>
      </c>
      <c r="X215" s="144">
        <v>14200823</v>
      </c>
      <c r="Y215" s="402" t="s">
        <v>58</v>
      </c>
      <c r="Z215" s="402" t="s">
        <v>856</v>
      </c>
      <c r="AA215" s="65">
        <v>15.1</v>
      </c>
    </row>
    <row r="216" spans="1:27">
      <c r="A216" s="81" t="s">
        <v>1036</v>
      </c>
      <c r="B216" s="34"/>
      <c r="C216" s="123" t="s">
        <v>145</v>
      </c>
      <c r="D216" s="235" t="s">
        <v>1037</v>
      </c>
      <c r="E216" s="151" t="s">
        <v>1038</v>
      </c>
      <c r="F216" s="34"/>
      <c r="G216" s="34" t="s">
        <v>1039</v>
      </c>
      <c r="H216" s="34" t="s">
        <v>1040</v>
      </c>
      <c r="I216" s="34" t="s">
        <v>1128</v>
      </c>
      <c r="J216" s="236">
        <v>34257</v>
      </c>
      <c r="K216" s="236" t="str">
        <f>TEXT(Table_3[[#This Row],[Nascimento]],"DD/MM/AA")</f>
        <v>15/10/93</v>
      </c>
      <c r="L216" s="34" t="s">
        <v>830</v>
      </c>
      <c r="M216" s="34" t="s">
        <v>1155</v>
      </c>
      <c r="N216" s="34" t="s">
        <v>832</v>
      </c>
      <c r="O216" s="34" t="s">
        <v>833</v>
      </c>
      <c r="P216" s="34" t="s">
        <v>1042</v>
      </c>
      <c r="Q216" s="34" t="s">
        <v>1043</v>
      </c>
      <c r="R216" s="34" t="s">
        <v>1044</v>
      </c>
      <c r="S216" s="34" t="s">
        <v>1045</v>
      </c>
      <c r="T216" s="34" t="s">
        <v>1046</v>
      </c>
      <c r="U216" s="34"/>
      <c r="V216" s="34" t="s">
        <v>1047</v>
      </c>
      <c r="W216" s="424" t="s">
        <v>120</v>
      </c>
      <c r="X216" s="88">
        <v>13100835</v>
      </c>
      <c r="Y216" s="402" t="s">
        <v>58</v>
      </c>
      <c r="Z216" s="402" t="s">
        <v>839</v>
      </c>
      <c r="AA216" s="65">
        <v>15.1</v>
      </c>
    </row>
    <row r="217" spans="1:27">
      <c r="A217" s="148" t="s">
        <v>1048</v>
      </c>
      <c r="B217" s="93" t="s">
        <v>26</v>
      </c>
      <c r="C217" s="93" t="s">
        <v>65</v>
      </c>
      <c r="D217" s="225" t="str">
        <f>HYPERLINK("mailto:leonardoeloy0@gmail.com","leonardoeloy0@gmail.com")</f>
        <v>leonardoeloy0@gmail.com</v>
      </c>
      <c r="E217" s="237" t="s">
        <v>1049</v>
      </c>
      <c r="G217" s="90" t="s">
        <v>1050</v>
      </c>
      <c r="H217" s="90" t="s">
        <v>1051</v>
      </c>
      <c r="I217" s="93" t="s">
        <v>999</v>
      </c>
      <c r="J217" s="125">
        <v>34802</v>
      </c>
      <c r="K217" s="125" t="str">
        <f>TEXT(Table_3[[#This Row],[Nascimento]],"DD/MM/AA")</f>
        <v>13/04/95</v>
      </c>
      <c r="L217" s="93" t="s">
        <v>1052</v>
      </c>
      <c r="M217" s="93" t="s">
        <v>1053</v>
      </c>
      <c r="N217" s="93" t="s">
        <v>302</v>
      </c>
      <c r="O217" s="93"/>
      <c r="P217" s="87" t="s">
        <v>1054</v>
      </c>
      <c r="Q217" s="93" t="s">
        <v>1055</v>
      </c>
      <c r="R217" s="93" t="s">
        <v>105</v>
      </c>
      <c r="S217" s="90" t="s">
        <v>1056</v>
      </c>
      <c r="T217" s="90" t="s">
        <v>1057</v>
      </c>
      <c r="U217" s="93" t="s">
        <v>1058</v>
      </c>
      <c r="V217" s="93" t="s">
        <v>1059</v>
      </c>
      <c r="W217" s="427" t="s">
        <v>281</v>
      </c>
      <c r="X217" s="127">
        <v>13100836</v>
      </c>
      <c r="Y217" s="399" t="s">
        <v>58</v>
      </c>
      <c r="Z217" s="399" t="s">
        <v>839</v>
      </c>
      <c r="AA217" s="65">
        <v>15.1</v>
      </c>
    </row>
    <row r="218" spans="1:27">
      <c r="A218" s="81" t="s">
        <v>1061</v>
      </c>
      <c r="B218" s="34"/>
      <c r="C218" s="123" t="s">
        <v>145</v>
      </c>
      <c r="D218" s="82" t="str">
        <f>HYPERLINK("mailto:luiz08282@Gmail.com","luiz08282@Gmail.com")</f>
        <v>luiz08282@Gmail.com</v>
      </c>
      <c r="E218" s="34" t="s">
        <v>1063</v>
      </c>
      <c r="F218" s="34"/>
      <c r="G218" s="34" t="s">
        <v>1064</v>
      </c>
      <c r="H218" s="34" t="s">
        <v>1065</v>
      </c>
      <c r="I218" s="34" t="s">
        <v>210</v>
      </c>
      <c r="J218" s="153">
        <v>34401</v>
      </c>
      <c r="K218" s="153" t="str">
        <f>TEXT(Table_3[[#This Row],[Nascimento]],"DD/MM/AA")</f>
        <v>08/03/94</v>
      </c>
      <c r="L218" s="34" t="s">
        <v>345</v>
      </c>
      <c r="M218" s="34" t="s">
        <v>1066</v>
      </c>
      <c r="N218" s="34" t="s">
        <v>159</v>
      </c>
      <c r="O218" s="34" t="s">
        <v>160</v>
      </c>
      <c r="P218" s="34" t="s">
        <v>1067</v>
      </c>
      <c r="Q218" s="34" t="s">
        <v>1068</v>
      </c>
      <c r="R218" s="34" t="s">
        <v>518</v>
      </c>
      <c r="S218" s="34">
        <v>1040</v>
      </c>
      <c r="T218" s="86" t="s">
        <v>1069</v>
      </c>
      <c r="U218" s="34" t="s">
        <v>1070</v>
      </c>
      <c r="V218" s="34" t="s">
        <v>1071</v>
      </c>
      <c r="W218" s="424" t="s">
        <v>120</v>
      </c>
      <c r="X218" s="88">
        <v>14104087</v>
      </c>
      <c r="Y218" s="402" t="s">
        <v>57</v>
      </c>
      <c r="Z218" s="402" t="s">
        <v>281</v>
      </c>
      <c r="AA218" s="65">
        <v>15.1</v>
      </c>
    </row>
    <row r="219" spans="1:27">
      <c r="A219" s="128" t="s">
        <v>1156</v>
      </c>
      <c r="B219" s="123" t="s">
        <v>26</v>
      </c>
      <c r="C219" s="123" t="s">
        <v>27</v>
      </c>
      <c r="D219" s="131" t="str">
        <f>HYPERLINK("mailto:marcos.pascottodesalles@gmail.com","marcos.pascottodesalles@gmail.com")</f>
        <v>marcos.pascottodesalles@gmail.com</v>
      </c>
      <c r="E219" s="123" t="s">
        <v>1157</v>
      </c>
      <c r="F219" s="123"/>
      <c r="G219" s="34" t="s">
        <v>1158</v>
      </c>
      <c r="H219" s="86" t="s">
        <v>1159</v>
      </c>
      <c r="I219" s="123" t="s">
        <v>70</v>
      </c>
      <c r="J219" s="132">
        <v>34593</v>
      </c>
      <c r="K219" s="132" t="str">
        <f>TEXT(Table_3[[#This Row],[Nascimento]],"DD/MM/AA")</f>
        <v>16/09/94</v>
      </c>
      <c r="L219" s="123" t="s">
        <v>345</v>
      </c>
      <c r="M219" s="123" t="s">
        <v>1160</v>
      </c>
      <c r="N219" s="123" t="s">
        <v>1161</v>
      </c>
      <c r="O219" s="123" t="s">
        <v>160</v>
      </c>
      <c r="P219" s="123" t="s">
        <v>1162</v>
      </c>
      <c r="Q219" s="123" t="s">
        <v>1163</v>
      </c>
      <c r="R219" s="123" t="s">
        <v>109</v>
      </c>
      <c r="S219" s="34">
        <v>1011</v>
      </c>
      <c r="T219" s="86" t="s">
        <v>1164</v>
      </c>
      <c r="U219" s="123" t="s">
        <v>1165</v>
      </c>
      <c r="V219" s="123" t="s">
        <v>1166</v>
      </c>
      <c r="W219" s="428" t="s">
        <v>856</v>
      </c>
      <c r="X219" s="144">
        <v>13200732</v>
      </c>
      <c r="Y219" s="402" t="s">
        <v>58</v>
      </c>
      <c r="Z219" s="402" t="s">
        <v>810</v>
      </c>
      <c r="AA219" s="65">
        <v>15.1</v>
      </c>
    </row>
    <row r="220" spans="1:27">
      <c r="A220" s="148" t="s">
        <v>1073</v>
      </c>
      <c r="B220" s="93"/>
      <c r="C220" s="93" t="s">
        <v>145</v>
      </c>
      <c r="D220" s="124" t="str">
        <f>HYPERLINK("mailto:p.augustods@gmail.com","p.augustods@gmail.com")</f>
        <v>p.augustods@gmail.com</v>
      </c>
      <c r="E220" s="93" t="s">
        <v>1075</v>
      </c>
      <c r="F220" s="93"/>
      <c r="G220" s="90" t="s">
        <v>1076</v>
      </c>
      <c r="H220" s="95">
        <v>5567988</v>
      </c>
      <c r="I220" s="93" t="s">
        <v>34</v>
      </c>
      <c r="J220" s="125">
        <v>34780</v>
      </c>
      <c r="K220" s="125" t="str">
        <f>TEXT(Table_3[[#This Row],[Nascimento]],"DD/MM/AA")</f>
        <v>22/03/95</v>
      </c>
      <c r="L220" s="93" t="s">
        <v>1077</v>
      </c>
      <c r="M220" s="93" t="s">
        <v>1078</v>
      </c>
      <c r="N220" s="93" t="s">
        <v>1024</v>
      </c>
      <c r="O220" s="238" t="str">
        <f>HYPERLINK("http://cep.guiamais.com.br/cep/88000-001","88000-001")</f>
        <v>88000-001</v>
      </c>
      <c r="P220" s="93" t="s">
        <v>1079</v>
      </c>
      <c r="Q220" s="93" t="s">
        <v>1081</v>
      </c>
      <c r="R220" s="93" t="s">
        <v>105</v>
      </c>
      <c r="S220" s="90" t="s">
        <v>223</v>
      </c>
      <c r="T220" s="95" t="s">
        <v>1082</v>
      </c>
      <c r="U220" s="93" t="s">
        <v>1083</v>
      </c>
      <c r="V220" s="93" t="s">
        <v>1084</v>
      </c>
      <c r="W220" s="427" t="s">
        <v>120</v>
      </c>
      <c r="X220" s="127">
        <v>14100932</v>
      </c>
      <c r="Y220" s="399" t="s">
        <v>58</v>
      </c>
      <c r="Z220" s="399" t="s">
        <v>281</v>
      </c>
      <c r="AA220" s="65">
        <v>15.1</v>
      </c>
    </row>
    <row r="221" spans="1:27">
      <c r="A221" s="148" t="s">
        <v>1296</v>
      </c>
      <c r="B221" s="93"/>
      <c r="C221" s="93" t="s">
        <v>145</v>
      </c>
      <c r="D221" s="124" t="str">
        <f>HYPERLINK("mailto:romfe89@gmail.com","romfe89@gmail.com")</f>
        <v>romfe89@gmail.com</v>
      </c>
      <c r="E221" s="93" t="s">
        <v>1297</v>
      </c>
      <c r="F221" s="199" t="s">
        <v>1298</v>
      </c>
      <c r="G221" s="90" t="s">
        <v>1299</v>
      </c>
      <c r="H221" s="200">
        <v>44500128</v>
      </c>
      <c r="I221" s="93" t="s">
        <v>210</v>
      </c>
      <c r="J221" s="125">
        <v>32687</v>
      </c>
      <c r="K221" s="125" t="str">
        <f>TEXT(Table_3[[#This Row],[Nascimento]],"DD/MM/AA")</f>
        <v>28/06/89</v>
      </c>
      <c r="L221" s="93" t="s">
        <v>1300</v>
      </c>
      <c r="M221" s="93" t="s">
        <v>442</v>
      </c>
      <c r="N221" s="93" t="s">
        <v>832</v>
      </c>
      <c r="O221" s="93" t="s">
        <v>1301</v>
      </c>
      <c r="P221" s="93" t="s">
        <v>1302</v>
      </c>
      <c r="Q221" s="93" t="s">
        <v>1303</v>
      </c>
      <c r="R221" s="90" t="s">
        <v>105</v>
      </c>
      <c r="S221" s="90" t="s">
        <v>223</v>
      </c>
      <c r="T221" s="95" t="s">
        <v>1304</v>
      </c>
      <c r="U221" s="93" t="s">
        <v>1305</v>
      </c>
      <c r="V221" s="93" t="s">
        <v>1306</v>
      </c>
      <c r="W221" s="427" t="s">
        <v>120</v>
      </c>
      <c r="X221" s="127">
        <v>14100955</v>
      </c>
      <c r="Y221" s="399" t="s">
        <v>113</v>
      </c>
      <c r="Z221" s="399" t="s">
        <v>281</v>
      </c>
      <c r="AA221" s="65">
        <v>15.1</v>
      </c>
    </row>
    <row r="222" spans="1:27">
      <c r="A222" s="128" t="s">
        <v>1307</v>
      </c>
      <c r="B222" s="123" t="s">
        <v>26</v>
      </c>
      <c r="C222" s="123" t="s">
        <v>27</v>
      </c>
      <c r="D222" s="131" t="str">
        <f>HYPERLINK("mailto:rubensamaral47@gmail.com","rubensamaral47@gmail.com")</f>
        <v>rubensamaral47@gmail.com</v>
      </c>
      <c r="E222" s="123" t="s">
        <v>1308</v>
      </c>
      <c r="F222" s="123"/>
      <c r="G222" s="34" t="s">
        <v>1309</v>
      </c>
      <c r="H222" s="149">
        <v>9536509</v>
      </c>
      <c r="I222" s="123" t="s">
        <v>70</v>
      </c>
      <c r="J222" s="132">
        <v>34796</v>
      </c>
      <c r="K222" s="132" t="str">
        <f>TEXT(Table_3[[#This Row],[Nascimento]],"DD/MM/AA")</f>
        <v>07/04/95</v>
      </c>
      <c r="L222" s="123" t="s">
        <v>156</v>
      </c>
      <c r="M222" s="123" t="s">
        <v>1310</v>
      </c>
      <c r="N222" s="123" t="s">
        <v>1161</v>
      </c>
      <c r="O222" s="123" t="s">
        <v>1311</v>
      </c>
      <c r="P222" s="123" t="s">
        <v>1312</v>
      </c>
      <c r="Q222" s="123" t="s">
        <v>1313</v>
      </c>
      <c r="R222" s="123" t="s">
        <v>105</v>
      </c>
      <c r="S222" s="34" t="s">
        <v>223</v>
      </c>
      <c r="T222" s="86" t="s">
        <v>1314</v>
      </c>
      <c r="U222" s="123" t="s">
        <v>1315</v>
      </c>
      <c r="V222" s="123" t="s">
        <v>1316</v>
      </c>
      <c r="W222" s="428" t="s">
        <v>856</v>
      </c>
      <c r="X222" s="144">
        <v>13100880</v>
      </c>
      <c r="Y222" s="402" t="s">
        <v>84</v>
      </c>
      <c r="Z222" s="402" t="s">
        <v>839</v>
      </c>
      <c r="AA222" s="65">
        <v>15.1</v>
      </c>
    </row>
    <row r="223" spans="1:27">
      <c r="A223" s="84" t="s">
        <v>1096</v>
      </c>
      <c r="B223" s="90"/>
      <c r="C223" s="93" t="s">
        <v>145</v>
      </c>
      <c r="D223" s="89" t="str">
        <f>HYPERLINK("mailto:tiago.shink@gmail.com","tiago.shink@gmail.com")</f>
        <v>tiago.shink@gmail.com</v>
      </c>
      <c r="E223" s="90" t="s">
        <v>1191</v>
      </c>
      <c r="F223" s="90"/>
      <c r="G223" s="90" t="s">
        <v>1098</v>
      </c>
      <c r="H223" s="90" t="s">
        <v>1192</v>
      </c>
      <c r="I223" s="90" t="s">
        <v>210</v>
      </c>
      <c r="J223" s="147">
        <v>34975</v>
      </c>
      <c r="K223" s="147" t="str">
        <f>TEXT(Table_3[[#This Row],[Nascimento]],"DD/MM/AA")</f>
        <v>03/10/95</v>
      </c>
      <c r="L223" s="90" t="s">
        <v>1193</v>
      </c>
      <c r="M223" s="90" t="s">
        <v>1155</v>
      </c>
      <c r="N223" s="90" t="s">
        <v>832</v>
      </c>
      <c r="O223" s="90" t="s">
        <v>833</v>
      </c>
      <c r="P223" s="90" t="s">
        <v>1194</v>
      </c>
      <c r="Q223" s="90" t="s">
        <v>1101</v>
      </c>
      <c r="R223" s="90" t="s">
        <v>336</v>
      </c>
      <c r="S223" s="90">
        <v>1651</v>
      </c>
      <c r="T223" s="95" t="s">
        <v>1102</v>
      </c>
      <c r="U223" s="90" t="s">
        <v>1103</v>
      </c>
      <c r="V223" s="90" t="s">
        <v>1104</v>
      </c>
      <c r="W223" s="425" t="s">
        <v>120</v>
      </c>
      <c r="X223" s="97">
        <v>14104086</v>
      </c>
      <c r="Y223" s="399" t="s">
        <v>57</v>
      </c>
      <c r="Z223" s="399" t="s">
        <v>281</v>
      </c>
      <c r="AA223" s="65">
        <v>15.1</v>
      </c>
    </row>
    <row r="224" spans="1:27">
      <c r="A224" s="172" t="s">
        <v>1317</v>
      </c>
      <c r="B224" s="93" t="s">
        <v>87</v>
      </c>
      <c r="C224" s="93" t="s">
        <v>27</v>
      </c>
      <c r="D224" s="124" t="str">
        <f>HYPERLINK("mailto:vitornaggar@gmail.com","vitornaggar@gmail.com")</f>
        <v>vitornaggar@gmail.com</v>
      </c>
      <c r="E224" s="93" t="s">
        <v>1318</v>
      </c>
      <c r="F224" s="93"/>
      <c r="G224" s="90" t="s">
        <v>1319</v>
      </c>
      <c r="H224" s="196">
        <v>7181949</v>
      </c>
      <c r="I224" s="93" t="s">
        <v>1320</v>
      </c>
      <c r="J224" s="125">
        <v>34529</v>
      </c>
      <c r="K224" s="125" t="str">
        <f>TEXT(Table_3[[#This Row],[Nascimento]],"DD/MM/AA")</f>
        <v>14/07/94</v>
      </c>
      <c r="L224" s="93" t="s">
        <v>1321</v>
      </c>
      <c r="M224" s="93" t="s">
        <v>1322</v>
      </c>
      <c r="N224" s="93" t="s">
        <v>41</v>
      </c>
      <c r="O224" s="93" t="s">
        <v>480</v>
      </c>
      <c r="P224" s="93" t="s">
        <v>1323</v>
      </c>
      <c r="Q224" s="93" t="s">
        <v>1324</v>
      </c>
      <c r="R224" s="93" t="s">
        <v>1325</v>
      </c>
      <c r="S224" s="90" t="s">
        <v>223</v>
      </c>
      <c r="T224" s="95" t="s">
        <v>1326</v>
      </c>
      <c r="U224" s="93" t="s">
        <v>1327</v>
      </c>
      <c r="V224" s="93" t="s">
        <v>1328</v>
      </c>
      <c r="W224" s="427" t="s">
        <v>856</v>
      </c>
      <c r="X224" s="127">
        <v>13100844</v>
      </c>
      <c r="Y224" s="399" t="s">
        <v>58</v>
      </c>
      <c r="Z224" s="399" t="s">
        <v>839</v>
      </c>
      <c r="AA224" s="65">
        <v>15.1</v>
      </c>
    </row>
    <row r="225" spans="1:27">
      <c r="A225" s="84" t="s">
        <v>1205</v>
      </c>
      <c r="B225" s="93" t="s">
        <v>61</v>
      </c>
      <c r="C225" s="90" t="s">
        <v>383</v>
      </c>
      <c r="D225" s="146" t="str">
        <f>HYPERLINK("mailto:y.kuzniecow@gmail.com","y.kuzniecow@gmail.com")</f>
        <v>y.kuzniecow@gmail.com</v>
      </c>
      <c r="E225" s="90" t="s">
        <v>1206</v>
      </c>
      <c r="F225" s="90" t="s">
        <v>1207</v>
      </c>
      <c r="G225" s="90" t="s">
        <v>1208</v>
      </c>
      <c r="H225" s="90">
        <v>4887602</v>
      </c>
      <c r="I225" s="90" t="s">
        <v>34</v>
      </c>
      <c r="J225" s="147">
        <v>34569</v>
      </c>
      <c r="K225" s="147" t="str">
        <f>TEXT(Table_3[[#This Row],[Nascimento]],"DD/MM/AA")</f>
        <v>23/08/94</v>
      </c>
      <c r="L225" s="90" t="s">
        <v>1209</v>
      </c>
      <c r="M225" s="90" t="s">
        <v>1210</v>
      </c>
      <c r="N225" s="90" t="s">
        <v>467</v>
      </c>
      <c r="O225" s="90"/>
      <c r="P225" s="90" t="s">
        <v>1211</v>
      </c>
      <c r="Q225" s="90" t="s">
        <v>1212</v>
      </c>
      <c r="R225" s="90" t="s">
        <v>105</v>
      </c>
      <c r="S225" s="90"/>
      <c r="T225" s="95"/>
      <c r="U225" s="90" t="s">
        <v>1213</v>
      </c>
      <c r="V225" s="90" t="s">
        <v>1214</v>
      </c>
      <c r="W225" s="425" t="s">
        <v>810</v>
      </c>
      <c r="X225" s="97">
        <v>13100884</v>
      </c>
      <c r="Y225" s="399" t="s">
        <v>57</v>
      </c>
      <c r="Z225" s="399" t="s">
        <v>839</v>
      </c>
      <c r="AA225" s="65">
        <v>15.1</v>
      </c>
    </row>
    <row r="226" spans="1:27">
      <c r="A226" s="150" t="s">
        <v>1329</v>
      </c>
      <c r="B226" s="123" t="s">
        <v>198</v>
      </c>
      <c r="C226" s="123" t="s">
        <v>27</v>
      </c>
      <c r="D226" s="224" t="str">
        <f>HYPERLINK("mailto:brunodrsoares@gmail.com","brunodrsoares@gmail.com")</f>
        <v>brunodrsoares@gmail.com</v>
      </c>
      <c r="E226" s="123" t="s">
        <v>1330</v>
      </c>
      <c r="F226" s="123" t="s">
        <v>1331</v>
      </c>
      <c r="G226" s="34" t="s">
        <v>1332</v>
      </c>
      <c r="H226" s="86" t="s">
        <v>1333</v>
      </c>
      <c r="I226" s="123" t="s">
        <v>210</v>
      </c>
      <c r="J226" s="132">
        <v>33941</v>
      </c>
      <c r="K226" s="132" t="str">
        <f>TEXT(Table_3[[#This Row],[Nascimento]],"DD/MM/AA")</f>
        <v>03/12/92</v>
      </c>
      <c r="L226" s="123" t="s">
        <v>1334</v>
      </c>
      <c r="M226" s="123" t="s">
        <v>1335</v>
      </c>
      <c r="N226" s="123" t="s">
        <v>41</v>
      </c>
      <c r="O226" s="123" t="s">
        <v>1336</v>
      </c>
      <c r="P226" s="123" t="s">
        <v>1337</v>
      </c>
      <c r="Q226" s="123" t="s">
        <v>1338</v>
      </c>
      <c r="R226" s="123" t="s">
        <v>105</v>
      </c>
      <c r="S226" s="34" t="s">
        <v>223</v>
      </c>
      <c r="T226" s="86" t="s">
        <v>1339</v>
      </c>
      <c r="U226" s="123" t="s">
        <v>1340</v>
      </c>
      <c r="V226" s="123" t="s">
        <v>1341</v>
      </c>
      <c r="W226" s="428" t="s">
        <v>281</v>
      </c>
      <c r="X226" s="144">
        <v>13100828</v>
      </c>
      <c r="Y226" s="402" t="s">
        <v>58</v>
      </c>
      <c r="Z226" s="402" t="s">
        <v>839</v>
      </c>
      <c r="AA226" s="65">
        <v>15.1</v>
      </c>
    </row>
    <row r="227" spans="1:27">
      <c r="A227" s="150" t="s">
        <v>1342</v>
      </c>
      <c r="B227" s="123" t="s">
        <v>198</v>
      </c>
      <c r="C227" s="123" t="s">
        <v>65</v>
      </c>
      <c r="D227" s="224" t="str">
        <f>HYPERLINK("mailto:celnetocm@gmail.com","celnetocm@gmail.com")</f>
        <v>celnetocm@gmail.com</v>
      </c>
      <c r="E227" s="123" t="s">
        <v>1343</v>
      </c>
      <c r="F227" s="123"/>
      <c r="G227" s="34" t="s">
        <v>1344</v>
      </c>
      <c r="H227" s="149">
        <v>398593528</v>
      </c>
      <c r="I227" s="123" t="s">
        <v>210</v>
      </c>
      <c r="J227" s="132">
        <v>34693</v>
      </c>
      <c r="K227" s="132" t="str">
        <f>TEXT(Table_3[[#This Row],[Nascimento]],"DD/MM/AA")</f>
        <v>25/12/94</v>
      </c>
      <c r="L227" s="123" t="s">
        <v>1334</v>
      </c>
      <c r="M227" s="123" t="s">
        <v>1345</v>
      </c>
      <c r="N227" s="123" t="s">
        <v>41</v>
      </c>
      <c r="O227" s="123" t="s">
        <v>1336</v>
      </c>
      <c r="P227" s="123"/>
      <c r="Q227" s="123"/>
      <c r="R227" s="123" t="s">
        <v>105</v>
      </c>
      <c r="S227" s="34"/>
      <c r="T227" s="86"/>
      <c r="U227" s="123" t="s">
        <v>1346</v>
      </c>
      <c r="V227" s="123" t="s">
        <v>1347</v>
      </c>
      <c r="W227" s="428" t="s">
        <v>281</v>
      </c>
      <c r="X227" s="144">
        <v>13103557</v>
      </c>
      <c r="Y227" s="402" t="s">
        <v>57</v>
      </c>
      <c r="Z227" s="402" t="s">
        <v>839</v>
      </c>
      <c r="AA227" s="65">
        <v>15.1</v>
      </c>
    </row>
    <row r="228" spans="1:27">
      <c r="A228" s="172" t="s">
        <v>1348</v>
      </c>
      <c r="B228" s="93" t="s">
        <v>198</v>
      </c>
      <c r="C228" s="93" t="s">
        <v>27</v>
      </c>
      <c r="D228" s="124" t="str">
        <f>HYPERLINK("mailto:camilaslongogz@gmail.com","camilaslongogz@gmail.com")</f>
        <v>camilaslongogz@gmail.com</v>
      </c>
      <c r="E228" s="93" t="s">
        <v>1349</v>
      </c>
      <c r="F228" s="93"/>
      <c r="G228" s="90" t="s">
        <v>1350</v>
      </c>
      <c r="H228" s="196">
        <v>5027613</v>
      </c>
      <c r="I228" s="93" t="s">
        <v>34</v>
      </c>
      <c r="J228" s="125">
        <v>34674</v>
      </c>
      <c r="K228" s="125" t="str">
        <f>TEXT(Table_3[[#This Row],[Nascimento]],"DD/MM/AA")</f>
        <v>06/12/94</v>
      </c>
      <c r="L228" s="93" t="s">
        <v>1351</v>
      </c>
      <c r="M228" s="93" t="s">
        <v>1352</v>
      </c>
      <c r="N228" s="93" t="s">
        <v>41</v>
      </c>
      <c r="O228" s="93"/>
      <c r="P228" s="93"/>
      <c r="Q228" s="93"/>
      <c r="R228" s="93" t="s">
        <v>105</v>
      </c>
      <c r="S228" s="90" t="s">
        <v>223</v>
      </c>
      <c r="T228" s="95" t="s">
        <v>1353</v>
      </c>
      <c r="U228" s="93"/>
      <c r="V228" s="93"/>
      <c r="W228" s="427" t="s">
        <v>856</v>
      </c>
      <c r="X228" s="127">
        <v>13103548</v>
      </c>
      <c r="Y228" s="399" t="s">
        <v>58</v>
      </c>
      <c r="Z228" s="399" t="s">
        <v>839</v>
      </c>
      <c r="AA228" s="65">
        <v>15.1</v>
      </c>
    </row>
    <row r="229" spans="1:27">
      <c r="A229" s="172" t="s">
        <v>1095</v>
      </c>
      <c r="B229" s="93" t="s">
        <v>198</v>
      </c>
      <c r="C229" s="93" t="s">
        <v>27</v>
      </c>
      <c r="D229" s="124" t="str">
        <f>HYPERLINK("mailto:felipecanedo10@gmail.com","felipecanedo10@gmail.com")</f>
        <v>felipecanedo10@gmail.com</v>
      </c>
      <c r="E229" s="93" t="s">
        <v>1116</v>
      </c>
      <c r="F229" s="93"/>
      <c r="G229" s="93" t="s">
        <v>1117</v>
      </c>
      <c r="H229" s="95" t="s">
        <v>1118</v>
      </c>
      <c r="I229" s="93" t="s">
        <v>210</v>
      </c>
      <c r="J229" s="125">
        <v>34799</v>
      </c>
      <c r="K229" s="125" t="str">
        <f>TEXT(Table_3[[#This Row],[Nascimento]],"DD/MM/AA")</f>
        <v>10/04/95</v>
      </c>
      <c r="L229" s="93" t="s">
        <v>1119</v>
      </c>
      <c r="M229" s="93" t="s">
        <v>1120</v>
      </c>
      <c r="N229" s="93" t="s">
        <v>41</v>
      </c>
      <c r="O229" s="93" t="s">
        <v>833</v>
      </c>
      <c r="P229" s="93" t="s">
        <v>1121</v>
      </c>
      <c r="Q229" s="93" t="s">
        <v>1122</v>
      </c>
      <c r="R229" s="93" t="s">
        <v>105</v>
      </c>
      <c r="S229" s="93" t="s">
        <v>1123</v>
      </c>
      <c r="T229" s="93" t="s">
        <v>1124</v>
      </c>
      <c r="U229" s="93" t="s">
        <v>1125</v>
      </c>
      <c r="V229" s="93" t="s">
        <v>1126</v>
      </c>
      <c r="W229" s="427" t="s">
        <v>856</v>
      </c>
      <c r="X229" s="127">
        <v>13204816</v>
      </c>
      <c r="Y229" s="399" t="s">
        <v>58</v>
      </c>
      <c r="Z229" s="399" t="s">
        <v>810</v>
      </c>
      <c r="AA229" s="65">
        <v>15.1</v>
      </c>
    </row>
    <row r="230" spans="1:27">
      <c r="A230" s="240" t="s">
        <v>1354</v>
      </c>
      <c r="B230" s="34" t="s">
        <v>1355</v>
      </c>
      <c r="C230" s="34" t="s">
        <v>27</v>
      </c>
      <c r="D230" s="235" t="str">
        <f>HYPERLINK("mailto:amandamaffioletti@gmail.com","amandamaffioletti@gmail.com")</f>
        <v>amandamaffioletti@gmail.com</v>
      </c>
      <c r="E230" s="151" t="s">
        <v>1356</v>
      </c>
      <c r="F230" s="34" t="s">
        <v>1357</v>
      </c>
      <c r="G230" s="34" t="s">
        <v>1358</v>
      </c>
      <c r="H230" s="34">
        <v>4908829</v>
      </c>
      <c r="I230" s="34" t="s">
        <v>34</v>
      </c>
      <c r="J230" s="236">
        <v>34073</v>
      </c>
      <c r="K230" s="236" t="str">
        <f>TEXT(Table_3[[#This Row],[Nascimento]],"DD/MM/AA")</f>
        <v>14/04/93</v>
      </c>
      <c r="L230" s="34" t="s">
        <v>1359</v>
      </c>
      <c r="M230" s="34" t="s">
        <v>1360</v>
      </c>
      <c r="N230" s="34" t="s">
        <v>467</v>
      </c>
      <c r="O230" s="34"/>
      <c r="P230" s="34" t="s">
        <v>1361</v>
      </c>
      <c r="Q230" s="34" t="s">
        <v>1362</v>
      </c>
      <c r="R230" s="34"/>
      <c r="S230" s="34"/>
      <c r="T230" s="34"/>
      <c r="U230" s="34" t="s">
        <v>1363</v>
      </c>
      <c r="V230" s="34" t="s">
        <v>1364</v>
      </c>
      <c r="W230" s="424" t="s">
        <v>839</v>
      </c>
      <c r="X230" s="88">
        <v>12204798</v>
      </c>
      <c r="Y230" s="402" t="s">
        <v>57</v>
      </c>
      <c r="Z230" s="402" t="s">
        <v>1365</v>
      </c>
      <c r="AA230" s="65">
        <v>14.2</v>
      </c>
    </row>
    <row r="231" spans="1:27">
      <c r="A231" s="84" t="s">
        <v>1366</v>
      </c>
      <c r="B231" s="90" t="s">
        <v>1355</v>
      </c>
      <c r="C231" s="90" t="s">
        <v>27</v>
      </c>
      <c r="D231" s="204" t="str">
        <f>HYPERLINK("mailto:anacj.rocha@gmail.com","anacj.rocha@gmail.com")</f>
        <v>anacj.rocha@gmail.com</v>
      </c>
      <c r="E231" s="90" t="s">
        <v>1367</v>
      </c>
      <c r="F231" s="90"/>
      <c r="G231" s="90" t="s">
        <v>1368</v>
      </c>
      <c r="H231" s="90">
        <v>5535965</v>
      </c>
      <c r="I231" s="90" t="s">
        <v>34</v>
      </c>
      <c r="J231" s="192">
        <v>34730</v>
      </c>
      <c r="K231" s="192" t="str">
        <f>TEXT(Table_3[[#This Row],[Nascimento]],"DD/MM/AA")</f>
        <v>31/01/95</v>
      </c>
      <c r="L231" s="90" t="s">
        <v>1369</v>
      </c>
      <c r="M231" s="90" t="s">
        <v>1370</v>
      </c>
      <c r="N231" s="90" t="s">
        <v>41</v>
      </c>
      <c r="O231" s="90" t="s">
        <v>1336</v>
      </c>
      <c r="P231" s="90" t="s">
        <v>1371</v>
      </c>
      <c r="Q231" s="90" t="s">
        <v>1372</v>
      </c>
      <c r="R231" s="90" t="s">
        <v>105</v>
      </c>
      <c r="S231" s="90" t="s">
        <v>223</v>
      </c>
      <c r="T231" s="90" t="s">
        <v>1373</v>
      </c>
      <c r="U231" s="90" t="s">
        <v>1374</v>
      </c>
      <c r="V231" s="90" t="s">
        <v>1375</v>
      </c>
      <c r="W231" s="425" t="s">
        <v>810</v>
      </c>
      <c r="X231" s="97">
        <v>13103560</v>
      </c>
      <c r="Y231" s="399" t="s">
        <v>57</v>
      </c>
      <c r="Z231" s="399" t="s">
        <v>839</v>
      </c>
      <c r="AA231" s="65">
        <v>14.2</v>
      </c>
    </row>
    <row r="232" spans="1:27">
      <c r="A232" s="81" t="s">
        <v>1215</v>
      </c>
      <c r="B232" s="34" t="s">
        <v>61</v>
      </c>
      <c r="C232" s="34" t="s">
        <v>383</v>
      </c>
      <c r="D232" s="197" t="str">
        <f>HYPERLINK("mailto:anaptre@gmail.com","anaptre@gmail.com")</f>
        <v>anaptre@gmail.com</v>
      </c>
      <c r="E232" s="151" t="s">
        <v>1216</v>
      </c>
      <c r="F232" s="34"/>
      <c r="G232" s="34" t="s">
        <v>1217</v>
      </c>
      <c r="H232" s="34">
        <v>401462377</v>
      </c>
      <c r="I232" s="34" t="s">
        <v>210</v>
      </c>
      <c r="J232" s="153">
        <v>34496</v>
      </c>
      <c r="K232" s="153" t="str">
        <f>TEXT(Table_3[[#This Row],[Nascimento]],"DD/MM/AA")</f>
        <v>11/06/94</v>
      </c>
      <c r="L232" s="154" t="s">
        <v>1218</v>
      </c>
      <c r="M232" s="154" t="s">
        <v>354</v>
      </c>
      <c r="N232" s="154" t="s">
        <v>1161</v>
      </c>
      <c r="O232" s="154" t="s">
        <v>217</v>
      </c>
      <c r="P232" s="34" t="s">
        <v>1219</v>
      </c>
      <c r="Q232" s="34" t="s">
        <v>1220</v>
      </c>
      <c r="R232" s="34" t="s">
        <v>518</v>
      </c>
      <c r="S232" s="34">
        <v>1614</v>
      </c>
      <c r="T232" s="86">
        <v>60523</v>
      </c>
      <c r="U232" s="34" t="s">
        <v>1221</v>
      </c>
      <c r="V232" s="34" t="s">
        <v>1222</v>
      </c>
      <c r="W232" s="424" t="s">
        <v>839</v>
      </c>
      <c r="X232" s="88">
        <v>12104067</v>
      </c>
      <c r="Y232" s="402" t="s">
        <v>58</v>
      </c>
      <c r="Z232" s="402" t="s">
        <v>1223</v>
      </c>
      <c r="AA232" s="65">
        <v>14.2</v>
      </c>
    </row>
    <row r="233" spans="1:27">
      <c r="A233" s="148" t="s">
        <v>1224</v>
      </c>
      <c r="B233" s="93" t="s">
        <v>1355</v>
      </c>
      <c r="C233" s="93" t="s">
        <v>27</v>
      </c>
      <c r="D233" s="198" t="str">
        <f>HYPERLINK("mailto:brunapelizzaro@gmail.com","brunapelizzaro@gmail.com")</f>
        <v>brunapelizzaro@gmail.com</v>
      </c>
      <c r="E233" s="93" t="s">
        <v>1225</v>
      </c>
      <c r="F233" s="199" t="s">
        <v>1226</v>
      </c>
      <c r="G233" s="90" t="s">
        <v>1227</v>
      </c>
      <c r="H233" s="200">
        <v>5193529</v>
      </c>
      <c r="I233" s="93" t="s">
        <v>34</v>
      </c>
      <c r="J233" s="125">
        <v>35010</v>
      </c>
      <c r="K233" s="125" t="str">
        <f>TEXT(Table_3[[#This Row],[Nascimento]],"DD/MM/AA")</f>
        <v>07/11/95</v>
      </c>
      <c r="L233" s="93" t="s">
        <v>1228</v>
      </c>
      <c r="M233" s="93" t="s">
        <v>1229</v>
      </c>
      <c r="N233" s="93" t="s">
        <v>963</v>
      </c>
      <c r="O233" s="93"/>
      <c r="P233" s="93" t="s">
        <v>1230</v>
      </c>
      <c r="Q233" s="93" t="s">
        <v>1231</v>
      </c>
      <c r="R233" s="93"/>
      <c r="S233" s="90"/>
      <c r="T233" s="95"/>
      <c r="U233" s="93" t="s">
        <v>1232</v>
      </c>
      <c r="V233" s="93" t="s">
        <v>1233</v>
      </c>
      <c r="W233" s="427" t="s">
        <v>281</v>
      </c>
      <c r="X233" s="127">
        <v>13103559</v>
      </c>
      <c r="Y233" s="399" t="s">
        <v>57</v>
      </c>
      <c r="Z233" s="399" t="s">
        <v>839</v>
      </c>
      <c r="AA233" s="65">
        <v>14.2</v>
      </c>
    </row>
    <row r="234" spans="1:27">
      <c r="A234" s="150" t="s">
        <v>1329</v>
      </c>
      <c r="B234" s="123" t="s">
        <v>26</v>
      </c>
      <c r="C234" s="123" t="s">
        <v>27</v>
      </c>
      <c r="D234" s="224" t="str">
        <f>HYPERLINK("mailto:brunodellarosasilva@gmail.com","brunodellarosa@gmail.com")</f>
        <v>brunodellarosa@gmail.com</v>
      </c>
      <c r="E234" s="123" t="s">
        <v>1330</v>
      </c>
      <c r="F234" s="123" t="s">
        <v>1331</v>
      </c>
      <c r="G234" s="34" t="s">
        <v>1332</v>
      </c>
      <c r="H234" s="86" t="s">
        <v>1333</v>
      </c>
      <c r="I234" s="123" t="s">
        <v>210</v>
      </c>
      <c r="J234" s="132">
        <v>33941</v>
      </c>
      <c r="K234" s="132" t="str">
        <f>TEXT(Table_3[[#This Row],[Nascimento]],"DD/MM/AA")</f>
        <v>03/12/92</v>
      </c>
      <c r="L234" s="123" t="s">
        <v>1334</v>
      </c>
      <c r="M234" s="123" t="s">
        <v>1335</v>
      </c>
      <c r="N234" s="123" t="s">
        <v>41</v>
      </c>
      <c r="O234" s="123" t="s">
        <v>1336</v>
      </c>
      <c r="P234" s="123" t="s">
        <v>1337</v>
      </c>
      <c r="Q234" s="123" t="s">
        <v>1338</v>
      </c>
      <c r="R234" s="123" t="s">
        <v>105</v>
      </c>
      <c r="S234" s="34" t="s">
        <v>223</v>
      </c>
      <c r="T234" s="86" t="s">
        <v>1339</v>
      </c>
      <c r="U234" s="123" t="s">
        <v>1340</v>
      </c>
      <c r="V234" s="123" t="s">
        <v>1341</v>
      </c>
      <c r="W234" s="428" t="s">
        <v>281</v>
      </c>
      <c r="X234" s="144">
        <v>13100828</v>
      </c>
      <c r="Y234" s="402" t="s">
        <v>58</v>
      </c>
      <c r="Z234" s="402" t="s">
        <v>839</v>
      </c>
      <c r="AA234" s="65">
        <v>14.2</v>
      </c>
    </row>
    <row r="235" spans="1:27">
      <c r="A235" s="148" t="s">
        <v>1234</v>
      </c>
      <c r="B235" s="93" t="s">
        <v>1355</v>
      </c>
      <c r="C235" s="93" t="s">
        <v>27</v>
      </c>
      <c r="D235" s="198" t="str">
        <f>HYPERLINK("mailto:carolinegibim@gmail.com","carolinegibim@gmail.com")</f>
        <v>carolinegibim@gmail.com</v>
      </c>
      <c r="E235" s="93" t="s">
        <v>1235</v>
      </c>
      <c r="F235" s="93"/>
      <c r="G235" s="90" t="s">
        <v>1236</v>
      </c>
      <c r="H235" s="95" t="s">
        <v>1237</v>
      </c>
      <c r="I235" s="93" t="s">
        <v>210</v>
      </c>
      <c r="J235" s="125">
        <v>34367</v>
      </c>
      <c r="K235" s="125" t="str">
        <f>TEXT(Table_3[[#This Row],[Nascimento]],"DD/MM/AA")</f>
        <v>02/02/94</v>
      </c>
      <c r="L235" s="93" t="s">
        <v>156</v>
      </c>
      <c r="M235" s="93" t="s">
        <v>1238</v>
      </c>
      <c r="N235" s="93" t="s">
        <v>1161</v>
      </c>
      <c r="O235" s="93" t="s">
        <v>160</v>
      </c>
      <c r="P235" s="93" t="s">
        <v>1239</v>
      </c>
      <c r="Q235" s="93" t="s">
        <v>1240</v>
      </c>
      <c r="R235" s="93" t="s">
        <v>105</v>
      </c>
      <c r="S235" s="90" t="s">
        <v>223</v>
      </c>
      <c r="T235" s="95" t="s">
        <v>1241</v>
      </c>
      <c r="U235" s="93" t="s">
        <v>1242</v>
      </c>
      <c r="V235" s="93" t="s">
        <v>1243</v>
      </c>
      <c r="W235" s="427" t="s">
        <v>281</v>
      </c>
      <c r="X235" s="127">
        <v>13103553</v>
      </c>
      <c r="Y235" s="399" t="s">
        <v>113</v>
      </c>
      <c r="Z235" s="399" t="s">
        <v>839</v>
      </c>
      <c r="AA235" s="65">
        <v>14.2</v>
      </c>
    </row>
    <row r="236" spans="1:27">
      <c r="A236" s="150" t="s">
        <v>1342</v>
      </c>
      <c r="B236" s="123" t="s">
        <v>198</v>
      </c>
      <c r="C236" s="123" t="s">
        <v>27</v>
      </c>
      <c r="D236" s="224" t="str">
        <f>HYPERLINK("mailto:celnetocm@gmail.com","celnetocm@gmail.com")</f>
        <v>celnetocm@gmail.com</v>
      </c>
      <c r="E236" s="123" t="s">
        <v>1343</v>
      </c>
      <c r="F236" s="123"/>
      <c r="G236" s="34" t="s">
        <v>1344</v>
      </c>
      <c r="H236" s="149">
        <v>398593528</v>
      </c>
      <c r="I236" s="123" t="s">
        <v>210</v>
      </c>
      <c r="J236" s="132">
        <v>34693</v>
      </c>
      <c r="K236" s="132" t="str">
        <f>TEXT(Table_3[[#This Row],[Nascimento]],"DD/MM/AA")</f>
        <v>25/12/94</v>
      </c>
      <c r="L236" s="123" t="s">
        <v>1334</v>
      </c>
      <c r="M236" s="123" t="s">
        <v>1345</v>
      </c>
      <c r="N236" s="123" t="s">
        <v>41</v>
      </c>
      <c r="O236" s="123" t="s">
        <v>1336</v>
      </c>
      <c r="P236" s="123"/>
      <c r="Q236" s="123"/>
      <c r="R236" s="123" t="s">
        <v>105</v>
      </c>
      <c r="S236" s="34"/>
      <c r="T236" s="86"/>
      <c r="U236" s="123" t="s">
        <v>1346</v>
      </c>
      <c r="V236" s="123" t="s">
        <v>1347</v>
      </c>
      <c r="W236" s="428" t="s">
        <v>281</v>
      </c>
      <c r="X236" s="144">
        <v>13103557</v>
      </c>
      <c r="Y236" s="402" t="s">
        <v>57</v>
      </c>
      <c r="Z236" s="402" t="s">
        <v>839</v>
      </c>
      <c r="AA236" s="65">
        <v>14.2</v>
      </c>
    </row>
    <row r="237" spans="1:27">
      <c r="A237" s="84" t="s">
        <v>1376</v>
      </c>
      <c r="B237" s="90" t="s">
        <v>1355</v>
      </c>
      <c r="C237" s="90" t="s">
        <v>27</v>
      </c>
      <c r="D237" s="146" t="str">
        <f>HYPERLINK("mailto:danielholstak@gmail.com","danielholstak@gmail.com")</f>
        <v>danielholstak@gmail.com</v>
      </c>
      <c r="E237" s="90" t="s">
        <v>1377</v>
      </c>
      <c r="F237" s="90" t="s">
        <v>1378</v>
      </c>
      <c r="G237" s="90" t="s">
        <v>1379</v>
      </c>
      <c r="H237" s="90">
        <v>2105024448</v>
      </c>
      <c r="I237" s="90" t="s">
        <v>1380</v>
      </c>
      <c r="J237" s="147">
        <v>33704</v>
      </c>
      <c r="K237" s="147" t="str">
        <f>TEXT(Table_3[[#This Row],[Nascimento]],"DD/MM/AA")</f>
        <v>10/04/92</v>
      </c>
      <c r="L237" s="90" t="s">
        <v>1381</v>
      </c>
      <c r="M237" s="90" t="s">
        <v>1382</v>
      </c>
      <c r="N237" s="90" t="s">
        <v>41</v>
      </c>
      <c r="O237" s="90"/>
      <c r="P237" s="90" t="s">
        <v>1383</v>
      </c>
      <c r="Q237" s="90" t="s">
        <v>1384</v>
      </c>
      <c r="R237" s="90" t="s">
        <v>105</v>
      </c>
      <c r="S237" s="90" t="s">
        <v>223</v>
      </c>
      <c r="T237" s="95" t="s">
        <v>1385</v>
      </c>
      <c r="U237" s="90" t="s">
        <v>1386</v>
      </c>
      <c r="V237" s="90" t="s">
        <v>1387</v>
      </c>
      <c r="W237" s="425" t="s">
        <v>281</v>
      </c>
      <c r="X237" s="97">
        <v>13200723</v>
      </c>
      <c r="Y237" s="399" t="s">
        <v>58</v>
      </c>
      <c r="Z237" s="399" t="s">
        <v>1223</v>
      </c>
      <c r="AA237" s="65">
        <v>14.2</v>
      </c>
    </row>
    <row r="238" spans="1:27">
      <c r="A238" s="81" t="s">
        <v>1388</v>
      </c>
      <c r="B238" s="34" t="s">
        <v>26</v>
      </c>
      <c r="C238" s="34" t="s">
        <v>65</v>
      </c>
      <c r="D238" s="197" t="str">
        <f>HYPERLINK("mailto:mitestainer.eduardo@gmail.com","mitestainer.eduardo@gmail.com")</f>
        <v>mitestainer.eduardo@gmail.com</v>
      </c>
      <c r="E238" s="34" t="s">
        <v>1389</v>
      </c>
      <c r="F238" s="34"/>
      <c r="G238" s="34" t="s">
        <v>1390</v>
      </c>
      <c r="H238" s="34">
        <v>377676263</v>
      </c>
      <c r="I238" s="34" t="s">
        <v>210</v>
      </c>
      <c r="J238" s="153">
        <v>33640</v>
      </c>
      <c r="K238" s="153" t="str">
        <f>TEXT(Table_3[[#This Row],[Nascimento]],"DD/MM/AA")</f>
        <v>06/02/92</v>
      </c>
      <c r="L238" s="34" t="s">
        <v>1391</v>
      </c>
      <c r="M238" s="34"/>
      <c r="N238" s="34" t="s">
        <v>393</v>
      </c>
      <c r="O238" s="34" t="s">
        <v>1392</v>
      </c>
      <c r="P238" s="34" t="s">
        <v>1393</v>
      </c>
      <c r="Q238" s="34" t="s">
        <v>1394</v>
      </c>
      <c r="R238" s="34" t="s">
        <v>518</v>
      </c>
      <c r="S238" s="34">
        <v>2186</v>
      </c>
      <c r="T238" s="86">
        <v>47895</v>
      </c>
      <c r="U238" s="34" t="s">
        <v>1395</v>
      </c>
      <c r="V238" s="34" t="s">
        <v>1396</v>
      </c>
      <c r="W238" s="424" t="s">
        <v>839</v>
      </c>
      <c r="X238" s="88">
        <v>12100832</v>
      </c>
      <c r="Y238" s="402" t="s">
        <v>58</v>
      </c>
      <c r="Z238" s="402" t="s">
        <v>1223</v>
      </c>
      <c r="AA238" s="65">
        <v>14.2</v>
      </c>
    </row>
    <row r="239" spans="1:27">
      <c r="A239" s="202" t="s">
        <v>1397</v>
      </c>
      <c r="B239" s="203" t="s">
        <v>768</v>
      </c>
      <c r="C239" s="203" t="s">
        <v>65</v>
      </c>
      <c r="D239" s="242" t="str">
        <f>HYPERLINK("mailto:gabriel.amante@gmail.com","gabriel.amante@gmail.com")</f>
        <v>gabriel.amante@gmail.com</v>
      </c>
      <c r="E239" s="203" t="s">
        <v>1398</v>
      </c>
      <c r="F239" s="203" t="s">
        <v>1399</v>
      </c>
      <c r="G239" s="203" t="s">
        <v>1400</v>
      </c>
      <c r="H239" s="203">
        <v>55501362</v>
      </c>
      <c r="I239" s="203" t="s">
        <v>34</v>
      </c>
      <c r="J239" s="243">
        <v>34860</v>
      </c>
      <c r="K239" s="472" t="str">
        <f>TEXT(Table_3[[#This Row],[Nascimento]],"DD/MM/AA")</f>
        <v>10/06/95</v>
      </c>
      <c r="L239" s="203" t="s">
        <v>1401</v>
      </c>
      <c r="M239" s="203" t="s">
        <v>1402</v>
      </c>
      <c r="N239" s="203" t="s">
        <v>1403</v>
      </c>
      <c r="O239" s="203" t="s">
        <v>1404</v>
      </c>
      <c r="P239" s="203" t="s">
        <v>1405</v>
      </c>
      <c r="Q239" s="203" t="s">
        <v>1406</v>
      </c>
      <c r="R239" s="203" t="s">
        <v>109</v>
      </c>
      <c r="S239" s="203">
        <v>1638</v>
      </c>
      <c r="T239" s="160" t="s">
        <v>1407</v>
      </c>
      <c r="U239" s="203" t="s">
        <v>1408</v>
      </c>
      <c r="V239" s="203" t="s">
        <v>1409</v>
      </c>
      <c r="W239" s="435" t="s">
        <v>810</v>
      </c>
      <c r="X239" s="207">
        <v>12103457</v>
      </c>
      <c r="Y239" s="407" t="s">
        <v>57</v>
      </c>
      <c r="Z239" s="412" t="s">
        <v>1223</v>
      </c>
      <c r="AA239" s="65">
        <v>14.2</v>
      </c>
    </row>
    <row r="240" spans="1:27">
      <c r="A240" s="150" t="s">
        <v>1255</v>
      </c>
      <c r="B240" s="123" t="s">
        <v>26</v>
      </c>
      <c r="C240" s="123" t="s">
        <v>27</v>
      </c>
      <c r="D240" s="224" t="str">
        <f>HYPERLINK("mailto:gabriel.n.depaula@gmail.com","gabriel.n.depaula@gmail.com")</f>
        <v>gabriel.n.depaula@gmail.com</v>
      </c>
      <c r="E240" s="195" t="s">
        <v>1256</v>
      </c>
      <c r="F240" s="123" t="s">
        <v>1257</v>
      </c>
      <c r="G240" s="34" t="s">
        <v>1258</v>
      </c>
      <c r="H240" s="34">
        <v>6508992</v>
      </c>
      <c r="I240" s="123" t="s">
        <v>34</v>
      </c>
      <c r="J240" s="132">
        <v>34310</v>
      </c>
      <c r="K240" s="132" t="str">
        <f>TEXT(Table_3[[#This Row],[Nascimento]],"DD/MM/AA")</f>
        <v>07/12/93</v>
      </c>
      <c r="L240" s="123" t="s">
        <v>1259</v>
      </c>
      <c r="M240" s="123"/>
      <c r="N240" s="123" t="s">
        <v>41</v>
      </c>
      <c r="O240" s="123"/>
      <c r="P240" s="123" t="s">
        <v>1260</v>
      </c>
      <c r="Q240" s="123" t="s">
        <v>1261</v>
      </c>
      <c r="R240" s="123" t="s">
        <v>105</v>
      </c>
      <c r="S240" s="34" t="s">
        <v>1262</v>
      </c>
      <c r="T240" s="86" t="s">
        <v>1263</v>
      </c>
      <c r="U240" s="123" t="s">
        <v>1264</v>
      </c>
      <c r="V240" s="123" t="s">
        <v>1265</v>
      </c>
      <c r="W240" s="428" t="s">
        <v>281</v>
      </c>
      <c r="X240" s="144">
        <v>13100868</v>
      </c>
      <c r="Y240" s="402" t="s">
        <v>57</v>
      </c>
      <c r="Z240" s="402" t="s">
        <v>839</v>
      </c>
      <c r="AA240" s="65">
        <v>14.2</v>
      </c>
    </row>
    <row r="241" spans="1:27">
      <c r="A241" s="202" t="s">
        <v>1410</v>
      </c>
      <c r="B241" s="203" t="s">
        <v>198</v>
      </c>
      <c r="C241" s="203" t="s">
        <v>27</v>
      </c>
      <c r="D241" s="242" t="str">
        <f>HYPERLINK("mailto:guilherme.chiba@gmail.com","guilherme.chiba@gmail.com")</f>
        <v>guilherme.chiba@gmail.com</v>
      </c>
      <c r="E241" s="203" t="s">
        <v>1411</v>
      </c>
      <c r="F241" s="203" t="s">
        <v>1412</v>
      </c>
      <c r="G241" s="203" t="s">
        <v>1413</v>
      </c>
      <c r="H241" s="203">
        <v>2820232</v>
      </c>
      <c r="I241" s="203" t="s">
        <v>313</v>
      </c>
      <c r="J241" s="243">
        <v>33557</v>
      </c>
      <c r="K241" s="472" t="str">
        <f>TEXT(Table_3[[#This Row],[Nascimento]],"DD/MM/AA")</f>
        <v>15/11/91</v>
      </c>
      <c r="L241" s="203" t="s">
        <v>1414</v>
      </c>
      <c r="M241" s="203" t="s">
        <v>1415</v>
      </c>
      <c r="N241" s="203" t="s">
        <v>41</v>
      </c>
      <c r="O241" s="203" t="s">
        <v>1336</v>
      </c>
      <c r="P241" s="203" t="s">
        <v>1416</v>
      </c>
      <c r="Q241" s="203" t="s">
        <v>1417</v>
      </c>
      <c r="R241" s="203" t="s">
        <v>105</v>
      </c>
      <c r="S241" s="203" t="s">
        <v>1418</v>
      </c>
      <c r="T241" s="160" t="s">
        <v>1419</v>
      </c>
      <c r="U241" s="203" t="s">
        <v>1420</v>
      </c>
      <c r="V241" s="203" t="s">
        <v>1421</v>
      </c>
      <c r="W241" s="435" t="s">
        <v>810</v>
      </c>
      <c r="X241" s="207">
        <v>12200738</v>
      </c>
      <c r="Y241" s="407" t="s">
        <v>113</v>
      </c>
      <c r="Z241" s="412" t="s">
        <v>1365</v>
      </c>
      <c r="AA241" s="65">
        <v>14.2</v>
      </c>
    </row>
    <row r="242" spans="1:27">
      <c r="A242" s="150" t="s">
        <v>1286</v>
      </c>
      <c r="B242" s="123" t="s">
        <v>1355</v>
      </c>
      <c r="C242" s="123" t="s">
        <v>27</v>
      </c>
      <c r="D242" s="224" t="str">
        <f>HYPERLINK("mailto:guilhermescbachiega@gmail.com","guilhermescbachiega@gmail.com")</f>
        <v>guilhermescbachiega@gmail.com</v>
      </c>
      <c r="E242" s="195" t="s">
        <v>1287</v>
      </c>
      <c r="F242" s="123"/>
      <c r="G242" s="34" t="s">
        <v>1288</v>
      </c>
      <c r="H242" s="34" t="s">
        <v>1289</v>
      </c>
      <c r="I242" s="123" t="s">
        <v>210</v>
      </c>
      <c r="J242" s="132">
        <v>34813</v>
      </c>
      <c r="K242" s="132" t="str">
        <f>TEXT(Table_3[[#This Row],[Nascimento]],"DD/MM/AA")</f>
        <v>24/04/95</v>
      </c>
      <c r="L242" s="123" t="s">
        <v>1290</v>
      </c>
      <c r="M242" s="123" t="s">
        <v>1291</v>
      </c>
      <c r="N242" s="123" t="s">
        <v>41</v>
      </c>
      <c r="O242" s="123" t="s">
        <v>833</v>
      </c>
      <c r="P242" s="123"/>
      <c r="Q242" s="123" t="s">
        <v>1292</v>
      </c>
      <c r="R242" s="123" t="s">
        <v>105</v>
      </c>
      <c r="S242" s="34" t="s">
        <v>1262</v>
      </c>
      <c r="T242" s="86" t="s">
        <v>1293</v>
      </c>
      <c r="U242" s="123" t="s">
        <v>1294</v>
      </c>
      <c r="V242" s="123" t="s">
        <v>1295</v>
      </c>
      <c r="W242" s="428" t="s">
        <v>281</v>
      </c>
      <c r="X242" s="144">
        <v>13103549</v>
      </c>
      <c r="Y242" s="402" t="s">
        <v>58</v>
      </c>
      <c r="Z242" s="402" t="s">
        <v>839</v>
      </c>
      <c r="AA242" s="65">
        <v>14.2</v>
      </c>
    </row>
    <row r="243" spans="1:27">
      <c r="A243" s="148" t="s">
        <v>1048</v>
      </c>
      <c r="B243" s="93" t="s">
        <v>26</v>
      </c>
      <c r="C243" s="93" t="s">
        <v>27</v>
      </c>
      <c r="D243" s="225" t="str">
        <f>HYPERLINK("mailto:leonardoeloy0@gmail.com","leonardoeloy0@gmail.com")</f>
        <v>leonardoeloy0@gmail.com</v>
      </c>
      <c r="E243" s="93" t="s">
        <v>1422</v>
      </c>
      <c r="F243" s="199" t="s">
        <v>1423</v>
      </c>
      <c r="G243" s="90" t="s">
        <v>1050</v>
      </c>
      <c r="H243" s="90" t="s">
        <v>1051</v>
      </c>
      <c r="I243" s="93" t="s">
        <v>999</v>
      </c>
      <c r="J243" s="125">
        <v>34802</v>
      </c>
      <c r="K243" s="125" t="str">
        <f>TEXT(Table_3[[#This Row],[Nascimento]],"DD/MM/AA")</f>
        <v>13/04/95</v>
      </c>
      <c r="L243" s="93" t="s">
        <v>1052</v>
      </c>
      <c r="M243" s="93" t="s">
        <v>1053</v>
      </c>
      <c r="N243" s="93" t="s">
        <v>302</v>
      </c>
      <c r="O243" s="93"/>
      <c r="P243" s="93" t="s">
        <v>1424</v>
      </c>
      <c r="Q243" s="93" t="s">
        <v>1055</v>
      </c>
      <c r="R243" s="93" t="s">
        <v>105</v>
      </c>
      <c r="S243" s="90" t="s">
        <v>1056</v>
      </c>
      <c r="T243" s="90" t="s">
        <v>1057</v>
      </c>
      <c r="U243" s="93" t="s">
        <v>1058</v>
      </c>
      <c r="V243" s="93" t="s">
        <v>1059</v>
      </c>
      <c r="W243" s="427" t="s">
        <v>281</v>
      </c>
      <c r="X243" s="127">
        <v>13100836</v>
      </c>
      <c r="Y243" s="399" t="s">
        <v>58</v>
      </c>
      <c r="Z243" s="399" t="s">
        <v>839</v>
      </c>
      <c r="AA243" s="65">
        <v>14.2</v>
      </c>
    </row>
    <row r="244" spans="1:27">
      <c r="A244" s="81" t="s">
        <v>1425</v>
      </c>
      <c r="B244" s="34" t="s">
        <v>61</v>
      </c>
      <c r="C244" s="34" t="s">
        <v>62</v>
      </c>
      <c r="D244" s="235" t="str">
        <f>HYPERLINK("mailto:luis.vinholi@gmail.com","luis.vinholi@gmail.com")</f>
        <v>luis.vinholi@gmail.com</v>
      </c>
      <c r="E244" s="151" t="s">
        <v>1426</v>
      </c>
      <c r="F244" s="34"/>
      <c r="G244" s="34" t="s">
        <v>1427</v>
      </c>
      <c r="H244" s="34">
        <v>5745913</v>
      </c>
      <c r="I244" s="34" t="s">
        <v>34</v>
      </c>
      <c r="J244" s="236">
        <v>34455</v>
      </c>
      <c r="K244" s="236" t="str">
        <f>TEXT(Table_3[[#This Row],[Nascimento]],"DD/MM/AA")</f>
        <v>01/05/94</v>
      </c>
      <c r="L244" s="34" t="s">
        <v>1428</v>
      </c>
      <c r="M244" s="34" t="s">
        <v>1429</v>
      </c>
      <c r="N244" s="34" t="s">
        <v>138</v>
      </c>
      <c r="O244" s="34" t="s">
        <v>1430</v>
      </c>
      <c r="P244" s="34" t="s">
        <v>1431</v>
      </c>
      <c r="Q244" s="34" t="s">
        <v>1432</v>
      </c>
      <c r="R244" s="34" t="s">
        <v>105</v>
      </c>
      <c r="S244" s="34" t="s">
        <v>1433</v>
      </c>
      <c r="T244" s="34" t="s">
        <v>1434</v>
      </c>
      <c r="U244" s="34" t="s">
        <v>1435</v>
      </c>
      <c r="V244" s="34" t="s">
        <v>1436</v>
      </c>
      <c r="W244" s="424" t="s">
        <v>1365</v>
      </c>
      <c r="X244" s="88">
        <v>12100878</v>
      </c>
      <c r="Y244" s="402" t="s">
        <v>57</v>
      </c>
      <c r="Z244" s="402" t="s">
        <v>1223</v>
      </c>
      <c r="AA244" s="65">
        <v>14.2</v>
      </c>
    </row>
    <row r="245" spans="1:27">
      <c r="A245" s="84" t="s">
        <v>1437</v>
      </c>
      <c r="B245" s="90" t="s">
        <v>198</v>
      </c>
      <c r="C245" s="90" t="s">
        <v>1438</v>
      </c>
      <c r="D245" s="146" t="str">
        <f>HYPERLINK("mailto:maiaralopesluz@gmail.com","maiaralopesluz@gmail.com")</f>
        <v>maiaralopesluz@gmail.com</v>
      </c>
      <c r="E245" s="90" t="s">
        <v>1439</v>
      </c>
      <c r="F245" s="90" t="s">
        <v>1440</v>
      </c>
      <c r="G245" s="90" t="s">
        <v>1441</v>
      </c>
      <c r="H245" s="90">
        <v>5351702</v>
      </c>
      <c r="I245" s="90" t="s">
        <v>34</v>
      </c>
      <c r="J245" s="147">
        <v>33870</v>
      </c>
      <c r="K245" s="147" t="str">
        <f>TEXT(Table_3[[#This Row],[Nascimento]],"DD/MM/AA")</f>
        <v>23/09/92</v>
      </c>
      <c r="L245" s="90" t="s">
        <v>1442</v>
      </c>
      <c r="M245" s="90" t="s">
        <v>1443</v>
      </c>
      <c r="N245" s="90" t="s">
        <v>1444</v>
      </c>
      <c r="O245" s="90" t="s">
        <v>1445</v>
      </c>
      <c r="P245" s="90" t="s">
        <v>1446</v>
      </c>
      <c r="Q245" s="90" t="s">
        <v>1447</v>
      </c>
      <c r="R245" s="90" t="s">
        <v>105</v>
      </c>
      <c r="S245" s="90" t="s">
        <v>223</v>
      </c>
      <c r="T245" s="95" t="s">
        <v>1448</v>
      </c>
      <c r="U245" s="90" t="s">
        <v>1449</v>
      </c>
      <c r="V245" s="90" t="s">
        <v>1450</v>
      </c>
      <c r="W245" s="425" t="s">
        <v>810</v>
      </c>
      <c r="X245" s="97">
        <v>11101875</v>
      </c>
      <c r="Y245" s="399" t="s">
        <v>1451</v>
      </c>
      <c r="Z245" s="399" t="s">
        <v>1452</v>
      </c>
      <c r="AA245" s="65">
        <v>14.2</v>
      </c>
    </row>
    <row r="246" spans="1:27">
      <c r="A246" s="81" t="s">
        <v>1453</v>
      </c>
      <c r="B246" s="34" t="s">
        <v>198</v>
      </c>
      <c r="C246" s="34" t="s">
        <v>65</v>
      </c>
      <c r="D246" s="197" t="str">
        <f>HYPERLINK("mailto:nicolaskeunecke7@gmail.com","nicolaskeunecke7@gmail.com")</f>
        <v>nicolaskeunecke7@gmail.com</v>
      </c>
      <c r="E246" s="34" t="s">
        <v>1454</v>
      </c>
      <c r="F246" s="34" t="s">
        <v>1455</v>
      </c>
      <c r="G246" s="34" t="s">
        <v>1456</v>
      </c>
      <c r="H246" s="34">
        <v>5152080</v>
      </c>
      <c r="I246" s="34" t="s">
        <v>34</v>
      </c>
      <c r="J246" s="153">
        <v>34968</v>
      </c>
      <c r="K246" s="153" t="str">
        <f>TEXT(Table_3[[#This Row],[Nascimento]],"DD/MM/AA")</f>
        <v>26/09/95</v>
      </c>
      <c r="L246" s="34" t="s">
        <v>1457</v>
      </c>
      <c r="M246" s="34"/>
      <c r="N246" s="34" t="s">
        <v>1458</v>
      </c>
      <c r="O246" s="34"/>
      <c r="P246" s="34" t="s">
        <v>1459</v>
      </c>
      <c r="Q246" s="34" t="s">
        <v>1460</v>
      </c>
      <c r="R246" s="34"/>
      <c r="S246" s="34"/>
      <c r="T246" s="86"/>
      <c r="U246" s="34" t="s">
        <v>1461</v>
      </c>
      <c r="V246" s="34" t="s">
        <v>1462</v>
      </c>
      <c r="W246" s="424" t="s">
        <v>810</v>
      </c>
      <c r="X246" s="88">
        <v>13100863</v>
      </c>
      <c r="Y246" s="402" t="s">
        <v>113</v>
      </c>
      <c r="Z246" s="402" t="s">
        <v>839</v>
      </c>
      <c r="AA246" s="65">
        <v>14.2</v>
      </c>
    </row>
    <row r="247" spans="1:27">
      <c r="A247" s="148" t="s">
        <v>1266</v>
      </c>
      <c r="B247" s="93" t="s">
        <v>768</v>
      </c>
      <c r="C247" s="93" t="s">
        <v>27</v>
      </c>
      <c r="D247" s="198" t="str">
        <f>HYPERLINK("mailto:victorpuorro@gmail.com","victorpuorro@gmail.com")</f>
        <v>victorpuorro@gmail.com</v>
      </c>
      <c r="F247" s="93"/>
      <c r="G247" s="90" t="s">
        <v>1268</v>
      </c>
      <c r="H247" s="95">
        <v>1554626</v>
      </c>
      <c r="I247" s="93" t="s">
        <v>773</v>
      </c>
      <c r="J247" s="125">
        <v>34613</v>
      </c>
      <c r="K247" s="125" t="str">
        <f>TEXT(Table_3[[#This Row],[Nascimento]],"DD/MM/AA")</f>
        <v>06/10/94</v>
      </c>
      <c r="L247" s="93" t="s">
        <v>1269</v>
      </c>
      <c r="M247" s="93" t="s">
        <v>1270</v>
      </c>
      <c r="N247" s="93" t="s">
        <v>41</v>
      </c>
      <c r="O247" s="93" t="s">
        <v>833</v>
      </c>
      <c r="P247" s="93" t="s">
        <v>1271</v>
      </c>
      <c r="Q247" s="93" t="s">
        <v>1272</v>
      </c>
      <c r="R247" s="93" t="s">
        <v>81</v>
      </c>
      <c r="S247" s="90">
        <v>8668</v>
      </c>
      <c r="T247" s="95" t="s">
        <v>1273</v>
      </c>
      <c r="U247" s="93" t="s">
        <v>1274</v>
      </c>
      <c r="V247" s="93" t="s">
        <v>1275</v>
      </c>
      <c r="W247" s="427" t="s">
        <v>281</v>
      </c>
      <c r="X247" s="127">
        <v>13100882</v>
      </c>
      <c r="Y247" s="399" t="s">
        <v>57</v>
      </c>
      <c r="Z247" s="399" t="s">
        <v>839</v>
      </c>
      <c r="AA247" s="65">
        <v>14.2</v>
      </c>
    </row>
    <row r="248" spans="1:27">
      <c r="A248" s="81" t="s">
        <v>1205</v>
      </c>
      <c r="B248" s="34" t="s">
        <v>1355</v>
      </c>
      <c r="C248" s="34" t="s">
        <v>65</v>
      </c>
      <c r="D248" s="197" t="str">
        <f>HYPERLINK("mailto:y.kuzniecow@gmail.com","y.kuzniecow@gmail.com")</f>
        <v>y.kuzniecow@gmail.com</v>
      </c>
      <c r="E248" s="93" t="s">
        <v>1267</v>
      </c>
      <c r="F248" s="34" t="s">
        <v>1207</v>
      </c>
      <c r="G248" s="34" t="s">
        <v>1208</v>
      </c>
      <c r="H248" s="34">
        <v>4887602</v>
      </c>
      <c r="I248" s="34" t="s">
        <v>34</v>
      </c>
      <c r="J248" s="153">
        <v>34569</v>
      </c>
      <c r="K248" s="153" t="str">
        <f>TEXT(Table_3[[#This Row],[Nascimento]],"DD/MM/AA")</f>
        <v>23/08/94</v>
      </c>
      <c r="L248" s="34" t="s">
        <v>1209</v>
      </c>
      <c r="M248" s="34" t="s">
        <v>1210</v>
      </c>
      <c r="N248" s="34" t="s">
        <v>467</v>
      </c>
      <c r="O248" s="34"/>
      <c r="P248" s="34" t="s">
        <v>1211</v>
      </c>
      <c r="Q248" s="34" t="s">
        <v>1212</v>
      </c>
      <c r="R248" s="34" t="s">
        <v>105</v>
      </c>
      <c r="S248" s="34"/>
      <c r="T248" s="86"/>
      <c r="U248" s="34" t="s">
        <v>1213</v>
      </c>
      <c r="V248" s="34" t="s">
        <v>1214</v>
      </c>
      <c r="W248" s="424" t="s">
        <v>810</v>
      </c>
      <c r="X248" s="88">
        <v>13100884</v>
      </c>
      <c r="Y248" s="402" t="s">
        <v>57</v>
      </c>
      <c r="Z248" s="402" t="s">
        <v>839</v>
      </c>
      <c r="AA248" s="65">
        <v>14.2</v>
      </c>
    </row>
    <row r="249" spans="1:27">
      <c r="A249" s="128" t="s">
        <v>911</v>
      </c>
      <c r="B249" s="123"/>
      <c r="C249" s="123" t="s">
        <v>145</v>
      </c>
      <c r="D249" s="131" t="str">
        <f>HYPERLINK("mailto:arthur.hfp@gmail.com","arthur.hfp@gmail.com")</f>
        <v>arthur.hfp@gmail.com</v>
      </c>
      <c r="E249" s="123" t="s">
        <v>949</v>
      </c>
      <c r="F249" s="123" t="s">
        <v>950</v>
      </c>
      <c r="G249" s="34" t="s">
        <v>951</v>
      </c>
      <c r="H249" s="86">
        <v>5623951</v>
      </c>
      <c r="I249" s="123" t="s">
        <v>952</v>
      </c>
      <c r="J249" s="132">
        <v>34391</v>
      </c>
      <c r="K249" s="132" t="str">
        <f>TEXT(Table_3[[#This Row],[Nascimento]],"DD/MM/AA")</f>
        <v>26/02/94</v>
      </c>
      <c r="L249" s="123" t="s">
        <v>958</v>
      </c>
      <c r="M249" s="123" t="s">
        <v>960</v>
      </c>
      <c r="N249" s="123" t="s">
        <v>963</v>
      </c>
      <c r="O249" s="123">
        <v>88015130</v>
      </c>
      <c r="P249" s="123" t="s">
        <v>966</v>
      </c>
      <c r="Q249" s="123" t="s">
        <v>967</v>
      </c>
      <c r="R249" s="123"/>
      <c r="S249" s="34"/>
      <c r="T249" s="86"/>
      <c r="U249" s="123" t="s">
        <v>971</v>
      </c>
      <c r="V249" s="123" t="s">
        <v>974</v>
      </c>
      <c r="W249" s="428" t="s">
        <v>856</v>
      </c>
      <c r="X249" s="144">
        <v>13104317</v>
      </c>
      <c r="Y249" s="402" t="s">
        <v>58</v>
      </c>
      <c r="Z249" s="402" t="s">
        <v>839</v>
      </c>
      <c r="AA249" s="65">
        <v>14.2</v>
      </c>
    </row>
    <row r="250" spans="1:27">
      <c r="A250" s="172" t="s">
        <v>1348</v>
      </c>
      <c r="B250" s="93"/>
      <c r="C250" s="93" t="s">
        <v>145</v>
      </c>
      <c r="D250" s="124" t="str">
        <f>HYPERLINK("mailto:camilaslongogz@gmail.com","camilaslongogz@gmail.com")</f>
        <v>camilaslongogz@gmail.com</v>
      </c>
      <c r="E250" s="93" t="s">
        <v>1349</v>
      </c>
      <c r="F250" s="93"/>
      <c r="G250" s="90" t="s">
        <v>1350</v>
      </c>
      <c r="H250" s="196">
        <v>5027613</v>
      </c>
      <c r="I250" s="93" t="s">
        <v>34</v>
      </c>
      <c r="J250" s="125">
        <v>34674</v>
      </c>
      <c r="K250" s="125" t="str">
        <f>TEXT(Table_3[[#This Row],[Nascimento]],"DD/MM/AA")</f>
        <v>06/12/94</v>
      </c>
      <c r="L250" s="93" t="s">
        <v>1351</v>
      </c>
      <c r="M250" s="93" t="s">
        <v>1352</v>
      </c>
      <c r="N250" s="93" t="s">
        <v>41</v>
      </c>
      <c r="O250" s="93"/>
      <c r="P250" s="93"/>
      <c r="Q250" s="93"/>
      <c r="R250" s="93" t="s">
        <v>105</v>
      </c>
      <c r="S250" s="90" t="s">
        <v>223</v>
      </c>
      <c r="T250" s="95" t="s">
        <v>1353</v>
      </c>
      <c r="U250" s="93"/>
      <c r="V250" s="93"/>
      <c r="W250" s="427" t="s">
        <v>856</v>
      </c>
      <c r="X250" s="127">
        <v>13103548</v>
      </c>
      <c r="Y250" s="399" t="s">
        <v>58</v>
      </c>
      <c r="Z250" s="399" t="s">
        <v>839</v>
      </c>
      <c r="AA250" s="65">
        <v>14.2</v>
      </c>
    </row>
    <row r="251" spans="1:27">
      <c r="A251" s="128" t="s">
        <v>1080</v>
      </c>
      <c r="B251" s="123"/>
      <c r="C251" s="123" t="s">
        <v>145</v>
      </c>
      <c r="D251" s="131" t="str">
        <f>HYPERLINK("mailto:rmaneira.e@gmail.com","rmaneira.e@gmail.com")</f>
        <v>rmaneira.e@gmail.com</v>
      </c>
      <c r="E251" s="123" t="s">
        <v>1085</v>
      </c>
      <c r="F251" s="123"/>
      <c r="G251" s="156" t="s">
        <v>1086</v>
      </c>
      <c r="H251" s="86" t="s">
        <v>1087</v>
      </c>
      <c r="I251" s="123" t="s">
        <v>70</v>
      </c>
      <c r="J251" s="132">
        <v>34719</v>
      </c>
      <c r="K251" s="132" t="str">
        <f>TEXT(Table_3[[#This Row],[Nascimento]],"DD/MM/AA")</f>
        <v>20/01/95</v>
      </c>
      <c r="L251" s="123" t="s">
        <v>1088</v>
      </c>
      <c r="M251" s="123" t="s">
        <v>1089</v>
      </c>
      <c r="N251" s="123" t="s">
        <v>41</v>
      </c>
      <c r="O251" s="123"/>
      <c r="P251" s="123" t="s">
        <v>1090</v>
      </c>
      <c r="Q251" s="123" t="s">
        <v>1091</v>
      </c>
      <c r="R251" s="123" t="s">
        <v>109</v>
      </c>
      <c r="S251" s="34">
        <v>385</v>
      </c>
      <c r="T251" s="86" t="s">
        <v>1092</v>
      </c>
      <c r="U251" s="123" t="s">
        <v>1093</v>
      </c>
      <c r="V251" s="123" t="s">
        <v>1094</v>
      </c>
      <c r="W251" s="428" t="s">
        <v>856</v>
      </c>
      <c r="X251" s="144">
        <v>14100961</v>
      </c>
      <c r="Y251" s="402" t="s">
        <v>57</v>
      </c>
      <c r="Z251" s="402" t="s">
        <v>281</v>
      </c>
      <c r="AA251" s="65">
        <v>14.2</v>
      </c>
    </row>
    <row r="252" spans="1:27">
      <c r="A252" s="172" t="s">
        <v>1095</v>
      </c>
      <c r="B252" s="93"/>
      <c r="C252" s="93" t="s">
        <v>145</v>
      </c>
      <c r="D252" s="124" t="str">
        <f>HYPERLINK("mailto:felipecanedo10@gmail.com","felipecanedo10@gmail.com")</f>
        <v>felipecanedo10@gmail.com</v>
      </c>
      <c r="E252" s="93" t="s">
        <v>1116</v>
      </c>
      <c r="F252" s="93"/>
      <c r="G252" s="93" t="s">
        <v>1117</v>
      </c>
      <c r="H252" s="95" t="s">
        <v>1118</v>
      </c>
      <c r="I252" s="93" t="s">
        <v>210</v>
      </c>
      <c r="J252" s="125">
        <v>34799</v>
      </c>
      <c r="K252" s="125" t="str">
        <f>TEXT(Table_3[[#This Row],[Nascimento]],"DD/MM/AA")</f>
        <v>10/04/95</v>
      </c>
      <c r="L252" s="93" t="s">
        <v>1119</v>
      </c>
      <c r="M252" s="93" t="s">
        <v>1120</v>
      </c>
      <c r="N252" s="93" t="s">
        <v>41</v>
      </c>
      <c r="O252" s="93" t="s">
        <v>833</v>
      </c>
      <c r="P252" s="93" t="s">
        <v>1121</v>
      </c>
      <c r="Q252" s="93" t="s">
        <v>1122</v>
      </c>
      <c r="R252" s="93" t="s">
        <v>105</v>
      </c>
      <c r="S252" s="93" t="s">
        <v>1123</v>
      </c>
      <c r="T252" s="93" t="s">
        <v>1124</v>
      </c>
      <c r="U252" s="93" t="s">
        <v>1125</v>
      </c>
      <c r="V252" s="93" t="s">
        <v>1126</v>
      </c>
      <c r="W252" s="427" t="s">
        <v>856</v>
      </c>
      <c r="X252" s="127">
        <v>13204816</v>
      </c>
      <c r="Y252" s="399" t="s">
        <v>58</v>
      </c>
      <c r="Z252" s="399" t="s">
        <v>810</v>
      </c>
      <c r="AA252" s="65">
        <v>14.2</v>
      </c>
    </row>
    <row r="253" spans="1:27">
      <c r="A253" s="128" t="s">
        <v>838</v>
      </c>
      <c r="B253" s="123"/>
      <c r="C253" s="123" t="s">
        <v>145</v>
      </c>
      <c r="D253" s="131" t="str">
        <f>HYPERLINK("mailto:gabriela.p.gonzalez.1@gmail.com","gabriela.p.gonzalez.1@gmail.com")</f>
        <v>gabriela.p.gonzalez.1@gmail.com</v>
      </c>
      <c r="E253" s="123" t="s">
        <v>1133</v>
      </c>
      <c r="F253" s="123" t="s">
        <v>844</v>
      </c>
      <c r="G253" s="123" t="s">
        <v>846</v>
      </c>
      <c r="H253" s="86" t="s">
        <v>848</v>
      </c>
      <c r="I253" s="123" t="s">
        <v>210</v>
      </c>
      <c r="J253" s="132">
        <v>34201</v>
      </c>
      <c r="K253" s="132" t="str">
        <f>TEXT(Table_3[[#This Row],[Nascimento]],"DD/MM/AA")</f>
        <v>20/08/93</v>
      </c>
      <c r="L253" s="123" t="s">
        <v>1134</v>
      </c>
      <c r="M253" s="123" t="s">
        <v>1135</v>
      </c>
      <c r="N253" s="123" t="s">
        <v>1136</v>
      </c>
      <c r="O253" s="123" t="s">
        <v>1137</v>
      </c>
      <c r="P253" s="123" t="s">
        <v>851</v>
      </c>
      <c r="Q253" s="123" t="s">
        <v>852</v>
      </c>
      <c r="R253" s="123" t="s">
        <v>81</v>
      </c>
      <c r="S253" s="123">
        <v>8139</v>
      </c>
      <c r="T253" s="123" t="s">
        <v>853</v>
      </c>
      <c r="U253" s="123" t="s">
        <v>854</v>
      </c>
      <c r="V253" s="123" t="s">
        <v>855</v>
      </c>
      <c r="W253" s="428" t="s">
        <v>856</v>
      </c>
      <c r="X253" s="144">
        <v>14100962</v>
      </c>
      <c r="Y253" s="402" t="s">
        <v>57</v>
      </c>
      <c r="Z253" s="402" t="s">
        <v>281</v>
      </c>
      <c r="AA253" s="65">
        <v>14.2</v>
      </c>
    </row>
    <row r="254" spans="1:27">
      <c r="A254" s="172" t="s">
        <v>1138</v>
      </c>
      <c r="B254" s="93"/>
      <c r="C254" s="93" t="s">
        <v>145</v>
      </c>
      <c r="D254" s="124" t="str">
        <f>HYPERLINK("mailto:gianosilva@gmail.com","gianosilva@gmail.com")</f>
        <v>gianosilva@gmail.com</v>
      </c>
      <c r="E254" s="93" t="s">
        <v>1139</v>
      </c>
      <c r="F254" s="93"/>
      <c r="G254" s="90" t="s">
        <v>1140</v>
      </c>
      <c r="H254" s="95">
        <v>1325734071</v>
      </c>
      <c r="I254" s="93" t="s">
        <v>999</v>
      </c>
      <c r="J254" s="125">
        <v>34531</v>
      </c>
      <c r="K254" s="125" t="str">
        <f>TEXT(Table_3[[#This Row],[Nascimento]],"DD/MM/AA")</f>
        <v>16/07/94</v>
      </c>
      <c r="L254" s="93" t="s">
        <v>1141</v>
      </c>
      <c r="M254" s="93" t="s">
        <v>1142</v>
      </c>
      <c r="N254" s="93" t="s">
        <v>1143</v>
      </c>
      <c r="O254" s="93" t="s">
        <v>1144</v>
      </c>
      <c r="P254" s="93" t="s">
        <v>1145</v>
      </c>
      <c r="Q254" s="93"/>
      <c r="R254" s="93" t="s">
        <v>105</v>
      </c>
      <c r="S254" s="90" t="s">
        <v>223</v>
      </c>
      <c r="T254" s="95" t="s">
        <v>1146</v>
      </c>
      <c r="U254" s="93" t="s">
        <v>1147</v>
      </c>
      <c r="V254" s="93" t="s">
        <v>1148</v>
      </c>
      <c r="W254" s="427" t="s">
        <v>856</v>
      </c>
      <c r="X254" s="127">
        <v>13203862</v>
      </c>
      <c r="Y254" s="399" t="s">
        <v>57</v>
      </c>
      <c r="Z254" s="399" t="s">
        <v>810</v>
      </c>
      <c r="AA254" s="65">
        <v>14.2</v>
      </c>
    </row>
    <row r="255" spans="1:27">
      <c r="A255" s="128" t="s">
        <v>997</v>
      </c>
      <c r="B255" s="123"/>
      <c r="C255" s="123" t="s">
        <v>145</v>
      </c>
      <c r="D255" s="131" t="str">
        <f>HYPERLINK("mailto:ilanblanche@gmail.com","ilanblanche@gmail.com")</f>
        <v>ilanblanche@gmail.com</v>
      </c>
      <c r="E255" s="123" t="s">
        <v>998</v>
      </c>
      <c r="F255" s="123"/>
      <c r="G255" s="34">
        <v>6206971562</v>
      </c>
      <c r="H255" s="86">
        <v>1506645089</v>
      </c>
      <c r="I255" s="123" t="s">
        <v>999</v>
      </c>
      <c r="J255" s="132">
        <v>34918</v>
      </c>
      <c r="K255" s="132" t="str">
        <f>TEXT(Table_3[[#This Row],[Nascimento]],"DD/MM/AA")</f>
        <v>07/08/95</v>
      </c>
      <c r="L255" s="123" t="s">
        <v>1000</v>
      </c>
      <c r="M255" s="123" t="s">
        <v>1001</v>
      </c>
      <c r="N255" s="123" t="s">
        <v>41</v>
      </c>
      <c r="O255" s="123" t="s">
        <v>480</v>
      </c>
      <c r="P255" s="123" t="s">
        <v>1002</v>
      </c>
      <c r="Q255" s="123" t="s">
        <v>1003</v>
      </c>
      <c r="R255" s="123" t="s">
        <v>518</v>
      </c>
      <c r="S255" s="34" t="s">
        <v>1004</v>
      </c>
      <c r="T255" s="86" t="s">
        <v>1005</v>
      </c>
      <c r="U255" s="123" t="s">
        <v>1006</v>
      </c>
      <c r="V255" s="123" t="s">
        <v>1007</v>
      </c>
      <c r="W255" s="428" t="s">
        <v>856</v>
      </c>
      <c r="X255" s="144">
        <v>14100966</v>
      </c>
      <c r="Y255" s="402" t="s">
        <v>57</v>
      </c>
      <c r="Z255" s="402" t="s">
        <v>281</v>
      </c>
      <c r="AA255" s="65">
        <v>14.2</v>
      </c>
    </row>
    <row r="256" spans="1:27">
      <c r="A256" s="172" t="s">
        <v>1276</v>
      </c>
      <c r="B256" s="93"/>
      <c r="C256" s="93" t="s">
        <v>145</v>
      </c>
      <c r="D256" s="225" t="str">
        <f>HYPERLINK("mailto:decarvalho.la@gmail.com","decarvalho.la@gmail.com")</f>
        <v>decarvalho.la@gmail.com</v>
      </c>
      <c r="E256" s="199" t="s">
        <v>1277</v>
      </c>
      <c r="F256" s="93" t="s">
        <v>1278</v>
      </c>
      <c r="G256" s="90" t="s">
        <v>1279</v>
      </c>
      <c r="H256" s="90">
        <v>4719451</v>
      </c>
      <c r="I256" s="93" t="s">
        <v>34</v>
      </c>
      <c r="J256" s="125">
        <v>35157</v>
      </c>
      <c r="K256" s="125" t="str">
        <f>TEXT(Table_3[[#This Row],[Nascimento]],"DD/MM/AA")</f>
        <v>02/04/96</v>
      </c>
      <c r="L256" s="93" t="s">
        <v>1280</v>
      </c>
      <c r="M256" s="93" t="s">
        <v>1078</v>
      </c>
      <c r="N256" s="93" t="s">
        <v>963</v>
      </c>
      <c r="O256" s="93" t="s">
        <v>331</v>
      </c>
      <c r="P256" s="93" t="s">
        <v>1281</v>
      </c>
      <c r="Q256" s="93" t="s">
        <v>1282</v>
      </c>
      <c r="R256" s="93" t="s">
        <v>105</v>
      </c>
      <c r="S256" s="90" t="s">
        <v>1283</v>
      </c>
      <c r="T256" s="90">
        <v>2073269</v>
      </c>
      <c r="U256" s="93" t="s">
        <v>1284</v>
      </c>
      <c r="V256" s="93" t="s">
        <v>1285</v>
      </c>
      <c r="W256" s="427" t="s">
        <v>856</v>
      </c>
      <c r="X256" s="127">
        <v>14100971</v>
      </c>
      <c r="Y256" s="399" t="s">
        <v>57</v>
      </c>
      <c r="Z256" s="399" t="s">
        <v>281</v>
      </c>
      <c r="AA256" s="65">
        <v>14.2</v>
      </c>
    </row>
    <row r="257" spans="1:27">
      <c r="A257" s="128" t="s">
        <v>1156</v>
      </c>
      <c r="B257" s="123"/>
      <c r="C257" s="123" t="s">
        <v>145</v>
      </c>
      <c r="D257" s="131" t="str">
        <f>HYPERLINK("mailto:marcos.pascottodesalles@gmail.com","marcos.pascottodesalles@gmail.com")</f>
        <v>marcos.pascottodesalles@gmail.com</v>
      </c>
      <c r="E257" s="123" t="s">
        <v>1157</v>
      </c>
      <c r="F257" s="123"/>
      <c r="G257" s="34" t="s">
        <v>1158</v>
      </c>
      <c r="H257" s="86" t="s">
        <v>1159</v>
      </c>
      <c r="I257" s="123" t="s">
        <v>70</v>
      </c>
      <c r="J257" s="132">
        <v>34593</v>
      </c>
      <c r="K257" s="132" t="str">
        <f>TEXT(Table_3[[#This Row],[Nascimento]],"DD/MM/AA")</f>
        <v>16/09/94</v>
      </c>
      <c r="L257" s="123" t="s">
        <v>345</v>
      </c>
      <c r="M257" s="123" t="s">
        <v>1160</v>
      </c>
      <c r="N257" s="123" t="s">
        <v>1161</v>
      </c>
      <c r="O257" s="123" t="s">
        <v>160</v>
      </c>
      <c r="P257" s="123" t="s">
        <v>1162</v>
      </c>
      <c r="Q257" s="123" t="s">
        <v>1163</v>
      </c>
      <c r="R257" s="123" t="s">
        <v>109</v>
      </c>
      <c r="S257" s="34">
        <v>1011</v>
      </c>
      <c r="T257" s="86" t="s">
        <v>1164</v>
      </c>
      <c r="U257" s="123" t="s">
        <v>1165</v>
      </c>
      <c r="V257" s="123" t="s">
        <v>1166</v>
      </c>
      <c r="W257" s="428" t="s">
        <v>856</v>
      </c>
      <c r="X257" s="144">
        <v>13200732</v>
      </c>
      <c r="Y257" s="402" t="s">
        <v>58</v>
      </c>
      <c r="Z257" s="402" t="s">
        <v>810</v>
      </c>
      <c r="AA257" s="65">
        <v>14.2</v>
      </c>
    </row>
    <row r="258" spans="1:27">
      <c r="A258" s="172" t="s">
        <v>1167</v>
      </c>
      <c r="B258" s="93"/>
      <c r="C258" s="93" t="s">
        <v>145</v>
      </c>
      <c r="D258" s="124" t="str">
        <f>HYPERLINK("mailto:mspfaffenzeller@gmail.com","mspfaffenzeller@gmail.com")</f>
        <v>mspfaffenzeller@gmail.com</v>
      </c>
      <c r="E258" s="93" t="s">
        <v>1168</v>
      </c>
      <c r="F258" s="93" t="s">
        <v>1169</v>
      </c>
      <c r="G258" s="90" t="s">
        <v>1170</v>
      </c>
      <c r="H258" s="95">
        <v>5636088</v>
      </c>
      <c r="I258" s="93" t="s">
        <v>34</v>
      </c>
      <c r="J258" s="125">
        <v>34585</v>
      </c>
      <c r="K258" s="125" t="str">
        <f>TEXT(Table_3[[#This Row],[Nascimento]],"DD/MM/AA")</f>
        <v>08/09/94</v>
      </c>
      <c r="L258" s="93" t="s">
        <v>1171</v>
      </c>
      <c r="M258" s="93"/>
      <c r="N258" s="93" t="s">
        <v>789</v>
      </c>
      <c r="O258" s="93" t="s">
        <v>790</v>
      </c>
      <c r="P258" s="93" t="s">
        <v>1172</v>
      </c>
      <c r="Q258" s="93" t="s">
        <v>1171</v>
      </c>
      <c r="R258" s="93" t="s">
        <v>105</v>
      </c>
      <c r="S258" s="90" t="s">
        <v>1173</v>
      </c>
      <c r="T258" s="95" t="s">
        <v>1174</v>
      </c>
      <c r="U258" s="93" t="s">
        <v>1175</v>
      </c>
      <c r="V258" s="93" t="s">
        <v>1176</v>
      </c>
      <c r="W258" s="427" t="s">
        <v>856</v>
      </c>
      <c r="X258" s="127">
        <v>13200734</v>
      </c>
      <c r="Y258" s="399" t="s">
        <v>58</v>
      </c>
      <c r="Z258" s="399" t="s">
        <v>810</v>
      </c>
      <c r="AA258" s="65">
        <v>14.2</v>
      </c>
    </row>
    <row r="259" spans="1:27">
      <c r="A259" s="128" t="s">
        <v>1307</v>
      </c>
      <c r="B259" s="123"/>
      <c r="C259" s="123" t="s">
        <v>145</v>
      </c>
      <c r="D259" s="131" t="str">
        <f>HYPERLINK("mailto:rubensamaral47@gmail.com","rubensamaral47@gmail.com")</f>
        <v>rubensamaral47@gmail.com</v>
      </c>
      <c r="E259" s="123" t="s">
        <v>1308</v>
      </c>
      <c r="F259" s="123"/>
      <c r="G259" s="34" t="s">
        <v>1309</v>
      </c>
      <c r="H259" s="149">
        <v>9536509</v>
      </c>
      <c r="I259" s="123" t="s">
        <v>70</v>
      </c>
      <c r="J259" s="132">
        <v>34796</v>
      </c>
      <c r="K259" s="132" t="str">
        <f>TEXT(Table_3[[#This Row],[Nascimento]],"DD/MM/AA")</f>
        <v>07/04/95</v>
      </c>
      <c r="L259" s="123" t="s">
        <v>156</v>
      </c>
      <c r="M259" s="123" t="s">
        <v>1310</v>
      </c>
      <c r="N259" s="123" t="s">
        <v>1161</v>
      </c>
      <c r="O259" s="123" t="s">
        <v>1311</v>
      </c>
      <c r="P259" s="123" t="s">
        <v>1312</v>
      </c>
      <c r="Q259" s="123" t="s">
        <v>1313</v>
      </c>
      <c r="R259" s="123" t="s">
        <v>105</v>
      </c>
      <c r="S259" s="34" t="s">
        <v>223</v>
      </c>
      <c r="T259" s="86" t="s">
        <v>1314</v>
      </c>
      <c r="U259" s="123" t="s">
        <v>1315</v>
      </c>
      <c r="V259" s="123" t="s">
        <v>1316</v>
      </c>
      <c r="W259" s="428" t="s">
        <v>856</v>
      </c>
      <c r="X259" s="144">
        <v>13100880</v>
      </c>
      <c r="Y259" s="402" t="s">
        <v>84</v>
      </c>
      <c r="Z259" s="402" t="s">
        <v>839</v>
      </c>
      <c r="AA259" s="65">
        <v>14.2</v>
      </c>
    </row>
    <row r="260" spans="1:27">
      <c r="A260" s="172" t="s">
        <v>1317</v>
      </c>
      <c r="B260" s="93"/>
      <c r="C260" s="93" t="s">
        <v>145</v>
      </c>
      <c r="D260" s="124" t="str">
        <f>HYPERLINK("mailto:vitornaggar@gmail.com","vitornaggar@gmail.com")</f>
        <v>vitornaggar@gmail.com</v>
      </c>
      <c r="E260" s="93" t="s">
        <v>1318</v>
      </c>
      <c r="F260" s="93"/>
      <c r="G260" s="90" t="s">
        <v>1319</v>
      </c>
      <c r="H260" s="196">
        <v>7181949</v>
      </c>
      <c r="I260" s="93" t="s">
        <v>1320</v>
      </c>
      <c r="J260" s="125">
        <v>34529</v>
      </c>
      <c r="K260" s="125" t="str">
        <f>TEXT(Table_3[[#This Row],[Nascimento]],"DD/MM/AA")</f>
        <v>14/07/94</v>
      </c>
      <c r="L260" s="93" t="s">
        <v>1321</v>
      </c>
      <c r="M260" s="93" t="s">
        <v>1322</v>
      </c>
      <c r="N260" s="93" t="s">
        <v>41</v>
      </c>
      <c r="O260" s="93" t="s">
        <v>480</v>
      </c>
      <c r="P260" s="93" t="s">
        <v>1323</v>
      </c>
      <c r="Q260" s="93" t="s">
        <v>1324</v>
      </c>
      <c r="R260" s="93" t="s">
        <v>1325</v>
      </c>
      <c r="S260" s="90" t="s">
        <v>223</v>
      </c>
      <c r="T260" s="95" t="s">
        <v>1326</v>
      </c>
      <c r="U260" s="93" t="s">
        <v>1327</v>
      </c>
      <c r="V260" s="93" t="s">
        <v>1328</v>
      </c>
      <c r="W260" s="427" t="s">
        <v>856</v>
      </c>
      <c r="X260" s="127">
        <v>13100844</v>
      </c>
      <c r="Y260" s="399" t="s">
        <v>58</v>
      </c>
      <c r="Z260" s="399" t="s">
        <v>839</v>
      </c>
      <c r="AA260" s="65">
        <v>14.2</v>
      </c>
    </row>
    <row r="261" spans="1:27">
      <c r="A261" s="34" t="s">
        <v>1354</v>
      </c>
      <c r="B261" s="34" t="s">
        <v>768</v>
      </c>
      <c r="C261" s="34" t="s">
        <v>619</v>
      </c>
      <c r="D261" s="235" t="str">
        <f>HYPERLINK("mailto:amandamaffioletti@gmail.com","amandamaffioletti@gmail.com")</f>
        <v>amandamaffioletti@gmail.com</v>
      </c>
      <c r="E261" s="151" t="s">
        <v>1356</v>
      </c>
      <c r="F261" s="34" t="s">
        <v>1357</v>
      </c>
      <c r="G261" s="34" t="s">
        <v>1358</v>
      </c>
      <c r="H261" s="34">
        <v>4908829</v>
      </c>
      <c r="I261" s="34" t="s">
        <v>34</v>
      </c>
      <c r="J261" s="236">
        <v>34073</v>
      </c>
      <c r="K261" s="236" t="str">
        <f>TEXT(Table_3[[#This Row],[Nascimento]],"DD/MM/AA")</f>
        <v>14/04/93</v>
      </c>
      <c r="L261" s="34" t="s">
        <v>1359</v>
      </c>
      <c r="M261" s="34" t="s">
        <v>1360</v>
      </c>
      <c r="N261" s="34" t="s">
        <v>467</v>
      </c>
      <c r="O261" s="34"/>
      <c r="P261" s="34" t="s">
        <v>1361</v>
      </c>
      <c r="Q261" s="34" t="s">
        <v>1362</v>
      </c>
      <c r="R261" s="34"/>
      <c r="S261" s="34"/>
      <c r="T261" s="34"/>
      <c r="U261" s="34" t="s">
        <v>1363</v>
      </c>
      <c r="V261" s="34" t="s">
        <v>1364</v>
      </c>
      <c r="W261" s="420" t="s">
        <v>839</v>
      </c>
      <c r="X261" s="244">
        <v>12204798</v>
      </c>
      <c r="Y261" s="34" t="s">
        <v>57</v>
      </c>
      <c r="Z261" s="34" t="s">
        <v>1365</v>
      </c>
      <c r="AA261" s="65">
        <v>14.1</v>
      </c>
    </row>
    <row r="262" spans="1:27">
      <c r="A262" s="90" t="s">
        <v>1463</v>
      </c>
      <c r="B262" s="90" t="s">
        <v>26</v>
      </c>
      <c r="C262" s="90" t="s">
        <v>27</v>
      </c>
      <c r="D262" s="190" t="str">
        <f>HYPERLINK("mailto:ana.reisdorfer@gmail.com","ana.reisdorfer@gmail.com")</f>
        <v>ana.reisdorfer@gmail.com</v>
      </c>
      <c r="E262" s="191" t="s">
        <v>1464</v>
      </c>
      <c r="F262" s="90" t="s">
        <v>1465</v>
      </c>
      <c r="G262" s="90" t="s">
        <v>1466</v>
      </c>
      <c r="H262" s="90">
        <v>53937414</v>
      </c>
      <c r="I262" s="90" t="s">
        <v>34</v>
      </c>
      <c r="J262" s="192">
        <v>34550</v>
      </c>
      <c r="K262" s="192" t="str">
        <f>TEXT(Table_3[[#This Row],[Nascimento]],"DD/MM/AA")</f>
        <v>04/08/94</v>
      </c>
      <c r="L262" s="90" t="s">
        <v>100</v>
      </c>
      <c r="M262" s="90" t="s">
        <v>1467</v>
      </c>
      <c r="N262" s="90" t="s">
        <v>41</v>
      </c>
      <c r="O262" s="90" t="s">
        <v>102</v>
      </c>
      <c r="P262" s="90" t="s">
        <v>1468</v>
      </c>
      <c r="Q262" s="90" t="s">
        <v>1469</v>
      </c>
      <c r="R262" s="90" t="s">
        <v>105</v>
      </c>
      <c r="S262" s="90" t="s">
        <v>1470</v>
      </c>
      <c r="T262" s="90" t="s">
        <v>1471</v>
      </c>
      <c r="U262" s="90" t="s">
        <v>1472</v>
      </c>
      <c r="V262" s="90" t="s">
        <v>1473</v>
      </c>
      <c r="W262" s="422" t="s">
        <v>839</v>
      </c>
      <c r="X262" s="245">
        <v>12100825</v>
      </c>
      <c r="Y262" s="90" t="s">
        <v>58</v>
      </c>
      <c r="Z262" s="90" t="s">
        <v>1223</v>
      </c>
      <c r="AA262" s="65">
        <v>14.1</v>
      </c>
    </row>
    <row r="263" spans="1:27">
      <c r="A263" s="34" t="s">
        <v>1366</v>
      </c>
      <c r="B263" s="34" t="s">
        <v>26</v>
      </c>
      <c r="C263" s="34" t="s">
        <v>27</v>
      </c>
      <c r="D263" s="246" t="str">
        <f>HYPERLINK("mailto:anacj.rocha@gmail.com","anacj.rocha@gmail.com")</f>
        <v>anacj.rocha@gmail.com</v>
      </c>
      <c r="E263" s="34" t="s">
        <v>1367</v>
      </c>
      <c r="F263" s="34"/>
      <c r="G263" s="34" t="s">
        <v>1368</v>
      </c>
      <c r="H263" s="34">
        <v>5535965</v>
      </c>
      <c r="I263" s="34" t="s">
        <v>34</v>
      </c>
      <c r="J263" s="236">
        <v>34730</v>
      </c>
      <c r="K263" s="236" t="str">
        <f>TEXT(Table_3[[#This Row],[Nascimento]],"DD/MM/AA")</f>
        <v>31/01/95</v>
      </c>
      <c r="L263" s="34" t="s">
        <v>1369</v>
      </c>
      <c r="M263" s="34" t="s">
        <v>1370</v>
      </c>
      <c r="N263" s="34" t="s">
        <v>41</v>
      </c>
      <c r="O263" s="34" t="s">
        <v>1336</v>
      </c>
      <c r="P263" s="34" t="s">
        <v>1371</v>
      </c>
      <c r="Q263" s="34" t="s">
        <v>1372</v>
      </c>
      <c r="R263" s="34" t="s">
        <v>105</v>
      </c>
      <c r="S263" s="34" t="s">
        <v>223</v>
      </c>
      <c r="T263" s="34" t="s">
        <v>1373</v>
      </c>
      <c r="U263" s="34" t="s">
        <v>1374</v>
      </c>
      <c r="V263" s="34" t="s">
        <v>1375</v>
      </c>
      <c r="W263" s="420" t="s">
        <v>810</v>
      </c>
      <c r="X263" s="244">
        <v>13103560</v>
      </c>
      <c r="Y263" s="34" t="s">
        <v>57</v>
      </c>
      <c r="Z263" s="34" t="s">
        <v>839</v>
      </c>
      <c r="AA263" s="65">
        <v>14.1</v>
      </c>
    </row>
    <row r="264" spans="1:27">
      <c r="A264" s="90" t="s">
        <v>1215</v>
      </c>
      <c r="B264" s="90" t="s">
        <v>1355</v>
      </c>
      <c r="C264" s="90" t="s">
        <v>27</v>
      </c>
      <c r="D264" s="190" t="str">
        <f>HYPERLINK("mailto:anaptre@gmail.com","anaptre@gmail.com")</f>
        <v>anaptre@gmail.com</v>
      </c>
      <c r="E264" s="191" t="s">
        <v>1216</v>
      </c>
      <c r="F264" s="90"/>
      <c r="G264" s="90" t="s">
        <v>1217</v>
      </c>
      <c r="H264" s="90">
        <v>401462377</v>
      </c>
      <c r="I264" s="90" t="s">
        <v>210</v>
      </c>
      <c r="J264" s="192">
        <v>34496</v>
      </c>
      <c r="K264" s="192" t="str">
        <f>TEXT(Table_3[[#This Row],[Nascimento]],"DD/MM/AA")</f>
        <v>11/06/94</v>
      </c>
      <c r="L264" s="247" t="s">
        <v>1218</v>
      </c>
      <c r="M264" s="247" t="s">
        <v>354</v>
      </c>
      <c r="N264" s="247" t="s">
        <v>1161</v>
      </c>
      <c r="O264" s="247" t="s">
        <v>217</v>
      </c>
      <c r="P264" s="90" t="s">
        <v>1219</v>
      </c>
      <c r="Q264" s="90" t="s">
        <v>1220</v>
      </c>
      <c r="R264" s="90" t="s">
        <v>518</v>
      </c>
      <c r="S264" s="90">
        <v>1614</v>
      </c>
      <c r="T264" s="90">
        <v>60523</v>
      </c>
      <c r="U264" s="90" t="s">
        <v>1221</v>
      </c>
      <c r="V264" s="90" t="s">
        <v>1222</v>
      </c>
      <c r="W264" s="422" t="s">
        <v>839</v>
      </c>
      <c r="X264" s="245">
        <v>12104067</v>
      </c>
      <c r="Y264" s="90" t="s">
        <v>58</v>
      </c>
      <c r="Z264" s="90" t="s">
        <v>1223</v>
      </c>
      <c r="AA264" s="65">
        <v>14.1</v>
      </c>
    </row>
    <row r="265" spans="1:27">
      <c r="A265" s="34" t="s">
        <v>1474</v>
      </c>
      <c r="B265" s="34" t="s">
        <v>26</v>
      </c>
      <c r="C265" s="34" t="s">
        <v>65</v>
      </c>
      <c r="D265" s="235" t="str">
        <f>HYPERLINK("mailto:dandrucioli@gmail.com","dandrucioli@gmail.com")</f>
        <v>dandrucioli@gmail.com</v>
      </c>
      <c r="E265" s="151" t="s">
        <v>1475</v>
      </c>
      <c r="F265" s="34" t="s">
        <v>1476</v>
      </c>
      <c r="G265" s="34" t="s">
        <v>1477</v>
      </c>
      <c r="H265" s="34">
        <v>361142699</v>
      </c>
      <c r="I265" s="34" t="s">
        <v>210</v>
      </c>
      <c r="J265" s="236">
        <v>33628</v>
      </c>
      <c r="K265" s="236" t="str">
        <f>TEXT(Table_3[[#This Row],[Nascimento]],"DD/MM/AA")</f>
        <v>25/01/92</v>
      </c>
      <c r="L265" s="34" t="s">
        <v>1478</v>
      </c>
      <c r="M265" s="34" t="s">
        <v>1479</v>
      </c>
      <c r="N265" s="34" t="s">
        <v>467</v>
      </c>
      <c r="O265" s="34" t="s">
        <v>269</v>
      </c>
      <c r="P265" s="34" t="s">
        <v>1475</v>
      </c>
      <c r="Q265" s="34" t="s">
        <v>1480</v>
      </c>
      <c r="R265" s="34" t="s">
        <v>336</v>
      </c>
      <c r="S265" s="34">
        <v>4628</v>
      </c>
      <c r="T265" s="34" t="s">
        <v>1481</v>
      </c>
      <c r="U265" s="34" t="s">
        <v>1482</v>
      </c>
      <c r="V265" s="34" t="s">
        <v>1483</v>
      </c>
      <c r="W265" s="420" t="s">
        <v>839</v>
      </c>
      <c r="X265" s="244">
        <v>11200758</v>
      </c>
      <c r="Y265" s="34" t="s">
        <v>57</v>
      </c>
      <c r="Z265" s="34" t="s">
        <v>1484</v>
      </c>
      <c r="AA265" s="65">
        <v>14.1</v>
      </c>
    </row>
    <row r="266" spans="1:27">
      <c r="A266" s="90" t="s">
        <v>1388</v>
      </c>
      <c r="B266" s="90" t="s">
        <v>26</v>
      </c>
      <c r="C266" s="90" t="s">
        <v>27</v>
      </c>
      <c r="D266" s="204" t="str">
        <f>HYPERLINK("mailto:mitestainer.eduardo@gmail.com","mitestainer.eduardo@gmail.com")</f>
        <v>mitestainer.eduardo@gmail.com</v>
      </c>
      <c r="E266" s="90" t="s">
        <v>1389</v>
      </c>
      <c r="F266" s="90"/>
      <c r="G266" s="90" t="s">
        <v>1390</v>
      </c>
      <c r="H266" s="90">
        <v>377676263</v>
      </c>
      <c r="I266" s="90" t="s">
        <v>210</v>
      </c>
      <c r="J266" s="192">
        <v>33640</v>
      </c>
      <c r="K266" s="192" t="str">
        <f>TEXT(Table_3[[#This Row],[Nascimento]],"DD/MM/AA")</f>
        <v>06/02/92</v>
      </c>
      <c r="L266" s="90" t="s">
        <v>1391</v>
      </c>
      <c r="M266" s="90"/>
      <c r="N266" s="90" t="s">
        <v>393</v>
      </c>
      <c r="O266" s="90" t="s">
        <v>1392</v>
      </c>
      <c r="P266" s="90" t="s">
        <v>1393</v>
      </c>
      <c r="Q266" s="90" t="s">
        <v>1394</v>
      </c>
      <c r="R266" s="90" t="s">
        <v>518</v>
      </c>
      <c r="S266" s="90">
        <v>2186</v>
      </c>
      <c r="T266" s="90">
        <v>47895</v>
      </c>
      <c r="U266" s="90" t="s">
        <v>1395</v>
      </c>
      <c r="V266" s="90" t="s">
        <v>1396</v>
      </c>
      <c r="W266" s="422" t="s">
        <v>839</v>
      </c>
      <c r="X266" s="245">
        <v>12100832</v>
      </c>
      <c r="Y266" s="90" t="s">
        <v>58</v>
      </c>
      <c r="Z266" s="90" t="s">
        <v>1223</v>
      </c>
      <c r="AA266" s="65">
        <v>14.1</v>
      </c>
    </row>
    <row r="267" spans="1:27">
      <c r="A267" s="34" t="s">
        <v>1485</v>
      </c>
      <c r="B267" s="34" t="s">
        <v>1355</v>
      </c>
      <c r="C267" s="34" t="s">
        <v>27</v>
      </c>
      <c r="D267" s="246" t="str">
        <f>HYPERLINK("mailto:felipehhenriquee@gmail.com","felipehhenriquee@gmail.com")</f>
        <v>felipehhenriquee@gmail.com</v>
      </c>
      <c r="E267" s="34" t="s">
        <v>1486</v>
      </c>
      <c r="F267" s="34"/>
      <c r="G267" s="34" t="s">
        <v>1487</v>
      </c>
      <c r="H267" s="34" t="s">
        <v>1488</v>
      </c>
      <c r="I267" s="34" t="s">
        <v>424</v>
      </c>
      <c r="J267" s="236">
        <v>33679</v>
      </c>
      <c r="K267" s="236" t="str">
        <f>TEXT(Table_3[[#This Row],[Nascimento]],"DD/MM/AA")</f>
        <v>16/03/92</v>
      </c>
      <c r="L267" s="34" t="s">
        <v>1489</v>
      </c>
      <c r="M267" s="34" t="s">
        <v>1490</v>
      </c>
      <c r="N267" s="34" t="s">
        <v>41</v>
      </c>
      <c r="O267" s="34" t="s">
        <v>1491</v>
      </c>
      <c r="P267" s="34" t="s">
        <v>1492</v>
      </c>
      <c r="Q267" s="34" t="s">
        <v>1493</v>
      </c>
      <c r="R267" s="34" t="s">
        <v>1494</v>
      </c>
      <c r="S267" s="34" t="s">
        <v>1495</v>
      </c>
      <c r="T267" s="34" t="s">
        <v>1496</v>
      </c>
      <c r="U267" s="34" t="s">
        <v>1497</v>
      </c>
      <c r="V267" s="34" t="s">
        <v>1498</v>
      </c>
      <c r="W267" s="420" t="s">
        <v>810</v>
      </c>
      <c r="X267" s="244">
        <v>12100870</v>
      </c>
      <c r="Y267" s="34" t="s">
        <v>57</v>
      </c>
      <c r="Z267" s="34" t="s">
        <v>1223</v>
      </c>
      <c r="AA267" s="65">
        <v>14.1</v>
      </c>
    </row>
    <row r="268" spans="1:27">
      <c r="A268" s="248" t="s">
        <v>1397</v>
      </c>
      <c r="B268" s="203" t="s">
        <v>768</v>
      </c>
      <c r="C268" s="203" t="s">
        <v>27</v>
      </c>
      <c r="D268" s="249" t="str">
        <f>HYPERLINK("mailto:gabriel.amante@gmail.com","gabriel.amante@gmail.com")</f>
        <v>gabriel.amante@gmail.com</v>
      </c>
      <c r="E268" s="203" t="s">
        <v>1398</v>
      </c>
      <c r="F268" s="203" t="s">
        <v>1399</v>
      </c>
      <c r="G268" s="203" t="s">
        <v>1400</v>
      </c>
      <c r="H268" s="203">
        <v>55501362</v>
      </c>
      <c r="I268" s="203" t="s">
        <v>34</v>
      </c>
      <c r="J268" s="206">
        <v>34860</v>
      </c>
      <c r="K268" s="264" t="str">
        <f>TEXT(Table_3[[#This Row],[Nascimento]],"DD/MM/AA")</f>
        <v>10/06/95</v>
      </c>
      <c r="L268" s="203" t="s">
        <v>1401</v>
      </c>
      <c r="M268" s="203" t="s">
        <v>1402</v>
      </c>
      <c r="N268" s="203" t="s">
        <v>1403</v>
      </c>
      <c r="O268" s="203" t="s">
        <v>1404</v>
      </c>
      <c r="P268" s="203" t="s">
        <v>1405</v>
      </c>
      <c r="Q268" s="203" t="s">
        <v>1406</v>
      </c>
      <c r="R268" s="203" t="s">
        <v>109</v>
      </c>
      <c r="S268" s="203">
        <v>1638</v>
      </c>
      <c r="T268" s="203" t="s">
        <v>1407</v>
      </c>
      <c r="U268" s="203" t="s">
        <v>1408</v>
      </c>
      <c r="V268" s="203" t="s">
        <v>1409</v>
      </c>
      <c r="W268" s="436" t="s">
        <v>810</v>
      </c>
      <c r="X268" s="250">
        <v>12103457</v>
      </c>
      <c r="Y268" s="203" t="s">
        <v>57</v>
      </c>
      <c r="Z268" s="208" t="s">
        <v>1223</v>
      </c>
      <c r="AA268" s="65">
        <v>14.1</v>
      </c>
    </row>
    <row r="269" spans="1:27">
      <c r="A269" s="251" t="s">
        <v>1499</v>
      </c>
      <c r="B269" s="165" t="s">
        <v>768</v>
      </c>
      <c r="C269" s="165" t="s">
        <v>27</v>
      </c>
      <c r="D269" s="167" t="str">
        <f>HYPERLINK("mailto:gabriela.helmeister@gmail.com","gabriela.helmeister@gmail.com")</f>
        <v>gabriela.helmeister@gmail.com</v>
      </c>
      <c r="E269" s="165" t="s">
        <v>1500</v>
      </c>
      <c r="F269" s="165"/>
      <c r="G269" s="165" t="s">
        <v>1501</v>
      </c>
      <c r="H269" s="165">
        <v>334849949</v>
      </c>
      <c r="I269" s="165" t="s">
        <v>210</v>
      </c>
      <c r="J269" s="169">
        <v>33957</v>
      </c>
      <c r="K269" s="470" t="str">
        <f>TEXT(Table_3[[#This Row],[Nascimento]],"DD/MM/AA")</f>
        <v>19/12/92</v>
      </c>
      <c r="L269" s="165" t="s">
        <v>1013</v>
      </c>
      <c r="M269" s="165"/>
      <c r="N269" s="165" t="s">
        <v>41</v>
      </c>
      <c r="O269" s="165"/>
      <c r="P269" s="165" t="s">
        <v>1502</v>
      </c>
      <c r="Q269" s="165" t="s">
        <v>1503</v>
      </c>
      <c r="R269" s="165" t="s">
        <v>105</v>
      </c>
      <c r="S269" s="165" t="s">
        <v>1504</v>
      </c>
      <c r="T269" s="165" t="s">
        <v>1505</v>
      </c>
      <c r="U269" s="165" t="s">
        <v>1506</v>
      </c>
      <c r="V269" s="165" t="s">
        <v>1507</v>
      </c>
      <c r="W269" s="437" t="s">
        <v>810</v>
      </c>
      <c r="X269" s="252">
        <v>12103458</v>
      </c>
      <c r="Y269" s="165" t="s">
        <v>57</v>
      </c>
      <c r="Z269" s="171" t="s">
        <v>1223</v>
      </c>
      <c r="AA269" s="65">
        <v>14.1</v>
      </c>
    </row>
    <row r="270" spans="1:27">
      <c r="A270" s="248" t="s">
        <v>1410</v>
      </c>
      <c r="B270" s="203" t="s">
        <v>1355</v>
      </c>
      <c r="C270" s="203" t="s">
        <v>27</v>
      </c>
      <c r="D270" s="249" t="str">
        <f>HYPERLINK("mailto:guilherme.chiba@gmail.com","guilherme.chiba@gmail.com")</f>
        <v>guilherme.chiba@gmail.com</v>
      </c>
      <c r="E270" s="203" t="s">
        <v>1411</v>
      </c>
      <c r="F270" s="203" t="s">
        <v>1412</v>
      </c>
      <c r="G270" s="203" t="s">
        <v>1413</v>
      </c>
      <c r="H270" s="203">
        <v>2820232</v>
      </c>
      <c r="I270" s="203" t="s">
        <v>313</v>
      </c>
      <c r="J270" s="206">
        <v>33557</v>
      </c>
      <c r="K270" s="264" t="str">
        <f>TEXT(Table_3[[#This Row],[Nascimento]],"DD/MM/AA")</f>
        <v>15/11/91</v>
      </c>
      <c r="L270" s="203" t="s">
        <v>1414</v>
      </c>
      <c r="M270" s="203" t="s">
        <v>1415</v>
      </c>
      <c r="N270" s="203" t="s">
        <v>41</v>
      </c>
      <c r="O270" s="203" t="s">
        <v>1336</v>
      </c>
      <c r="P270" s="203" t="s">
        <v>1416</v>
      </c>
      <c r="Q270" s="203" t="s">
        <v>1417</v>
      </c>
      <c r="R270" s="203" t="s">
        <v>105</v>
      </c>
      <c r="S270" s="203" t="s">
        <v>1418</v>
      </c>
      <c r="T270" s="203" t="s">
        <v>1419</v>
      </c>
      <c r="U270" s="203" t="s">
        <v>1420</v>
      </c>
      <c r="V270" s="203" t="s">
        <v>1421</v>
      </c>
      <c r="W270" s="436" t="s">
        <v>810</v>
      </c>
      <c r="X270" s="250">
        <v>12200738</v>
      </c>
      <c r="Y270" s="203" t="s">
        <v>113</v>
      </c>
      <c r="Z270" s="208" t="s">
        <v>1365</v>
      </c>
      <c r="AA270" s="65">
        <v>14.1</v>
      </c>
    </row>
    <row r="271" spans="1:27">
      <c r="A271" s="34" t="s">
        <v>1508</v>
      </c>
      <c r="B271" s="34" t="s">
        <v>1355</v>
      </c>
      <c r="C271" s="34" t="s">
        <v>27</v>
      </c>
      <c r="D271" s="235" t="str">
        <f>HYPERLINK("mailto:gustavomulleroliveira@gmail.com","gustavomulleroliveira@gmail.com")</f>
        <v>gustavomulleroliveira@gmail.com</v>
      </c>
      <c r="E271" s="151" t="s">
        <v>1509</v>
      </c>
      <c r="F271" s="34" t="s">
        <v>1510</v>
      </c>
      <c r="G271" s="34" t="s">
        <v>1511</v>
      </c>
      <c r="H271" s="34">
        <v>54691192</v>
      </c>
      <c r="I271" s="34" t="s">
        <v>34</v>
      </c>
      <c r="J271" s="236">
        <v>33294</v>
      </c>
      <c r="K271" s="236" t="str">
        <f>TEXT(Table_3[[#This Row],[Nascimento]],"DD/MM/AA")</f>
        <v>25/02/91</v>
      </c>
      <c r="L271" s="34" t="s">
        <v>1512</v>
      </c>
      <c r="M271" s="34" t="s">
        <v>1513</v>
      </c>
      <c r="N271" s="34" t="s">
        <v>1458</v>
      </c>
      <c r="O271" s="34" t="s">
        <v>1514</v>
      </c>
      <c r="P271" s="34" t="s">
        <v>1515</v>
      </c>
      <c r="Q271" s="34" t="s">
        <v>1512</v>
      </c>
      <c r="R271" s="34" t="s">
        <v>105</v>
      </c>
      <c r="S271" s="34"/>
      <c r="T271" s="34"/>
      <c r="U271" s="34" t="s">
        <v>1516</v>
      </c>
      <c r="V271" s="34" t="s">
        <v>1517</v>
      </c>
      <c r="W271" s="420" t="s">
        <v>839</v>
      </c>
      <c r="X271" s="244">
        <v>11202950</v>
      </c>
      <c r="Y271" s="34" t="s">
        <v>57</v>
      </c>
      <c r="Z271" s="34" t="s">
        <v>1484</v>
      </c>
      <c r="AA271" s="65">
        <v>14.1</v>
      </c>
    </row>
    <row r="272" spans="1:27">
      <c r="A272" s="90" t="s">
        <v>1518</v>
      </c>
      <c r="B272" s="90" t="s">
        <v>1355</v>
      </c>
      <c r="C272" s="90" t="s">
        <v>27</v>
      </c>
      <c r="D272" s="190" t="str">
        <f>HYPERLINK("mailto:isabellymazuco@gmail.com","isabellymazuco@gmail.com")</f>
        <v>isabellymazuco@gmail.com</v>
      </c>
      <c r="E272" s="191" t="s">
        <v>1519</v>
      </c>
      <c r="F272" s="90"/>
      <c r="G272" s="90" t="s">
        <v>1520</v>
      </c>
      <c r="H272" s="90">
        <v>5523936</v>
      </c>
      <c r="I272" s="90"/>
      <c r="J272" s="192">
        <v>34484</v>
      </c>
      <c r="K272" s="192" t="str">
        <f>TEXT(Table_3[[#This Row],[Nascimento]],"DD/MM/AA")</f>
        <v>30/05/94</v>
      </c>
      <c r="L272" s="90" t="s">
        <v>1521</v>
      </c>
      <c r="M272" s="90" t="s">
        <v>1522</v>
      </c>
      <c r="N272" s="90" t="s">
        <v>95</v>
      </c>
      <c r="O272" s="90" t="s">
        <v>96</v>
      </c>
      <c r="P272" s="90" t="s">
        <v>1523</v>
      </c>
      <c r="Q272" s="90" t="s">
        <v>1524</v>
      </c>
      <c r="R272" s="90" t="s">
        <v>105</v>
      </c>
      <c r="S272" s="90" t="s">
        <v>1525</v>
      </c>
      <c r="T272" s="90" t="s">
        <v>1526</v>
      </c>
      <c r="U272" s="90" t="s">
        <v>1527</v>
      </c>
      <c r="V272" s="90" t="s">
        <v>1528</v>
      </c>
      <c r="W272" s="422" t="s">
        <v>839</v>
      </c>
      <c r="X272" s="245">
        <v>12104100</v>
      </c>
      <c r="Y272" s="90" t="s">
        <v>58</v>
      </c>
      <c r="Z272" s="90" t="s">
        <v>1223</v>
      </c>
      <c r="AA272" s="65">
        <v>14.1</v>
      </c>
    </row>
    <row r="273" spans="1:27">
      <c r="A273" s="34" t="s">
        <v>1529</v>
      </c>
      <c r="B273" s="34" t="s">
        <v>1355</v>
      </c>
      <c r="C273" s="34" t="s">
        <v>27</v>
      </c>
      <c r="D273" s="235" t="str">
        <f>HYPERLINK("mailto:joaopaulopadovani@gmail.com","joaopaulopadovani@gmail.com")</f>
        <v>joaopaulopadovani@gmail.com</v>
      </c>
      <c r="E273" s="253" t="s">
        <v>1530</v>
      </c>
      <c r="F273" s="34"/>
      <c r="G273" s="34" t="s">
        <v>1531</v>
      </c>
      <c r="H273" s="34">
        <v>487260053</v>
      </c>
      <c r="I273" s="34" t="s">
        <v>210</v>
      </c>
      <c r="J273" s="236">
        <v>33675</v>
      </c>
      <c r="K273" s="236" t="str">
        <f>TEXT(Table_3[[#This Row],[Nascimento]],"DD/MM/AA")</f>
        <v>12/03/92</v>
      </c>
      <c r="L273" s="34" t="s">
        <v>1532</v>
      </c>
      <c r="M273" s="34" t="s">
        <v>1533</v>
      </c>
      <c r="N273" s="34" t="s">
        <v>467</v>
      </c>
      <c r="O273" s="34" t="s">
        <v>1534</v>
      </c>
      <c r="P273" s="34" t="s">
        <v>1535</v>
      </c>
      <c r="Q273" s="34" t="s">
        <v>1536</v>
      </c>
      <c r="R273" s="34" t="s">
        <v>336</v>
      </c>
      <c r="S273" s="34">
        <v>1227</v>
      </c>
      <c r="T273" s="34" t="s">
        <v>1537</v>
      </c>
      <c r="U273" s="34" t="s">
        <v>1538</v>
      </c>
      <c r="V273" s="34" t="s">
        <v>1539</v>
      </c>
      <c r="W273" s="420" t="s">
        <v>839</v>
      </c>
      <c r="X273" s="244">
        <v>11103552</v>
      </c>
      <c r="Y273" s="34" t="s">
        <v>57</v>
      </c>
      <c r="Z273" s="34" t="s">
        <v>1452</v>
      </c>
      <c r="AA273" s="65">
        <v>14.1</v>
      </c>
    </row>
    <row r="274" spans="1:27">
      <c r="A274" s="90" t="s">
        <v>1540</v>
      </c>
      <c r="B274" s="90" t="s">
        <v>61</v>
      </c>
      <c r="C274" s="90" t="s">
        <v>62</v>
      </c>
      <c r="D274" s="190" t="s">
        <v>1541</v>
      </c>
      <c r="E274" s="191" t="s">
        <v>1542</v>
      </c>
      <c r="F274" s="90"/>
      <c r="G274" s="90" t="s">
        <v>1543</v>
      </c>
      <c r="H274" s="90">
        <v>5077396934</v>
      </c>
      <c r="I274" s="90" t="s">
        <v>1380</v>
      </c>
      <c r="J274" s="192">
        <v>34149</v>
      </c>
      <c r="K274" s="192" t="str">
        <f>TEXT(Table_3[[#This Row],[Nascimento]],"DD/MM/AA")</f>
        <v>29/06/93</v>
      </c>
      <c r="L274" s="90" t="s">
        <v>1544</v>
      </c>
      <c r="M274" s="90" t="s">
        <v>1545</v>
      </c>
      <c r="N274" s="90" t="s">
        <v>41</v>
      </c>
      <c r="O274" s="90" t="s">
        <v>587</v>
      </c>
      <c r="P274" s="90" t="s">
        <v>1546</v>
      </c>
      <c r="Q274" s="90" t="s">
        <v>1548</v>
      </c>
      <c r="R274" s="90" t="s">
        <v>105</v>
      </c>
      <c r="S274" s="90" t="s">
        <v>223</v>
      </c>
      <c r="T274" s="90" t="s">
        <v>1549</v>
      </c>
      <c r="U274" s="90" t="s">
        <v>1550</v>
      </c>
      <c r="V274" s="90" t="s">
        <v>1551</v>
      </c>
      <c r="W274" s="422" t="s">
        <v>1223</v>
      </c>
      <c r="X274" s="245">
        <v>11100960</v>
      </c>
      <c r="Y274" s="90" t="s">
        <v>58</v>
      </c>
      <c r="Z274" s="90" t="s">
        <v>1452</v>
      </c>
      <c r="AA274" s="65">
        <v>14.1</v>
      </c>
    </row>
    <row r="275" spans="1:27">
      <c r="A275" s="34" t="s">
        <v>1552</v>
      </c>
      <c r="B275" s="34" t="s">
        <v>26</v>
      </c>
      <c r="C275" s="34" t="s">
        <v>27</v>
      </c>
      <c r="D275" s="246" t="str">
        <f>HYPERLINK("mailto:julianomontesvieira@gmail.com","julianomontesvieira@gmail.com")</f>
        <v>julianomontesvieira@gmail.com</v>
      </c>
      <c r="E275" s="34" t="s">
        <v>1554</v>
      </c>
      <c r="F275" s="34" t="s">
        <v>1556</v>
      </c>
      <c r="G275" s="34" t="s">
        <v>1557</v>
      </c>
      <c r="H275" s="34">
        <v>6761703</v>
      </c>
      <c r="I275" s="34" t="s">
        <v>34</v>
      </c>
      <c r="J275" s="236">
        <v>34244</v>
      </c>
      <c r="K275" s="236" t="str">
        <f>TEXT(Table_3[[#This Row],[Nascimento]],"DD/MM/AA")</f>
        <v>02/10/93</v>
      </c>
      <c r="L275" s="34" t="s">
        <v>1559</v>
      </c>
      <c r="M275" s="34" t="s">
        <v>1560</v>
      </c>
      <c r="N275" s="34" t="s">
        <v>138</v>
      </c>
      <c r="O275" s="34" t="s">
        <v>1562</v>
      </c>
      <c r="P275" s="34" t="s">
        <v>1554</v>
      </c>
      <c r="Q275" s="34" t="s">
        <v>1564</v>
      </c>
      <c r="R275" s="34"/>
      <c r="S275" s="34"/>
      <c r="T275" s="34"/>
      <c r="U275" s="34" t="s">
        <v>1566</v>
      </c>
      <c r="V275" s="34" t="s">
        <v>1568</v>
      </c>
      <c r="W275" s="420" t="s">
        <v>810</v>
      </c>
      <c r="X275" s="244">
        <v>12203670</v>
      </c>
      <c r="Y275" s="34" t="s">
        <v>57</v>
      </c>
      <c r="Z275" s="34" t="s">
        <v>1365</v>
      </c>
      <c r="AA275" s="65">
        <v>14.1</v>
      </c>
    </row>
    <row r="276" spans="1:27">
      <c r="A276" s="90" t="s">
        <v>1573</v>
      </c>
      <c r="B276" s="90" t="s">
        <v>1355</v>
      </c>
      <c r="C276" s="90" t="s">
        <v>65</v>
      </c>
      <c r="D276" s="190" t="str">
        <f>HYPERLINK("mailto:lucas.k.borges@gmail.com","lucas.k.borges@gmail.com")</f>
        <v>lucas.k.borges@gmail.com</v>
      </c>
      <c r="E276" s="191" t="s">
        <v>1574</v>
      </c>
      <c r="F276" s="90" t="s">
        <v>1575</v>
      </c>
      <c r="G276" s="90" t="s">
        <v>1576</v>
      </c>
      <c r="H276" s="90">
        <v>5484941</v>
      </c>
      <c r="I276" s="90" t="s">
        <v>34</v>
      </c>
      <c r="J276" s="192">
        <v>34116</v>
      </c>
      <c r="K276" s="192" t="str">
        <f>TEXT(Table_3[[#This Row],[Nascimento]],"DD/MM/AA")</f>
        <v>27/05/93</v>
      </c>
      <c r="L276" s="90" t="s">
        <v>1577</v>
      </c>
      <c r="M276" s="90" t="s">
        <v>1578</v>
      </c>
      <c r="N276" s="90" t="s">
        <v>73</v>
      </c>
      <c r="O276" s="90" t="s">
        <v>1579</v>
      </c>
      <c r="P276" s="90" t="s">
        <v>1580</v>
      </c>
      <c r="Q276" s="90" t="s">
        <v>1577</v>
      </c>
      <c r="R276" s="90" t="s">
        <v>105</v>
      </c>
      <c r="S276" s="90" t="s">
        <v>1581</v>
      </c>
      <c r="T276" s="90">
        <v>220021</v>
      </c>
      <c r="U276" s="90" t="s">
        <v>1582</v>
      </c>
      <c r="V276" s="90" t="s">
        <v>1583</v>
      </c>
      <c r="W276" s="422" t="s">
        <v>1365</v>
      </c>
      <c r="X276" s="245">
        <v>12100879</v>
      </c>
      <c r="Y276" s="90" t="s">
        <v>57</v>
      </c>
      <c r="Z276" s="90" t="s">
        <v>1223</v>
      </c>
      <c r="AA276" s="65">
        <v>14.1</v>
      </c>
    </row>
    <row r="277" spans="1:27">
      <c r="A277" s="34" t="s">
        <v>1425</v>
      </c>
      <c r="B277" s="34" t="s">
        <v>61</v>
      </c>
      <c r="C277" s="34" t="s">
        <v>383</v>
      </c>
      <c r="D277" s="235" t="str">
        <f>HYPERLINK("mailto:luis.vinholi@gmail.com","luis.vinholi@gmail.com")</f>
        <v>luis.vinholi@gmail.com</v>
      </c>
      <c r="E277" s="151" t="s">
        <v>1426</v>
      </c>
      <c r="F277" s="34"/>
      <c r="G277" s="34" t="s">
        <v>1427</v>
      </c>
      <c r="H277" s="34">
        <v>5745913</v>
      </c>
      <c r="I277" s="34" t="s">
        <v>34</v>
      </c>
      <c r="J277" s="236">
        <v>34455</v>
      </c>
      <c r="K277" s="236" t="str">
        <f>TEXT(Table_3[[#This Row],[Nascimento]],"DD/MM/AA")</f>
        <v>01/05/94</v>
      </c>
      <c r="L277" s="34" t="s">
        <v>1428</v>
      </c>
      <c r="M277" s="34" t="s">
        <v>1429</v>
      </c>
      <c r="N277" s="34" t="s">
        <v>138</v>
      </c>
      <c r="O277" s="34" t="s">
        <v>1430</v>
      </c>
      <c r="P277" s="34" t="s">
        <v>1431</v>
      </c>
      <c r="Q277" s="34" t="s">
        <v>1432</v>
      </c>
      <c r="R277" s="34" t="s">
        <v>105</v>
      </c>
      <c r="S277" s="34" t="s">
        <v>1433</v>
      </c>
      <c r="T277" s="34" t="s">
        <v>1434</v>
      </c>
      <c r="U277" s="34" t="s">
        <v>1435</v>
      </c>
      <c r="V277" s="34" t="s">
        <v>1436</v>
      </c>
      <c r="W277" s="420" t="s">
        <v>1365</v>
      </c>
      <c r="X277" s="244">
        <v>12100878</v>
      </c>
      <c r="Y277" s="34" t="s">
        <v>57</v>
      </c>
      <c r="Z277" s="34" t="s">
        <v>1223</v>
      </c>
      <c r="AA277" s="65">
        <v>14.1</v>
      </c>
    </row>
    <row r="278" spans="1:27">
      <c r="A278" s="90" t="s">
        <v>1437</v>
      </c>
      <c r="B278" s="90" t="s">
        <v>198</v>
      </c>
      <c r="C278" s="90" t="s">
        <v>1438</v>
      </c>
      <c r="D278" s="204" t="str">
        <f>HYPERLINK("mailto:maiaralopesluz@gmail.com","maiaralopesluz@gmail.com")</f>
        <v>maiaralopesluz@gmail.com</v>
      </c>
      <c r="E278" s="90" t="s">
        <v>1439</v>
      </c>
      <c r="F278" s="90" t="s">
        <v>1440</v>
      </c>
      <c r="G278" s="90" t="s">
        <v>1441</v>
      </c>
      <c r="H278" s="90">
        <v>5351702</v>
      </c>
      <c r="I278" s="90" t="s">
        <v>34</v>
      </c>
      <c r="J278" s="192">
        <v>33870</v>
      </c>
      <c r="K278" s="192" t="str">
        <f>TEXT(Table_3[[#This Row],[Nascimento]],"DD/MM/AA")</f>
        <v>23/09/92</v>
      </c>
      <c r="L278" s="90" t="s">
        <v>1442</v>
      </c>
      <c r="M278" s="90" t="s">
        <v>1443</v>
      </c>
      <c r="N278" s="90" t="s">
        <v>1444</v>
      </c>
      <c r="O278" s="90" t="s">
        <v>1445</v>
      </c>
      <c r="P278" s="90" t="s">
        <v>1446</v>
      </c>
      <c r="Q278" s="90" t="s">
        <v>1447</v>
      </c>
      <c r="R278" s="90" t="s">
        <v>105</v>
      </c>
      <c r="S278" s="90" t="s">
        <v>223</v>
      </c>
      <c r="T278" s="90" t="s">
        <v>1448</v>
      </c>
      <c r="U278" s="90" t="s">
        <v>1449</v>
      </c>
      <c r="V278" s="90" t="s">
        <v>1450</v>
      </c>
      <c r="W278" s="422" t="s">
        <v>810</v>
      </c>
      <c r="X278" s="245">
        <v>11101875</v>
      </c>
      <c r="Y278" s="90" t="s">
        <v>1451</v>
      </c>
      <c r="Z278" s="90" t="s">
        <v>1452</v>
      </c>
      <c r="AA278" s="65">
        <v>14.1</v>
      </c>
    </row>
    <row r="279" spans="1:27">
      <c r="A279" s="34" t="s">
        <v>1453</v>
      </c>
      <c r="B279" s="34" t="s">
        <v>198</v>
      </c>
      <c r="C279" s="34" t="s">
        <v>27</v>
      </c>
      <c r="D279" s="246" t="str">
        <f>HYPERLINK("mailto:nicolaskeunecke7@gmail.com","nicolaskeunecke7@gmail.com")</f>
        <v>nicolaskeunecke7@gmail.com</v>
      </c>
      <c r="E279" s="34" t="s">
        <v>1454</v>
      </c>
      <c r="F279" s="34" t="s">
        <v>1455</v>
      </c>
      <c r="G279" s="34" t="s">
        <v>1456</v>
      </c>
      <c r="H279" s="34">
        <v>5152080</v>
      </c>
      <c r="I279" s="34" t="s">
        <v>34</v>
      </c>
      <c r="J279" s="236">
        <v>34968</v>
      </c>
      <c r="K279" s="236" t="str">
        <f>TEXT(Table_3[[#This Row],[Nascimento]],"DD/MM/AA")</f>
        <v>26/09/95</v>
      </c>
      <c r="L279" s="34" t="s">
        <v>1457</v>
      </c>
      <c r="M279" s="34"/>
      <c r="N279" s="34" t="s">
        <v>1458</v>
      </c>
      <c r="O279" s="34"/>
      <c r="P279" s="34" t="s">
        <v>1459</v>
      </c>
      <c r="Q279" s="34" t="s">
        <v>1460</v>
      </c>
      <c r="R279" s="34"/>
      <c r="S279" s="34"/>
      <c r="T279" s="34"/>
      <c r="U279" s="34" t="s">
        <v>1461</v>
      </c>
      <c r="V279" s="34" t="s">
        <v>1462</v>
      </c>
      <c r="W279" s="420" t="s">
        <v>810</v>
      </c>
      <c r="X279" s="244">
        <v>13100863</v>
      </c>
      <c r="Y279" s="34" t="s">
        <v>113</v>
      </c>
      <c r="Z279" s="34" t="s">
        <v>839</v>
      </c>
      <c r="AA279" s="65">
        <v>14.1</v>
      </c>
    </row>
    <row r="280" spans="1:27">
      <c r="A280" s="90" t="s">
        <v>1584</v>
      </c>
      <c r="B280" s="90" t="s">
        <v>1355</v>
      </c>
      <c r="C280" s="90" t="s">
        <v>27</v>
      </c>
      <c r="D280" s="190" t="str">
        <f>HYPERLINK("mailto:renangiassizanette@gmail.com","renangiassizanette@gmail.com")</f>
        <v>renangiassizanette@gmail.com</v>
      </c>
      <c r="E280" s="191" t="s">
        <v>1585</v>
      </c>
      <c r="F280" s="90"/>
      <c r="G280" s="90" t="s">
        <v>1586</v>
      </c>
      <c r="H280" s="90">
        <v>5167537</v>
      </c>
      <c r="I280" s="90" t="s">
        <v>34</v>
      </c>
      <c r="J280" s="192">
        <v>34043</v>
      </c>
      <c r="K280" s="192" t="str">
        <f>TEXT(Table_3[[#This Row],[Nascimento]],"DD/MM/AA")</f>
        <v>15/03/93</v>
      </c>
      <c r="L280" s="90" t="s">
        <v>345</v>
      </c>
      <c r="M280" s="90" t="s">
        <v>398</v>
      </c>
      <c r="N280" s="90" t="s">
        <v>1161</v>
      </c>
      <c r="O280" s="90" t="s">
        <v>1587</v>
      </c>
      <c r="P280" s="90" t="s">
        <v>1588</v>
      </c>
      <c r="Q280" s="90" t="s">
        <v>1589</v>
      </c>
      <c r="R280" s="90" t="s">
        <v>518</v>
      </c>
      <c r="S280" s="90">
        <v>2071</v>
      </c>
      <c r="T280" s="90">
        <v>18788</v>
      </c>
      <c r="U280" s="90" t="s">
        <v>1590</v>
      </c>
      <c r="V280" s="90" t="s">
        <v>1591</v>
      </c>
      <c r="W280" s="422" t="s">
        <v>839</v>
      </c>
      <c r="X280" s="245">
        <v>12203650</v>
      </c>
      <c r="Y280" s="90" t="s">
        <v>58</v>
      </c>
      <c r="Z280" s="90" t="s">
        <v>1365</v>
      </c>
      <c r="AA280" s="65">
        <v>14.1</v>
      </c>
    </row>
    <row r="281" spans="1:27">
      <c r="A281" s="34" t="s">
        <v>1592</v>
      </c>
      <c r="B281" s="34" t="s">
        <v>198</v>
      </c>
      <c r="C281" s="34" t="s">
        <v>27</v>
      </c>
      <c r="D281" s="235" t="str">
        <f>HYPERLINK("mailto:tiagomanke@gmail.com","tiagomanke@gmail.com")</f>
        <v>tiagomanke@gmail.com</v>
      </c>
      <c r="E281" s="34" t="s">
        <v>1593</v>
      </c>
      <c r="F281" s="34"/>
      <c r="G281" s="34" t="s">
        <v>1594</v>
      </c>
      <c r="H281" s="34">
        <v>5553989</v>
      </c>
      <c r="I281" s="34" t="s">
        <v>34</v>
      </c>
      <c r="J281" s="236">
        <v>34341</v>
      </c>
      <c r="K281" s="236" t="str">
        <f>TEXT(Table_3[[#This Row],[Nascimento]],"DD/MM/AA")</f>
        <v>07/01/94</v>
      </c>
      <c r="L281" s="34" t="s">
        <v>1595</v>
      </c>
      <c r="M281" s="34" t="s">
        <v>1596</v>
      </c>
      <c r="N281" s="34" t="s">
        <v>41</v>
      </c>
      <c r="O281" s="34" t="s">
        <v>1597</v>
      </c>
      <c r="P281" s="34" t="s">
        <v>1598</v>
      </c>
      <c r="Q281" s="34" t="s">
        <v>1599</v>
      </c>
      <c r="R281" s="34"/>
      <c r="S281" s="34"/>
      <c r="T281" s="34"/>
      <c r="U281" s="34" t="s">
        <v>1600</v>
      </c>
      <c r="V281" s="34" t="s">
        <v>1601</v>
      </c>
      <c r="W281" s="420" t="s">
        <v>839</v>
      </c>
      <c r="X281" s="244">
        <v>12103452</v>
      </c>
      <c r="Y281" s="34" t="s">
        <v>113</v>
      </c>
      <c r="Z281" s="34" t="s">
        <v>1223</v>
      </c>
      <c r="AA281" s="65">
        <v>14.1</v>
      </c>
    </row>
    <row r="282" spans="1:27">
      <c r="A282" s="90" t="s">
        <v>1602</v>
      </c>
      <c r="B282" s="90" t="s">
        <v>198</v>
      </c>
      <c r="C282" s="90" t="s">
        <v>65</v>
      </c>
      <c r="D282" s="190" t="str">
        <f>HYPERLINK("mailto:willi.gerber@gmail.com","willi.gerber@gmail.com")</f>
        <v>willi.gerber@gmail.com</v>
      </c>
      <c r="E282" s="191" t="s">
        <v>1603</v>
      </c>
      <c r="F282" s="90"/>
      <c r="G282" s="90" t="s">
        <v>1604</v>
      </c>
      <c r="H282" s="90">
        <v>5497470</v>
      </c>
      <c r="I282" s="90" t="s">
        <v>34</v>
      </c>
      <c r="J282" s="192">
        <v>34404</v>
      </c>
      <c r="K282" s="192" t="str">
        <f>TEXT(Table_3[[#This Row],[Nascimento]],"DD/MM/AA")</f>
        <v>11/03/94</v>
      </c>
      <c r="L282" s="90" t="s">
        <v>1605</v>
      </c>
      <c r="M282" s="90" t="s">
        <v>1606</v>
      </c>
      <c r="N282" s="90" t="s">
        <v>467</v>
      </c>
      <c r="O282" s="90" t="s">
        <v>1607</v>
      </c>
      <c r="P282" s="90" t="s">
        <v>1608</v>
      </c>
      <c r="Q282" s="90" t="s">
        <v>1609</v>
      </c>
      <c r="R282" s="90" t="s">
        <v>105</v>
      </c>
      <c r="S282" s="90" t="s">
        <v>1610</v>
      </c>
      <c r="T282" s="90" t="s">
        <v>1611</v>
      </c>
      <c r="U282" s="90" t="s">
        <v>1612</v>
      </c>
      <c r="V282" s="90" t="s">
        <v>1613</v>
      </c>
      <c r="W282" s="422" t="s">
        <v>839</v>
      </c>
      <c r="X282" s="245">
        <v>12100843</v>
      </c>
      <c r="Y282" s="90" t="s">
        <v>58</v>
      </c>
      <c r="Z282" s="90" t="s">
        <v>1223</v>
      </c>
      <c r="AA282" s="65">
        <v>14.1</v>
      </c>
    </row>
    <row r="283" spans="1:27">
      <c r="A283" s="34" t="s">
        <v>1205</v>
      </c>
      <c r="B283" s="34" t="s">
        <v>1355</v>
      </c>
      <c r="C283" s="34" t="s">
        <v>27</v>
      </c>
      <c r="D283" s="82" t="str">
        <f>HYPERLINK("mailto:y.kuzniecow@gmail.com","y.kuzniecow@gmail.com")</f>
        <v>y.kuzniecow@gmail.com</v>
      </c>
      <c r="E283" s="34" t="s">
        <v>1206</v>
      </c>
      <c r="F283" s="34" t="s">
        <v>1207</v>
      </c>
      <c r="G283" s="34" t="s">
        <v>1208</v>
      </c>
      <c r="H283" s="34">
        <v>4887602</v>
      </c>
      <c r="I283" s="34" t="s">
        <v>34</v>
      </c>
      <c r="J283" s="236">
        <v>34569</v>
      </c>
      <c r="K283" s="236" t="str">
        <f>TEXT(Table_3[[#This Row],[Nascimento]],"DD/MM/AA")</f>
        <v>23/08/94</v>
      </c>
      <c r="L283" s="34" t="s">
        <v>1209</v>
      </c>
      <c r="M283" s="34" t="s">
        <v>1210</v>
      </c>
      <c r="N283" s="34" t="s">
        <v>467</v>
      </c>
      <c r="O283" s="34"/>
      <c r="P283" s="34" t="s">
        <v>1211</v>
      </c>
      <c r="Q283" s="34" t="s">
        <v>1212</v>
      </c>
      <c r="R283" s="34" t="s">
        <v>105</v>
      </c>
      <c r="S283" s="34"/>
      <c r="T283" s="34"/>
      <c r="U283" s="34" t="s">
        <v>1213</v>
      </c>
      <c r="V283" s="34" t="s">
        <v>1214</v>
      </c>
      <c r="W283" s="420" t="s">
        <v>810</v>
      </c>
      <c r="X283" s="244">
        <v>13100884</v>
      </c>
      <c r="Y283" s="34" t="s">
        <v>57</v>
      </c>
      <c r="Z283" s="34" t="s">
        <v>839</v>
      </c>
      <c r="AA283" s="65">
        <v>14.1</v>
      </c>
    </row>
    <row r="284" spans="1:27">
      <c r="A284" s="123" t="s">
        <v>1266</v>
      </c>
      <c r="B284" s="123"/>
      <c r="C284" s="123" t="s">
        <v>145</v>
      </c>
      <c r="D284" s="131" t="str">
        <f>HYPERLINK("mailto:victorpuorro@gmail.com","victorpuorro@gmail.com")</f>
        <v>victorpuorro@gmail.com</v>
      </c>
      <c r="E284" s="123" t="s">
        <v>1267</v>
      </c>
      <c r="F284" s="123"/>
      <c r="G284" s="123" t="s">
        <v>1268</v>
      </c>
      <c r="H284" s="86">
        <v>1554626</v>
      </c>
      <c r="I284" s="123" t="s">
        <v>773</v>
      </c>
      <c r="J284" s="132">
        <v>34613</v>
      </c>
      <c r="K284" s="132" t="str">
        <f>TEXT(Table_3[[#This Row],[Nascimento]],"DD/MM/AA")</f>
        <v>06/10/94</v>
      </c>
      <c r="L284" s="123" t="s">
        <v>1269</v>
      </c>
      <c r="M284" s="123" t="s">
        <v>1270</v>
      </c>
      <c r="N284" s="123" t="s">
        <v>41</v>
      </c>
      <c r="O284" s="123" t="s">
        <v>833</v>
      </c>
      <c r="P284" s="123" t="s">
        <v>1271</v>
      </c>
      <c r="Q284" s="123" t="s">
        <v>1272</v>
      </c>
      <c r="R284" s="123" t="s">
        <v>81</v>
      </c>
      <c r="S284" s="123">
        <v>8668</v>
      </c>
      <c r="T284" s="123" t="s">
        <v>1273</v>
      </c>
      <c r="U284" s="123" t="s">
        <v>1274</v>
      </c>
      <c r="V284" s="123" t="s">
        <v>1275</v>
      </c>
      <c r="W284" s="438" t="s">
        <v>281</v>
      </c>
      <c r="X284" s="259">
        <v>13100882</v>
      </c>
      <c r="Y284" s="123" t="s">
        <v>57</v>
      </c>
      <c r="Z284" s="123" t="s">
        <v>839</v>
      </c>
      <c r="AA284" s="65">
        <v>14.1</v>
      </c>
    </row>
    <row r="285" spans="1:27">
      <c r="A285" s="90" t="s">
        <v>1376</v>
      </c>
      <c r="B285" s="90"/>
      <c r="C285" s="90" t="s">
        <v>145</v>
      </c>
      <c r="D285" s="261" t="str">
        <f>HYPERLINK("mailto:danielholstak@gmail.com","danielholstak@gmail.com")</f>
        <v>danielholstak@gmail.com</v>
      </c>
      <c r="E285" s="90" t="s">
        <v>1377</v>
      </c>
      <c r="F285" s="90"/>
      <c r="G285" s="90" t="s">
        <v>1379</v>
      </c>
      <c r="H285" s="90">
        <v>2105024448</v>
      </c>
      <c r="I285" s="90" t="s">
        <v>1380</v>
      </c>
      <c r="J285" s="192">
        <v>33704</v>
      </c>
      <c r="K285" s="192" t="str">
        <f>TEXT(Table_3[[#This Row],[Nascimento]],"DD/MM/AA")</f>
        <v>10/04/92</v>
      </c>
      <c r="L285" s="90" t="s">
        <v>1381</v>
      </c>
      <c r="M285" s="90" t="s">
        <v>1382</v>
      </c>
      <c r="N285" s="90" t="s">
        <v>41</v>
      </c>
      <c r="O285" s="90"/>
      <c r="P285" s="90" t="s">
        <v>1383</v>
      </c>
      <c r="Q285" s="90" t="s">
        <v>1384</v>
      </c>
      <c r="R285" s="90" t="s">
        <v>105</v>
      </c>
      <c r="S285" s="90" t="s">
        <v>223</v>
      </c>
      <c r="T285" s="90" t="s">
        <v>1385</v>
      </c>
      <c r="U285" s="90" t="s">
        <v>1386</v>
      </c>
      <c r="V285" s="90" t="s">
        <v>1387</v>
      </c>
      <c r="W285" s="422" t="s">
        <v>281</v>
      </c>
      <c r="X285" s="245">
        <v>13200723</v>
      </c>
      <c r="Y285" s="90" t="s">
        <v>58</v>
      </c>
      <c r="Z285" s="90" t="s">
        <v>1223</v>
      </c>
      <c r="AA285" s="65">
        <v>14.1</v>
      </c>
    </row>
    <row r="286" spans="1:27">
      <c r="A286" s="123" t="s">
        <v>1342</v>
      </c>
      <c r="B286" s="123"/>
      <c r="C286" s="123" t="s">
        <v>145</v>
      </c>
      <c r="D286" s="131" t="str">
        <f>HYPERLINK("mailto:celnetocm@gmail.com","celnetocm@gmail.com")</f>
        <v>celnetocm@gmail.com</v>
      </c>
      <c r="E286" s="150" t="s">
        <v>1343</v>
      </c>
      <c r="F286" s="123"/>
      <c r="G286" s="123" t="s">
        <v>1344</v>
      </c>
      <c r="H286" s="149">
        <v>398593528</v>
      </c>
      <c r="I286" s="123" t="s">
        <v>210</v>
      </c>
      <c r="J286" s="132">
        <v>34693</v>
      </c>
      <c r="K286" s="132" t="str">
        <f>TEXT(Table_3[[#This Row],[Nascimento]],"DD/MM/AA")</f>
        <v>25/12/94</v>
      </c>
      <c r="L286" s="123" t="s">
        <v>1334</v>
      </c>
      <c r="M286" s="123" t="s">
        <v>1345</v>
      </c>
      <c r="N286" s="123" t="s">
        <v>41</v>
      </c>
      <c r="O286" s="123" t="s">
        <v>1336</v>
      </c>
      <c r="P286" s="123"/>
      <c r="Q286" s="123"/>
      <c r="R286" s="123" t="s">
        <v>105</v>
      </c>
      <c r="S286" s="86"/>
      <c r="T286" s="86"/>
      <c r="U286" s="123" t="s">
        <v>1346</v>
      </c>
      <c r="V286" s="123" t="s">
        <v>1347</v>
      </c>
      <c r="W286" s="438" t="s">
        <v>281</v>
      </c>
      <c r="X286" s="259">
        <v>13103557</v>
      </c>
      <c r="Y286" s="123" t="s">
        <v>57</v>
      </c>
      <c r="Z286" s="123" t="s">
        <v>839</v>
      </c>
      <c r="AA286" s="65">
        <v>14.1</v>
      </c>
    </row>
    <row r="287" spans="1:27">
      <c r="A287" s="93" t="s">
        <v>1048</v>
      </c>
      <c r="B287" s="93"/>
      <c r="C287" s="93" t="s">
        <v>145</v>
      </c>
      <c r="D287" s="225" t="str">
        <f>HYPERLINK("mailto:leonardoeloy0@gmail.com","leonardoeloy0@gmail.com")</f>
        <v>leonardoeloy0@gmail.com</v>
      </c>
      <c r="E287" s="199" t="s">
        <v>1423</v>
      </c>
      <c r="F287" s="93"/>
      <c r="G287" s="90" t="s">
        <v>1050</v>
      </c>
      <c r="H287" s="90" t="s">
        <v>1051</v>
      </c>
      <c r="I287" s="93" t="s">
        <v>999</v>
      </c>
      <c r="J287" s="125">
        <v>34802</v>
      </c>
      <c r="K287" s="125" t="str">
        <f>TEXT(Table_3[[#This Row],[Nascimento]],"DD/MM/AA")</f>
        <v>13/04/95</v>
      </c>
      <c r="L287" s="93" t="s">
        <v>1052</v>
      </c>
      <c r="M287" s="93" t="s">
        <v>1053</v>
      </c>
      <c r="N287" s="93" t="s">
        <v>302</v>
      </c>
      <c r="O287" s="93"/>
      <c r="P287" s="93" t="s">
        <v>1424</v>
      </c>
      <c r="Q287" s="93" t="s">
        <v>1055</v>
      </c>
      <c r="R287" s="93" t="s">
        <v>105</v>
      </c>
      <c r="S287" s="90" t="s">
        <v>1056</v>
      </c>
      <c r="T287" s="90" t="s">
        <v>1057</v>
      </c>
      <c r="U287" s="93" t="s">
        <v>1058</v>
      </c>
      <c r="V287" s="93" t="s">
        <v>1059</v>
      </c>
      <c r="W287" s="439" t="s">
        <v>281</v>
      </c>
      <c r="X287" s="257">
        <v>13100836</v>
      </c>
      <c r="Y287" s="93" t="s">
        <v>58</v>
      </c>
      <c r="Z287" s="93" t="s">
        <v>839</v>
      </c>
      <c r="AA287" s="65">
        <v>14.1</v>
      </c>
    </row>
    <row r="288" spans="1:27">
      <c r="A288" s="123" t="s">
        <v>1329</v>
      </c>
      <c r="B288" s="123"/>
      <c r="C288" s="123" t="s">
        <v>145</v>
      </c>
      <c r="D288" s="131" t="str">
        <f>HYPERLINK("mailto:brunodrsoares@gmail.com","brunodrsoares@gmail.com")</f>
        <v>brunodrsoares@gmail.com</v>
      </c>
      <c r="E288" s="123" t="s">
        <v>1331</v>
      </c>
      <c r="F288" s="123"/>
      <c r="G288" s="123" t="s">
        <v>1332</v>
      </c>
      <c r="H288" s="86" t="s">
        <v>1333</v>
      </c>
      <c r="I288" s="123" t="s">
        <v>210</v>
      </c>
      <c r="J288" s="132">
        <v>33941</v>
      </c>
      <c r="K288" s="132" t="str">
        <f>TEXT(Table_3[[#This Row],[Nascimento]],"DD/MM/AA")</f>
        <v>03/12/92</v>
      </c>
      <c r="L288" s="123" t="s">
        <v>1334</v>
      </c>
      <c r="M288" s="123" t="s">
        <v>1335</v>
      </c>
      <c r="N288" s="123" t="s">
        <v>41</v>
      </c>
      <c r="O288" s="123" t="s">
        <v>1336</v>
      </c>
      <c r="P288" s="123" t="s">
        <v>1337</v>
      </c>
      <c r="Q288" s="123" t="s">
        <v>1338</v>
      </c>
      <c r="R288" s="123" t="s">
        <v>105</v>
      </c>
      <c r="S288" s="123" t="s">
        <v>223</v>
      </c>
      <c r="T288" s="123" t="s">
        <v>1339</v>
      </c>
      <c r="U288" s="123" t="s">
        <v>1340</v>
      </c>
      <c r="V288" s="123" t="s">
        <v>1341</v>
      </c>
      <c r="W288" s="438" t="s">
        <v>281</v>
      </c>
      <c r="X288" s="259">
        <v>13100828</v>
      </c>
      <c r="Y288" s="123" t="s">
        <v>58</v>
      </c>
      <c r="Z288" s="123" t="s">
        <v>839</v>
      </c>
      <c r="AA288" s="65">
        <v>14.1</v>
      </c>
    </row>
    <row r="289" spans="1:27">
      <c r="A289" s="93" t="s">
        <v>1234</v>
      </c>
      <c r="B289" s="93"/>
      <c r="C289" s="93" t="s">
        <v>145</v>
      </c>
      <c r="D289" s="124" t="str">
        <f>HYPERLINK("mailto:carolinegibim@gmail.com","carolinegibim@gmail.com")</f>
        <v>carolinegibim@gmail.com</v>
      </c>
      <c r="E289" s="93" t="s">
        <v>1235</v>
      </c>
      <c r="F289" s="93"/>
      <c r="G289" s="93" t="s">
        <v>1236</v>
      </c>
      <c r="H289" s="95" t="s">
        <v>1237</v>
      </c>
      <c r="I289" s="93" t="s">
        <v>210</v>
      </c>
      <c r="J289" s="125">
        <v>34367</v>
      </c>
      <c r="K289" s="125" t="str">
        <f>TEXT(Table_3[[#This Row],[Nascimento]],"DD/MM/AA")</f>
        <v>02/02/94</v>
      </c>
      <c r="L289" s="93" t="s">
        <v>156</v>
      </c>
      <c r="M289" s="93" t="s">
        <v>1238</v>
      </c>
      <c r="N289" s="93" t="s">
        <v>1161</v>
      </c>
      <c r="O289" s="93" t="s">
        <v>160</v>
      </c>
      <c r="P289" s="93" t="s">
        <v>1239</v>
      </c>
      <c r="Q289" s="93" t="s">
        <v>1240</v>
      </c>
      <c r="R289" s="93" t="s">
        <v>105</v>
      </c>
      <c r="S289" s="93" t="s">
        <v>223</v>
      </c>
      <c r="T289" s="93" t="s">
        <v>1241</v>
      </c>
      <c r="U289" s="93" t="s">
        <v>1242</v>
      </c>
      <c r="V289" s="93" t="s">
        <v>1243</v>
      </c>
      <c r="W289" s="439" t="s">
        <v>281</v>
      </c>
      <c r="X289" s="257">
        <v>13103553</v>
      </c>
      <c r="Y289" s="93" t="s">
        <v>113</v>
      </c>
      <c r="Z289" s="93" t="s">
        <v>839</v>
      </c>
      <c r="AA289" s="65">
        <v>14.1</v>
      </c>
    </row>
    <row r="290" spans="1:27">
      <c r="A290" s="123" t="s">
        <v>1224</v>
      </c>
      <c r="B290" s="123"/>
      <c r="C290" s="123" t="s">
        <v>145</v>
      </c>
      <c r="D290" s="193" t="str">
        <f>HYPERLINK("mailto:brunapelizzaro@gmail.com","brunapelizzaro@gmail.com")</f>
        <v>brunapelizzaro@gmail.com</v>
      </c>
      <c r="E290" s="195" t="s">
        <v>1226</v>
      </c>
      <c r="F290" s="123"/>
      <c r="G290" s="34" t="s">
        <v>1227</v>
      </c>
      <c r="H290" s="156">
        <v>5193529</v>
      </c>
      <c r="I290" s="123" t="s">
        <v>34</v>
      </c>
      <c r="J290" s="132">
        <v>35010</v>
      </c>
      <c r="K290" s="132" t="str">
        <f>TEXT(Table_3[[#This Row],[Nascimento]],"DD/MM/AA")</f>
        <v>07/11/95</v>
      </c>
      <c r="L290" s="123" t="s">
        <v>1228</v>
      </c>
      <c r="M290" s="123" t="s">
        <v>1229</v>
      </c>
      <c r="N290" s="123" t="s">
        <v>963</v>
      </c>
      <c r="O290" s="123"/>
      <c r="P290" s="123" t="s">
        <v>1230</v>
      </c>
      <c r="Q290" s="123" t="s">
        <v>1231</v>
      </c>
      <c r="R290" s="123"/>
      <c r="S290" s="34"/>
      <c r="T290" s="34"/>
      <c r="U290" s="123" t="s">
        <v>1232</v>
      </c>
      <c r="V290" s="123" t="s">
        <v>1233</v>
      </c>
      <c r="W290" s="438" t="s">
        <v>281</v>
      </c>
      <c r="X290" s="259">
        <v>13103559</v>
      </c>
      <c r="Y290" s="123" t="s">
        <v>57</v>
      </c>
      <c r="Z290" s="123" t="s">
        <v>839</v>
      </c>
      <c r="AA290" s="65">
        <v>14.1</v>
      </c>
    </row>
    <row r="291" spans="1:27">
      <c r="A291" s="93" t="s">
        <v>1255</v>
      </c>
      <c r="B291" s="93"/>
      <c r="C291" s="93" t="s">
        <v>145</v>
      </c>
      <c r="D291" s="225" t="str">
        <f>HYPERLINK("mailto:gabriel.n.depaula@gmail.com","gabriel.n.depaula@gmail.com")</f>
        <v>gabriel.n.depaula@gmail.com</v>
      </c>
      <c r="E291" s="199" t="s">
        <v>1256</v>
      </c>
      <c r="F291" s="93" t="s">
        <v>1257</v>
      </c>
      <c r="G291" s="90" t="s">
        <v>1258</v>
      </c>
      <c r="H291" s="90">
        <v>6508992</v>
      </c>
      <c r="I291" s="93" t="s">
        <v>34</v>
      </c>
      <c r="J291" s="125">
        <v>34310</v>
      </c>
      <c r="K291" s="125" t="str">
        <f>TEXT(Table_3[[#This Row],[Nascimento]],"DD/MM/AA")</f>
        <v>07/12/93</v>
      </c>
      <c r="L291" s="93" t="s">
        <v>1259</v>
      </c>
      <c r="M291" s="93"/>
      <c r="N291" s="93" t="s">
        <v>41</v>
      </c>
      <c r="O291" s="93"/>
      <c r="P291" s="93" t="s">
        <v>1260</v>
      </c>
      <c r="Q291" s="93" t="s">
        <v>1261</v>
      </c>
      <c r="R291" s="93" t="s">
        <v>105</v>
      </c>
      <c r="S291" s="90" t="s">
        <v>1262</v>
      </c>
      <c r="T291" s="90" t="s">
        <v>1263</v>
      </c>
      <c r="U291" s="93" t="s">
        <v>1264</v>
      </c>
      <c r="V291" s="93" t="s">
        <v>1265</v>
      </c>
      <c r="W291" s="439" t="s">
        <v>281</v>
      </c>
      <c r="X291" s="257">
        <v>13100868</v>
      </c>
      <c r="Y291" s="93" t="s">
        <v>57</v>
      </c>
      <c r="Z291" s="93" t="s">
        <v>839</v>
      </c>
      <c r="AA291" s="65">
        <v>14.1</v>
      </c>
    </row>
    <row r="292" spans="1:27">
      <c r="A292" s="123" t="s">
        <v>1286</v>
      </c>
      <c r="B292" s="123"/>
      <c r="C292" s="123" t="s">
        <v>145</v>
      </c>
      <c r="D292" s="193" t="str">
        <f>HYPERLINK("mailto:guilhermescbachiega@gmail.com","guilhermescbachiega@gmail.com")</f>
        <v>guilhermescbachiega@gmail.com</v>
      </c>
      <c r="E292" s="195" t="s">
        <v>1287</v>
      </c>
      <c r="F292" s="123"/>
      <c r="G292" s="34" t="s">
        <v>1288</v>
      </c>
      <c r="H292" s="34" t="s">
        <v>1289</v>
      </c>
      <c r="I292" s="123" t="s">
        <v>210</v>
      </c>
      <c r="J292" s="132">
        <v>34813</v>
      </c>
      <c r="K292" s="132" t="str">
        <f>TEXT(Table_3[[#This Row],[Nascimento]],"DD/MM/AA")</f>
        <v>24/04/95</v>
      </c>
      <c r="L292" s="123" t="s">
        <v>1290</v>
      </c>
      <c r="M292" s="123" t="s">
        <v>1291</v>
      </c>
      <c r="N292" s="123" t="s">
        <v>41</v>
      </c>
      <c r="O292" s="123" t="s">
        <v>833</v>
      </c>
      <c r="P292" s="123"/>
      <c r="Q292" s="123" t="s">
        <v>1292</v>
      </c>
      <c r="R292" s="123" t="s">
        <v>105</v>
      </c>
      <c r="S292" s="34" t="s">
        <v>1262</v>
      </c>
      <c r="T292" s="34" t="s">
        <v>1293</v>
      </c>
      <c r="U292" s="123" t="s">
        <v>1294</v>
      </c>
      <c r="V292" s="123" t="s">
        <v>1295</v>
      </c>
      <c r="W292" s="438" t="s">
        <v>281</v>
      </c>
      <c r="X292" s="259">
        <v>13103549</v>
      </c>
      <c r="Y292" s="123" t="s">
        <v>58</v>
      </c>
      <c r="Z292" s="123" t="s">
        <v>839</v>
      </c>
      <c r="AA292" s="65">
        <v>14.1</v>
      </c>
    </row>
    <row r="293" spans="1:27">
      <c r="A293" s="93" t="s">
        <v>1276</v>
      </c>
      <c r="B293" s="93"/>
      <c r="C293" s="93" t="s">
        <v>145</v>
      </c>
      <c r="D293" s="225" t="str">
        <f>HYPERLINK("mailto:decarvalho.la@gmail.com","decarvalho.la@gmail.com")</f>
        <v>decarvalho.la@gmail.com</v>
      </c>
      <c r="E293" s="199" t="s">
        <v>1277</v>
      </c>
      <c r="F293" s="93" t="s">
        <v>1278</v>
      </c>
      <c r="G293" s="90" t="s">
        <v>1279</v>
      </c>
      <c r="H293" s="90">
        <v>4719451</v>
      </c>
      <c r="I293" s="93" t="s">
        <v>34</v>
      </c>
      <c r="J293" s="125">
        <v>35157</v>
      </c>
      <c r="K293" s="125" t="str">
        <f>TEXT(Table_3[[#This Row],[Nascimento]],"DD/MM/AA")</f>
        <v>02/04/96</v>
      </c>
      <c r="L293" s="93" t="s">
        <v>1280</v>
      </c>
      <c r="M293" s="93" t="s">
        <v>1078</v>
      </c>
      <c r="N293" s="93" t="s">
        <v>963</v>
      </c>
      <c r="O293" s="93" t="s">
        <v>331</v>
      </c>
      <c r="P293" s="93" t="s">
        <v>1281</v>
      </c>
      <c r="Q293" s="93" t="s">
        <v>1282</v>
      </c>
      <c r="R293" s="93" t="s">
        <v>105</v>
      </c>
      <c r="S293" s="90" t="s">
        <v>1283</v>
      </c>
      <c r="T293" s="90">
        <v>2073269</v>
      </c>
      <c r="U293" s="93" t="s">
        <v>1284</v>
      </c>
      <c r="V293" s="93" t="s">
        <v>1285</v>
      </c>
      <c r="W293" s="439" t="s">
        <v>856</v>
      </c>
      <c r="X293" s="257">
        <v>14100971</v>
      </c>
      <c r="Y293" s="93" t="s">
        <v>57</v>
      </c>
      <c r="Z293" s="93" t="s">
        <v>1647</v>
      </c>
      <c r="AA293" s="65">
        <v>14.1</v>
      </c>
    </row>
    <row r="294" spans="1:27">
      <c r="A294" s="34" t="s">
        <v>1354</v>
      </c>
      <c r="B294" s="34" t="s">
        <v>768</v>
      </c>
      <c r="C294" s="34" t="s">
        <v>27</v>
      </c>
      <c r="D294" s="235" t="str">
        <f>HYPERLINK("mailto:amandamaffioletti@gmail.com","amandamaffioletti@gmail.com")</f>
        <v>amandamaffioletti@gmail.com</v>
      </c>
      <c r="E294" s="151" t="s">
        <v>1356</v>
      </c>
      <c r="F294" s="34" t="s">
        <v>1357</v>
      </c>
      <c r="G294" s="34" t="s">
        <v>1358</v>
      </c>
      <c r="H294" s="34">
        <v>4908829</v>
      </c>
      <c r="I294" s="34" t="s">
        <v>34</v>
      </c>
      <c r="J294" s="236">
        <v>34073</v>
      </c>
      <c r="K294" s="236" t="str">
        <f>TEXT(Table_3[[#This Row],[Nascimento]],"DD/MM/AA")</f>
        <v>14/04/93</v>
      </c>
      <c r="L294" s="34" t="s">
        <v>1359</v>
      </c>
      <c r="M294" s="34" t="s">
        <v>1360</v>
      </c>
      <c r="N294" s="34" t="s">
        <v>467</v>
      </c>
      <c r="O294" s="34"/>
      <c r="P294" s="34" t="s">
        <v>1361</v>
      </c>
      <c r="Q294" s="34" t="s">
        <v>1362</v>
      </c>
      <c r="R294" s="34"/>
      <c r="S294" s="34"/>
      <c r="T294" s="34"/>
      <c r="U294" s="34" t="s">
        <v>1363</v>
      </c>
      <c r="V294" s="34" t="s">
        <v>1364</v>
      </c>
      <c r="W294" s="420" t="s">
        <v>839</v>
      </c>
      <c r="X294" s="244">
        <v>12204798</v>
      </c>
      <c r="Y294" s="34" t="s">
        <v>57</v>
      </c>
      <c r="Z294" s="34" t="s">
        <v>1365</v>
      </c>
      <c r="AA294" s="65">
        <v>13.2</v>
      </c>
    </row>
    <row r="295" spans="1:27">
      <c r="A295" s="251" t="s">
        <v>1547</v>
      </c>
      <c r="B295" s="165" t="s">
        <v>198</v>
      </c>
      <c r="C295" s="165" t="s">
        <v>1438</v>
      </c>
      <c r="D295" s="167" t="str">
        <f>HYPERLINK("mailto:amnmarcon@gmail.com","amnmarcon@gmail.com")</f>
        <v>amnmarcon@gmail.com</v>
      </c>
      <c r="E295" s="165" t="s">
        <v>1553</v>
      </c>
      <c r="F295" s="165" t="s">
        <v>1555</v>
      </c>
      <c r="G295" s="165" t="s">
        <v>1558</v>
      </c>
      <c r="H295" s="165">
        <v>4797772</v>
      </c>
      <c r="I295" s="165" t="s">
        <v>34</v>
      </c>
      <c r="J295" s="169">
        <v>32833</v>
      </c>
      <c r="K295" s="470" t="str">
        <f>TEXT(Table_3[[#This Row],[Nascimento]],"DD/MM/AA")</f>
        <v>21/11/89</v>
      </c>
      <c r="L295" s="165" t="s">
        <v>1561</v>
      </c>
      <c r="M295" s="165" t="s">
        <v>1563</v>
      </c>
      <c r="N295" s="165" t="s">
        <v>174</v>
      </c>
      <c r="O295" s="165" t="s">
        <v>1565</v>
      </c>
      <c r="P295" s="165" t="s">
        <v>1567</v>
      </c>
      <c r="Q295" s="165" t="s">
        <v>1561</v>
      </c>
      <c r="R295" s="165" t="s">
        <v>105</v>
      </c>
      <c r="S295" s="165" t="s">
        <v>1569</v>
      </c>
      <c r="T295" s="165" t="s">
        <v>1570</v>
      </c>
      <c r="U295" s="165" t="s">
        <v>1571</v>
      </c>
      <c r="V295" s="165" t="s">
        <v>1572</v>
      </c>
      <c r="W295" s="437" t="s">
        <v>810</v>
      </c>
      <c r="X295" s="252">
        <v>11101845</v>
      </c>
      <c r="Y295" s="165" t="s">
        <v>1451</v>
      </c>
      <c r="Z295" s="171" t="s">
        <v>1452</v>
      </c>
      <c r="AA295" s="65">
        <v>13.2</v>
      </c>
    </row>
    <row r="296" spans="1:27">
      <c r="A296" s="251" t="s">
        <v>1463</v>
      </c>
      <c r="B296" s="165" t="s">
        <v>1355</v>
      </c>
      <c r="C296" s="165" t="s">
        <v>27</v>
      </c>
      <c r="D296" s="254" t="str">
        <f>HYPERLINK("mailto:ana.reisdorfer@gmail.com","ana.reisdorfer@gmail.com")</f>
        <v>ana.reisdorfer@gmail.com</v>
      </c>
      <c r="E296" s="255" t="s">
        <v>1464</v>
      </c>
      <c r="F296" s="165" t="s">
        <v>1465</v>
      </c>
      <c r="G296" s="165" t="s">
        <v>1466</v>
      </c>
      <c r="H296" s="165">
        <v>53937414</v>
      </c>
      <c r="I296" s="165" t="s">
        <v>34</v>
      </c>
      <c r="J296" s="169">
        <v>34550</v>
      </c>
      <c r="K296" s="470" t="str">
        <f>TEXT(Table_3[[#This Row],[Nascimento]],"DD/MM/AA")</f>
        <v>04/08/94</v>
      </c>
      <c r="L296" s="165" t="s">
        <v>100</v>
      </c>
      <c r="M296" s="165" t="s">
        <v>1467</v>
      </c>
      <c r="N296" s="165" t="s">
        <v>41</v>
      </c>
      <c r="O296" s="165" t="s">
        <v>102</v>
      </c>
      <c r="P296" s="165" t="s">
        <v>1468</v>
      </c>
      <c r="Q296" s="165" t="s">
        <v>1469</v>
      </c>
      <c r="R296" s="165" t="s">
        <v>105</v>
      </c>
      <c r="S296" s="165" t="s">
        <v>1470</v>
      </c>
      <c r="T296" s="165" t="s">
        <v>1471</v>
      </c>
      <c r="U296" s="165" t="s">
        <v>1472</v>
      </c>
      <c r="V296" s="165" t="s">
        <v>1473</v>
      </c>
      <c r="W296" s="437" t="s">
        <v>839</v>
      </c>
      <c r="X296" s="252">
        <v>12100825</v>
      </c>
      <c r="Y296" s="165" t="s">
        <v>58</v>
      </c>
      <c r="Z296" s="171" t="s">
        <v>1223</v>
      </c>
      <c r="AA296" s="65">
        <v>13.2</v>
      </c>
    </row>
    <row r="297" spans="1:27">
      <c r="A297" s="248" t="s">
        <v>1366</v>
      </c>
      <c r="B297" s="203"/>
      <c r="C297" s="203" t="s">
        <v>145</v>
      </c>
      <c r="D297" s="249" t="str">
        <f>HYPERLINK("mailto:anacj.rocha@gmail.com","anacj.rocha@gmail.com")</f>
        <v>anacj.rocha@gmail.com</v>
      </c>
      <c r="E297" s="203" t="s">
        <v>1367</v>
      </c>
      <c r="F297" s="203"/>
      <c r="G297" s="203" t="s">
        <v>1368</v>
      </c>
      <c r="H297" s="203">
        <v>5535965</v>
      </c>
      <c r="I297" s="203" t="s">
        <v>34</v>
      </c>
      <c r="J297" s="206">
        <v>34730</v>
      </c>
      <c r="K297" s="264" t="str">
        <f>TEXT(Table_3[[#This Row],[Nascimento]],"DD/MM/AA")</f>
        <v>31/01/95</v>
      </c>
      <c r="L297" s="203" t="s">
        <v>1369</v>
      </c>
      <c r="M297" s="203" t="s">
        <v>1370</v>
      </c>
      <c r="N297" s="203" t="s">
        <v>41</v>
      </c>
      <c r="O297" s="203" t="s">
        <v>1336</v>
      </c>
      <c r="P297" s="203" t="s">
        <v>1371</v>
      </c>
      <c r="Q297" s="203" t="s">
        <v>1372</v>
      </c>
      <c r="R297" s="203" t="s">
        <v>105</v>
      </c>
      <c r="S297" s="203" t="s">
        <v>223</v>
      </c>
      <c r="T297" s="203" t="s">
        <v>1373</v>
      </c>
      <c r="U297" s="203" t="s">
        <v>1374</v>
      </c>
      <c r="V297" s="203" t="s">
        <v>1375</v>
      </c>
      <c r="W297" s="436" t="s">
        <v>810</v>
      </c>
      <c r="X297" s="250">
        <v>13103560</v>
      </c>
      <c r="Y297" s="203" t="s">
        <v>57</v>
      </c>
      <c r="Z297" s="208" t="s">
        <v>839</v>
      </c>
      <c r="AA297" s="65">
        <v>13.2</v>
      </c>
    </row>
    <row r="298" spans="1:27">
      <c r="A298" s="251" t="s">
        <v>1215</v>
      </c>
      <c r="B298" s="165" t="s">
        <v>1355</v>
      </c>
      <c r="C298" s="165" t="s">
        <v>27</v>
      </c>
      <c r="D298" s="254" t="str">
        <f>HYPERLINK("mailto:anaptre@gmail.com","anaptre@gmail.com")</f>
        <v>anaptre@gmail.com</v>
      </c>
      <c r="E298" s="255" t="s">
        <v>1216</v>
      </c>
      <c r="F298" s="165"/>
      <c r="G298" s="165" t="s">
        <v>1217</v>
      </c>
      <c r="H298" s="165">
        <v>401462377</v>
      </c>
      <c r="I298" s="165" t="s">
        <v>210</v>
      </c>
      <c r="J298" s="169">
        <v>34496</v>
      </c>
      <c r="K298" s="470" t="str">
        <f>TEXT(Table_3[[#This Row],[Nascimento]],"DD/MM/AA")</f>
        <v>11/06/94</v>
      </c>
      <c r="L298" s="256" t="s">
        <v>1218</v>
      </c>
      <c r="M298" s="256" t="s">
        <v>354</v>
      </c>
      <c r="N298" s="256" t="s">
        <v>1161</v>
      </c>
      <c r="O298" s="256" t="s">
        <v>217</v>
      </c>
      <c r="P298" s="165" t="s">
        <v>1219</v>
      </c>
      <c r="Q298" s="165" t="s">
        <v>1220</v>
      </c>
      <c r="R298" s="165" t="s">
        <v>518</v>
      </c>
      <c r="S298" s="165">
        <v>1614</v>
      </c>
      <c r="T298" s="165">
        <v>60523</v>
      </c>
      <c r="U298" s="165" t="s">
        <v>1221</v>
      </c>
      <c r="V298" s="165" t="s">
        <v>1222</v>
      </c>
      <c r="W298" s="437" t="s">
        <v>839</v>
      </c>
      <c r="X298" s="252">
        <v>12104067</v>
      </c>
      <c r="Y298" s="165" t="s">
        <v>58</v>
      </c>
      <c r="Z298" s="171" t="s">
        <v>1223</v>
      </c>
      <c r="AA298" s="65">
        <v>13.2</v>
      </c>
    </row>
    <row r="299" spans="1:27">
      <c r="A299" s="251" t="s">
        <v>1614</v>
      </c>
      <c r="B299" s="165" t="s">
        <v>1355</v>
      </c>
      <c r="C299" s="165" t="s">
        <v>27</v>
      </c>
      <c r="D299" s="167" t="str">
        <f>HYPERLINK("mailto:andrevclopes9@gmail.com","andrevclopes9@gmail.com")</f>
        <v>andrevclopes9@gmail.com</v>
      </c>
      <c r="E299" s="165" t="s">
        <v>1615</v>
      </c>
      <c r="F299" s="165"/>
      <c r="G299" s="165" t="s">
        <v>1616</v>
      </c>
      <c r="H299" s="165">
        <v>402941640</v>
      </c>
      <c r="I299" s="165" t="s">
        <v>210</v>
      </c>
      <c r="J299" s="169">
        <v>33827</v>
      </c>
      <c r="K299" s="470" t="str">
        <f>TEXT(Table_3[[#This Row],[Nascimento]],"DD/MM/AA")</f>
        <v>11/08/92</v>
      </c>
      <c r="L299" s="165" t="s">
        <v>1617</v>
      </c>
      <c r="M299" s="165" t="s">
        <v>1618</v>
      </c>
      <c r="N299" s="165" t="s">
        <v>467</v>
      </c>
      <c r="O299" s="165" t="s">
        <v>1619</v>
      </c>
      <c r="P299" s="165" t="s">
        <v>1620</v>
      </c>
      <c r="Q299" s="165" t="s">
        <v>1621</v>
      </c>
      <c r="R299" s="165" t="s">
        <v>105</v>
      </c>
      <c r="S299" s="165" t="s">
        <v>1622</v>
      </c>
      <c r="T299" s="165" t="s">
        <v>1623</v>
      </c>
      <c r="U299" s="165" t="s">
        <v>1624</v>
      </c>
      <c r="V299" s="165" t="s">
        <v>1625</v>
      </c>
      <c r="W299" s="437" t="s">
        <v>1365</v>
      </c>
      <c r="X299" s="252">
        <v>11103549</v>
      </c>
      <c r="Y299" s="165" t="s">
        <v>113</v>
      </c>
      <c r="Z299" s="171" t="s">
        <v>1452</v>
      </c>
      <c r="AA299" s="65">
        <v>13.2</v>
      </c>
    </row>
    <row r="300" spans="1:27">
      <c r="A300" s="248" t="s">
        <v>1474</v>
      </c>
      <c r="B300" s="203" t="s">
        <v>26</v>
      </c>
      <c r="C300" s="203" t="s">
        <v>27</v>
      </c>
      <c r="D300" s="258" t="str">
        <f>HYPERLINK("mailto:dandrucioli@gmail.com","dandrucioli@gmail.com")</f>
        <v>dandrucioli@gmail.com</v>
      </c>
      <c r="E300" s="260" t="s">
        <v>1475</v>
      </c>
      <c r="F300" s="203" t="s">
        <v>1476</v>
      </c>
      <c r="G300" s="203" t="s">
        <v>1477</v>
      </c>
      <c r="H300" s="203">
        <v>361142699</v>
      </c>
      <c r="I300" s="203" t="s">
        <v>210</v>
      </c>
      <c r="J300" s="206">
        <v>33628</v>
      </c>
      <c r="K300" s="264" t="str">
        <f>TEXT(Table_3[[#This Row],[Nascimento]],"DD/MM/AA")</f>
        <v>25/01/92</v>
      </c>
      <c r="L300" s="203" t="s">
        <v>1478</v>
      </c>
      <c r="M300" s="203" t="s">
        <v>1479</v>
      </c>
      <c r="N300" s="203" t="s">
        <v>467</v>
      </c>
      <c r="O300" s="203" t="s">
        <v>269</v>
      </c>
      <c r="P300" s="203" t="s">
        <v>1475</v>
      </c>
      <c r="Q300" s="203" t="s">
        <v>1480</v>
      </c>
      <c r="R300" s="203" t="s">
        <v>336</v>
      </c>
      <c r="S300" s="203">
        <v>4628</v>
      </c>
      <c r="T300" s="203" t="s">
        <v>1481</v>
      </c>
      <c r="U300" s="203" t="s">
        <v>1482</v>
      </c>
      <c r="V300" s="203" t="s">
        <v>1483</v>
      </c>
      <c r="W300" s="436" t="s">
        <v>839</v>
      </c>
      <c r="X300" s="250">
        <v>11200758</v>
      </c>
      <c r="Y300" s="203" t="s">
        <v>57</v>
      </c>
      <c r="Z300" s="208" t="s">
        <v>1484</v>
      </c>
      <c r="AA300" s="65">
        <v>13.2</v>
      </c>
    </row>
    <row r="301" spans="1:27">
      <c r="A301" s="262" t="s">
        <v>1626</v>
      </c>
      <c r="B301" s="213" t="s">
        <v>198</v>
      </c>
      <c r="C301" s="213" t="s">
        <v>65</v>
      </c>
      <c r="D301" s="263" t="str">
        <f>HYPERLINK("mailto:debifarra@gmail.com","debifarra@gmail.com")</f>
        <v>debifarra@gmail.com</v>
      </c>
      <c r="E301" s="213" t="s">
        <v>1627</v>
      </c>
      <c r="F301" s="213"/>
      <c r="G301" s="213" t="s">
        <v>1628</v>
      </c>
      <c r="H301" s="213">
        <v>5634332</v>
      </c>
      <c r="I301" s="213" t="s">
        <v>34</v>
      </c>
      <c r="J301" s="264">
        <v>34463</v>
      </c>
      <c r="K301" s="264" t="str">
        <f>TEXT(Table_3[[#This Row],[Nascimento]],"DD/MM/AA")</f>
        <v>09/05/94</v>
      </c>
      <c r="L301" s="213" t="s">
        <v>1629</v>
      </c>
      <c r="M301" s="213" t="s">
        <v>1630</v>
      </c>
      <c r="N301" s="213" t="s">
        <v>41</v>
      </c>
      <c r="O301" s="213" t="s">
        <v>1631</v>
      </c>
      <c r="P301" s="213" t="s">
        <v>1632</v>
      </c>
      <c r="Q301" s="213" t="s">
        <v>1633</v>
      </c>
      <c r="R301" s="213"/>
      <c r="S301" s="213"/>
      <c r="T301" s="213"/>
      <c r="U301" s="213" t="s">
        <v>1634</v>
      </c>
      <c r="V301" s="213" t="s">
        <v>1635</v>
      </c>
      <c r="W301" s="440" t="s">
        <v>1365</v>
      </c>
      <c r="X301" s="265">
        <v>12100850</v>
      </c>
      <c r="Y301" s="213" t="s">
        <v>113</v>
      </c>
      <c r="Z301" s="266" t="s">
        <v>1223</v>
      </c>
      <c r="AA301" s="65">
        <v>13.2</v>
      </c>
    </row>
    <row r="302" spans="1:27">
      <c r="A302" s="251" t="s">
        <v>1636</v>
      </c>
      <c r="B302" s="165" t="s">
        <v>1355</v>
      </c>
      <c r="C302" s="165" t="s">
        <v>27</v>
      </c>
      <c r="D302" s="167" t="str">
        <f>HYPERLINK("mailto:eduardoxepa@gmail.com","eduardoxepa@gmail.com")</f>
        <v>eduardoxepa@gmail.com</v>
      </c>
      <c r="E302" s="165" t="s">
        <v>1637</v>
      </c>
      <c r="F302" s="165" t="s">
        <v>1638</v>
      </c>
      <c r="G302" s="165" t="s">
        <v>1639</v>
      </c>
      <c r="H302" s="165">
        <v>4755729</v>
      </c>
      <c r="I302" s="165" t="s">
        <v>1640</v>
      </c>
      <c r="J302" s="169">
        <v>34058</v>
      </c>
      <c r="K302" s="470" t="str">
        <f>TEXT(Table_3[[#This Row],[Nascimento]],"DD/MM/AA")</f>
        <v>30/03/93</v>
      </c>
      <c r="L302" s="165" t="s">
        <v>1641</v>
      </c>
      <c r="M302" s="165" t="s">
        <v>1642</v>
      </c>
      <c r="N302" s="165" t="s">
        <v>1136</v>
      </c>
      <c r="O302" s="165" t="s">
        <v>1643</v>
      </c>
      <c r="P302" s="165" t="s">
        <v>1638</v>
      </c>
      <c r="Q302" s="165" t="s">
        <v>1644</v>
      </c>
      <c r="R302" s="165" t="s">
        <v>518</v>
      </c>
      <c r="S302" s="165">
        <v>1716</v>
      </c>
      <c r="T302" s="165">
        <v>1000612</v>
      </c>
      <c r="U302" s="165" t="s">
        <v>1645</v>
      </c>
      <c r="V302" s="165" t="s">
        <v>1646</v>
      </c>
      <c r="W302" s="437" t="s">
        <v>1365</v>
      </c>
      <c r="X302" s="252">
        <v>12100868</v>
      </c>
      <c r="Y302" s="165" t="s">
        <v>57</v>
      </c>
      <c r="Z302" s="171" t="s">
        <v>1223</v>
      </c>
      <c r="AA302" s="65">
        <v>13.2</v>
      </c>
    </row>
    <row r="303" spans="1:27">
      <c r="A303" s="251" t="s">
        <v>1388</v>
      </c>
      <c r="B303" s="165"/>
      <c r="C303" s="165" t="s">
        <v>145</v>
      </c>
      <c r="D303" s="167" t="str">
        <f>HYPERLINK("mailto:mitestainer.eduardo@gmail.com","mitestainer.eduardo@gmail.com")</f>
        <v>mitestainer.eduardo@gmail.com</v>
      </c>
      <c r="E303" s="165" t="s">
        <v>1389</v>
      </c>
      <c r="F303" s="165"/>
      <c r="G303" s="165" t="s">
        <v>1390</v>
      </c>
      <c r="H303" s="165">
        <v>377676263</v>
      </c>
      <c r="I303" s="165" t="s">
        <v>210</v>
      </c>
      <c r="J303" s="169">
        <v>33640</v>
      </c>
      <c r="K303" s="470" t="str">
        <f>TEXT(Table_3[[#This Row],[Nascimento]],"DD/MM/AA")</f>
        <v>06/02/92</v>
      </c>
      <c r="L303" s="165" t="s">
        <v>1391</v>
      </c>
      <c r="M303" s="165"/>
      <c r="N303" s="165" t="s">
        <v>393</v>
      </c>
      <c r="O303" s="165" t="s">
        <v>1392</v>
      </c>
      <c r="P303" s="165" t="s">
        <v>1393</v>
      </c>
      <c r="Q303" s="165" t="s">
        <v>1394</v>
      </c>
      <c r="R303" s="165" t="s">
        <v>518</v>
      </c>
      <c r="S303" s="165">
        <v>2186</v>
      </c>
      <c r="T303" s="165">
        <v>47895</v>
      </c>
      <c r="U303" s="165" t="s">
        <v>1395</v>
      </c>
      <c r="V303" s="165" t="s">
        <v>1396</v>
      </c>
      <c r="W303" s="437" t="s">
        <v>839</v>
      </c>
      <c r="X303" s="252">
        <v>12100832</v>
      </c>
      <c r="Y303" s="165" t="s">
        <v>58</v>
      </c>
      <c r="Z303" s="171" t="s">
        <v>1223</v>
      </c>
      <c r="AA303" s="65">
        <v>13.2</v>
      </c>
    </row>
    <row r="304" spans="1:27">
      <c r="A304" s="248" t="s">
        <v>1485</v>
      </c>
      <c r="B304" s="203"/>
      <c r="C304" s="203" t="s">
        <v>145</v>
      </c>
      <c r="D304" s="249" t="str">
        <f>HYPERLINK("mailto:felipehhenriquee@gmail.com","felipehhenriquee@gmail.com")</f>
        <v>felipehhenriquee@gmail.com</v>
      </c>
      <c r="E304" s="203" t="s">
        <v>1486</v>
      </c>
      <c r="F304" s="203"/>
      <c r="G304" s="203" t="s">
        <v>1487</v>
      </c>
      <c r="H304" s="203" t="s">
        <v>1488</v>
      </c>
      <c r="I304" s="203" t="s">
        <v>424</v>
      </c>
      <c r="J304" s="206">
        <v>33679</v>
      </c>
      <c r="K304" s="264" t="str">
        <f>TEXT(Table_3[[#This Row],[Nascimento]],"DD/MM/AA")</f>
        <v>16/03/92</v>
      </c>
      <c r="L304" s="203" t="s">
        <v>1489</v>
      </c>
      <c r="M304" s="203" t="s">
        <v>1490</v>
      </c>
      <c r="N304" s="203" t="s">
        <v>41</v>
      </c>
      <c r="O304" s="203" t="s">
        <v>1491</v>
      </c>
      <c r="P304" s="203" t="s">
        <v>1492</v>
      </c>
      <c r="Q304" s="203" t="s">
        <v>1493</v>
      </c>
      <c r="R304" s="203" t="s">
        <v>1494</v>
      </c>
      <c r="S304" s="203" t="s">
        <v>1495</v>
      </c>
      <c r="T304" s="203" t="s">
        <v>1496</v>
      </c>
      <c r="U304" s="203" t="s">
        <v>1497</v>
      </c>
      <c r="V304" s="203" t="s">
        <v>1498</v>
      </c>
      <c r="W304" s="436" t="s">
        <v>810</v>
      </c>
      <c r="X304" s="250">
        <v>12100870</v>
      </c>
      <c r="Y304" s="203" t="s">
        <v>57</v>
      </c>
      <c r="Z304" s="208" t="s">
        <v>1223</v>
      </c>
      <c r="AA304" s="65">
        <v>13.2</v>
      </c>
    </row>
    <row r="305" spans="1:27">
      <c r="A305" s="251" t="s">
        <v>1397</v>
      </c>
      <c r="B305" s="165"/>
      <c r="C305" s="165" t="s">
        <v>145</v>
      </c>
      <c r="D305" s="167" t="str">
        <f>HYPERLINK("mailto:gabriel.amante@gmail.com","gabriel.amante@gmail.com")</f>
        <v>gabriel.amante@gmail.com</v>
      </c>
      <c r="E305" s="165" t="s">
        <v>1398</v>
      </c>
      <c r="F305" s="165" t="s">
        <v>1399</v>
      </c>
      <c r="G305" s="165" t="s">
        <v>1400</v>
      </c>
      <c r="H305" s="165">
        <v>55501362</v>
      </c>
      <c r="I305" s="165" t="s">
        <v>34</v>
      </c>
      <c r="J305" s="169">
        <v>34860</v>
      </c>
      <c r="K305" s="470" t="str">
        <f>TEXT(Table_3[[#This Row],[Nascimento]],"DD/MM/AA")</f>
        <v>10/06/95</v>
      </c>
      <c r="L305" s="165" t="s">
        <v>1401</v>
      </c>
      <c r="M305" s="165" t="s">
        <v>1402</v>
      </c>
      <c r="N305" s="165" t="s">
        <v>1403</v>
      </c>
      <c r="O305" s="165" t="s">
        <v>1404</v>
      </c>
      <c r="P305" s="165" t="s">
        <v>1405</v>
      </c>
      <c r="Q305" s="165" t="s">
        <v>1406</v>
      </c>
      <c r="R305" s="165" t="s">
        <v>109</v>
      </c>
      <c r="S305" s="165">
        <v>1638</v>
      </c>
      <c r="T305" s="165" t="s">
        <v>1407</v>
      </c>
      <c r="U305" s="165" t="s">
        <v>1408</v>
      </c>
      <c r="V305" s="165" t="s">
        <v>1409</v>
      </c>
      <c r="W305" s="437" t="s">
        <v>810</v>
      </c>
      <c r="X305" s="252">
        <v>12103457</v>
      </c>
      <c r="Y305" s="165" t="s">
        <v>57</v>
      </c>
      <c r="Z305" s="171" t="s">
        <v>1223</v>
      </c>
      <c r="AA305" s="65">
        <v>13.2</v>
      </c>
    </row>
    <row r="306" spans="1:27">
      <c r="A306" s="251" t="s">
        <v>1499</v>
      </c>
      <c r="B306" s="165"/>
      <c r="C306" s="165" t="s">
        <v>145</v>
      </c>
      <c r="D306" s="167" t="str">
        <f>HYPERLINK("mailto:gabriela.helmeister@gmail.com","gabriela.helmeister@gmail.com")</f>
        <v>gabriela.helmeister@gmail.com</v>
      </c>
      <c r="E306" s="165" t="s">
        <v>1500</v>
      </c>
      <c r="F306" s="165"/>
      <c r="G306" s="165" t="s">
        <v>1501</v>
      </c>
      <c r="H306" s="165">
        <v>334849949</v>
      </c>
      <c r="I306" s="165" t="s">
        <v>210</v>
      </c>
      <c r="J306" s="169">
        <v>33957</v>
      </c>
      <c r="K306" s="470" t="str">
        <f>TEXT(Table_3[[#This Row],[Nascimento]],"DD/MM/AA")</f>
        <v>19/12/92</v>
      </c>
      <c r="L306" s="165" t="s">
        <v>1013</v>
      </c>
      <c r="M306" s="165"/>
      <c r="N306" s="165" t="s">
        <v>41</v>
      </c>
      <c r="O306" s="165"/>
      <c r="P306" s="165" t="s">
        <v>1502</v>
      </c>
      <c r="Q306" s="165" t="s">
        <v>1503</v>
      </c>
      <c r="R306" s="165" t="s">
        <v>105</v>
      </c>
      <c r="S306" s="165" t="s">
        <v>1504</v>
      </c>
      <c r="T306" s="165" t="s">
        <v>1505</v>
      </c>
      <c r="U306" s="165" t="s">
        <v>1506</v>
      </c>
      <c r="V306" s="165" t="s">
        <v>1507</v>
      </c>
      <c r="W306" s="437" t="s">
        <v>810</v>
      </c>
      <c r="X306" s="252">
        <v>12103458</v>
      </c>
      <c r="Y306" s="165" t="s">
        <v>57</v>
      </c>
      <c r="Z306" s="171" t="s">
        <v>1223</v>
      </c>
      <c r="AA306" s="65">
        <v>13.2</v>
      </c>
    </row>
    <row r="307" spans="1:27">
      <c r="A307" s="248" t="s">
        <v>1410</v>
      </c>
      <c r="B307" s="203"/>
      <c r="C307" s="203" t="s">
        <v>145</v>
      </c>
      <c r="D307" s="249" t="str">
        <f>HYPERLINK("mailto:guilherme.chiba@gmail.com","guilherme.chiba@gmail.com")</f>
        <v>guilherme.chiba@gmail.com</v>
      </c>
      <c r="E307" s="203" t="s">
        <v>1411</v>
      </c>
      <c r="F307" s="203" t="s">
        <v>1412</v>
      </c>
      <c r="G307" s="203" t="s">
        <v>1413</v>
      </c>
      <c r="H307" s="203">
        <v>2820232</v>
      </c>
      <c r="I307" s="203" t="s">
        <v>313</v>
      </c>
      <c r="J307" s="206">
        <v>33557</v>
      </c>
      <c r="K307" s="264" t="str">
        <f>TEXT(Table_3[[#This Row],[Nascimento]],"DD/MM/AA")</f>
        <v>15/11/91</v>
      </c>
      <c r="L307" s="203" t="s">
        <v>1414</v>
      </c>
      <c r="M307" s="203" t="s">
        <v>1415</v>
      </c>
      <c r="N307" s="203" t="s">
        <v>41</v>
      </c>
      <c r="O307" s="203" t="s">
        <v>1336</v>
      </c>
      <c r="P307" s="203" t="s">
        <v>1416</v>
      </c>
      <c r="Q307" s="203" t="s">
        <v>1417</v>
      </c>
      <c r="R307" s="203" t="s">
        <v>105</v>
      </c>
      <c r="S307" s="203" t="s">
        <v>1418</v>
      </c>
      <c r="T307" s="203" t="s">
        <v>1419</v>
      </c>
      <c r="U307" s="203" t="s">
        <v>1420</v>
      </c>
      <c r="V307" s="203" t="s">
        <v>1421</v>
      </c>
      <c r="W307" s="436" t="s">
        <v>810</v>
      </c>
      <c r="X307" s="250">
        <v>12200738</v>
      </c>
      <c r="Y307" s="203" t="s">
        <v>113</v>
      </c>
      <c r="Z307" s="208" t="s">
        <v>1365</v>
      </c>
      <c r="AA307" s="65">
        <v>13.2</v>
      </c>
    </row>
    <row r="308" spans="1:27">
      <c r="A308" s="90" t="s">
        <v>1648</v>
      </c>
      <c r="B308" s="90" t="s">
        <v>1355</v>
      </c>
      <c r="C308" s="90" t="s">
        <v>27</v>
      </c>
      <c r="D308" s="190" t="str">
        <f>HYPERLINK("mailto:guilhermefrassan@gmail.com","guilhermefrassan@gmail.com")</f>
        <v>guilhermefrassan@gmail.com</v>
      </c>
      <c r="E308" s="191" t="s">
        <v>1649</v>
      </c>
      <c r="F308" s="90"/>
      <c r="G308" s="90" t="s">
        <v>1650</v>
      </c>
      <c r="H308" s="90">
        <v>363913257</v>
      </c>
      <c r="I308" s="90" t="s">
        <v>210</v>
      </c>
      <c r="J308" s="192">
        <v>34205</v>
      </c>
      <c r="K308" s="192" t="str">
        <f>TEXT(Table_3[[#This Row],[Nascimento]],"DD/MM/AA")</f>
        <v>24/08/93</v>
      </c>
      <c r="L308" s="90" t="s">
        <v>1321</v>
      </c>
      <c r="M308" s="90" t="s">
        <v>1651</v>
      </c>
      <c r="N308" s="90" t="s">
        <v>41</v>
      </c>
      <c r="O308" s="90" t="s">
        <v>587</v>
      </c>
      <c r="P308" s="90" t="s">
        <v>1652</v>
      </c>
      <c r="Q308" s="90" t="s">
        <v>1653</v>
      </c>
      <c r="R308" s="90" t="s">
        <v>105</v>
      </c>
      <c r="S308" s="90" t="s">
        <v>1654</v>
      </c>
      <c r="T308" s="90" t="s">
        <v>1655</v>
      </c>
      <c r="U308" s="90" t="s">
        <v>1656</v>
      </c>
      <c r="V308" s="90" t="s">
        <v>1657</v>
      </c>
      <c r="W308" s="422" t="s">
        <v>1365</v>
      </c>
      <c r="X308" s="245">
        <v>11202931</v>
      </c>
      <c r="Y308" s="203" t="s">
        <v>113</v>
      </c>
      <c r="Z308" s="90" t="s">
        <v>1484</v>
      </c>
      <c r="AA308" s="65">
        <v>13.2</v>
      </c>
    </row>
    <row r="309" spans="1:27">
      <c r="A309" s="90" t="s">
        <v>1508</v>
      </c>
      <c r="B309" s="90" t="s">
        <v>768</v>
      </c>
      <c r="C309" s="90" t="s">
        <v>27</v>
      </c>
      <c r="D309" s="190" t="str">
        <f>HYPERLINK("mailto:gustavomulleroliveira@gmail.com","gustavomulleroliveira@gmail.com")</f>
        <v>gustavomulleroliveira@gmail.com</v>
      </c>
      <c r="E309" s="191" t="s">
        <v>1509</v>
      </c>
      <c r="F309" s="90" t="s">
        <v>1510</v>
      </c>
      <c r="G309" s="90" t="s">
        <v>1511</v>
      </c>
      <c r="H309" s="90">
        <v>54691192</v>
      </c>
      <c r="I309" s="90" t="s">
        <v>34</v>
      </c>
      <c r="J309" s="192">
        <v>33294</v>
      </c>
      <c r="K309" s="192" t="str">
        <f>TEXT(Table_3[[#This Row],[Nascimento]],"DD/MM/AA")</f>
        <v>25/02/91</v>
      </c>
      <c r="L309" s="90" t="s">
        <v>1512</v>
      </c>
      <c r="M309" s="90" t="s">
        <v>1513</v>
      </c>
      <c r="N309" s="90" t="s">
        <v>1458</v>
      </c>
      <c r="O309" s="90" t="s">
        <v>1514</v>
      </c>
      <c r="P309" s="90" t="s">
        <v>1515</v>
      </c>
      <c r="Q309" s="90" t="s">
        <v>1512</v>
      </c>
      <c r="R309" s="90" t="s">
        <v>105</v>
      </c>
      <c r="S309" s="90"/>
      <c r="T309" s="90"/>
      <c r="U309" s="90" t="s">
        <v>1516</v>
      </c>
      <c r="V309" s="90" t="s">
        <v>1517</v>
      </c>
      <c r="W309" s="422" t="s">
        <v>839</v>
      </c>
      <c r="X309" s="245">
        <v>11202950</v>
      </c>
      <c r="Y309" s="90" t="s">
        <v>57</v>
      </c>
      <c r="Z309" s="90" t="s">
        <v>1484</v>
      </c>
      <c r="AA309" s="65">
        <v>13.2</v>
      </c>
    </row>
    <row r="310" spans="1:27">
      <c r="A310" s="34" t="s">
        <v>1658</v>
      </c>
      <c r="B310" s="34" t="s">
        <v>26</v>
      </c>
      <c r="C310" s="34" t="s">
        <v>65</v>
      </c>
      <c r="D310" s="235" t="str">
        <f>HYPERLINK("mailto:htitoto@gmail.com","htitoto@gmail.com")</f>
        <v>htitoto@gmail.com</v>
      </c>
      <c r="E310" s="151" t="s">
        <v>1659</v>
      </c>
      <c r="F310" s="34" t="s">
        <v>1660</v>
      </c>
      <c r="G310" s="34" t="s">
        <v>1661</v>
      </c>
      <c r="H310" s="34">
        <v>360131633</v>
      </c>
      <c r="I310" s="34" t="s">
        <v>210</v>
      </c>
      <c r="J310" s="236">
        <v>33841</v>
      </c>
      <c r="K310" s="236" t="str">
        <f>TEXT(Table_3[[#This Row],[Nascimento]],"DD/MM/AA")</f>
        <v>25/08/92</v>
      </c>
      <c r="L310" s="34" t="s">
        <v>1662</v>
      </c>
      <c r="M310" s="34" t="s">
        <v>1663</v>
      </c>
      <c r="N310" s="34" t="s">
        <v>41</v>
      </c>
      <c r="O310" s="34" t="s">
        <v>377</v>
      </c>
      <c r="P310" s="34" t="s">
        <v>1664</v>
      </c>
      <c r="Q310" s="34" t="s">
        <v>1665</v>
      </c>
      <c r="R310" s="34" t="s">
        <v>518</v>
      </c>
      <c r="S310" s="34" t="s">
        <v>1666</v>
      </c>
      <c r="T310" s="34" t="s">
        <v>1667</v>
      </c>
      <c r="U310" s="34" t="s">
        <v>1668</v>
      </c>
      <c r="V310" s="34" t="s">
        <v>1669</v>
      </c>
      <c r="W310" s="420" t="s">
        <v>1365</v>
      </c>
      <c r="X310" s="244">
        <v>12100874</v>
      </c>
      <c r="Y310" s="34" t="s">
        <v>57</v>
      </c>
      <c r="Z310" s="34" t="s">
        <v>1223</v>
      </c>
      <c r="AA310" s="65">
        <v>13.2</v>
      </c>
    </row>
    <row r="311" spans="1:27">
      <c r="A311" s="90" t="s">
        <v>1670</v>
      </c>
      <c r="B311" s="90" t="s">
        <v>1355</v>
      </c>
      <c r="C311" s="90" t="s">
        <v>65</v>
      </c>
      <c r="D311" s="190" t="s">
        <v>1671</v>
      </c>
      <c r="E311" s="191" t="s">
        <v>1672</v>
      </c>
      <c r="F311" s="90" t="s">
        <v>1412</v>
      </c>
      <c r="G311" s="90" t="s">
        <v>1673</v>
      </c>
      <c r="H311" s="90">
        <v>372669396</v>
      </c>
      <c r="I311" s="90" t="s">
        <v>210</v>
      </c>
      <c r="J311" s="192">
        <v>33872</v>
      </c>
      <c r="K311" s="192" t="str">
        <f>TEXT(Table_3[[#This Row],[Nascimento]],"DD/MM/AA")</f>
        <v>25/09/92</v>
      </c>
      <c r="L311" s="90" t="s">
        <v>1414</v>
      </c>
      <c r="M311" s="90" t="s">
        <v>1674</v>
      </c>
      <c r="N311" s="90" t="s">
        <v>41</v>
      </c>
      <c r="O311" s="90" t="s">
        <v>1336</v>
      </c>
      <c r="P311" s="90" t="s">
        <v>1675</v>
      </c>
      <c r="Q311" s="90" t="s">
        <v>1676</v>
      </c>
      <c r="R311" s="90" t="s">
        <v>105</v>
      </c>
      <c r="S311" s="90" t="s">
        <v>1677</v>
      </c>
      <c r="T311" s="90" t="s">
        <v>1678</v>
      </c>
      <c r="U311" s="90" t="s">
        <v>1679</v>
      </c>
      <c r="V311" s="90" t="s">
        <v>1680</v>
      </c>
      <c r="W311" s="422" t="s">
        <v>1223</v>
      </c>
      <c r="X311" s="245">
        <v>11203808</v>
      </c>
      <c r="Y311" s="90" t="s">
        <v>57</v>
      </c>
      <c r="Z311" s="90" t="s">
        <v>1484</v>
      </c>
      <c r="AA311" s="65">
        <v>13.2</v>
      </c>
    </row>
    <row r="312" spans="1:27">
      <c r="A312" s="34" t="s">
        <v>1518</v>
      </c>
      <c r="B312" s="34" t="s">
        <v>198</v>
      </c>
      <c r="C312" s="34" t="s">
        <v>27</v>
      </c>
      <c r="D312" s="235" t="str">
        <f>HYPERLINK("mailto:isabellymazuco@gmail.com","isabellymazuco@gmail.com")</f>
        <v>isabellymazuco@gmail.com</v>
      </c>
      <c r="E312" s="151" t="s">
        <v>1519</v>
      </c>
      <c r="F312" s="34"/>
      <c r="G312" s="34" t="s">
        <v>1520</v>
      </c>
      <c r="H312" s="34">
        <v>5523936</v>
      </c>
      <c r="I312" s="34"/>
      <c r="J312" s="236">
        <v>34484</v>
      </c>
      <c r="K312" s="236" t="str">
        <f>TEXT(Table_3[[#This Row],[Nascimento]],"DD/MM/AA")</f>
        <v>30/05/94</v>
      </c>
      <c r="L312" s="34" t="s">
        <v>1521</v>
      </c>
      <c r="M312" s="34" t="s">
        <v>1522</v>
      </c>
      <c r="N312" s="34" t="s">
        <v>95</v>
      </c>
      <c r="O312" s="34" t="s">
        <v>96</v>
      </c>
      <c r="P312" s="34" t="s">
        <v>1523</v>
      </c>
      <c r="Q312" s="34" t="s">
        <v>1524</v>
      </c>
      <c r="R312" s="34" t="s">
        <v>105</v>
      </c>
      <c r="S312" s="34" t="s">
        <v>1525</v>
      </c>
      <c r="T312" s="34" t="s">
        <v>1526</v>
      </c>
      <c r="U312" s="34" t="s">
        <v>1527</v>
      </c>
      <c r="V312" s="34" t="s">
        <v>1528</v>
      </c>
      <c r="W312" s="420" t="s">
        <v>839</v>
      </c>
      <c r="X312" s="244">
        <v>12104100</v>
      </c>
      <c r="Y312" s="34" t="s">
        <v>58</v>
      </c>
      <c r="Z312" s="34" t="s">
        <v>1223</v>
      </c>
      <c r="AA312" s="65">
        <v>13.2</v>
      </c>
    </row>
    <row r="313" spans="1:27">
      <c r="A313" s="90" t="s">
        <v>1529</v>
      </c>
      <c r="B313" s="90" t="s">
        <v>1355</v>
      </c>
      <c r="C313" s="90" t="s">
        <v>27</v>
      </c>
      <c r="D313" s="190" t="str">
        <f>HYPERLINK("mailto:joaopaulopadovani@gmail.com","joaopaulopadovani@gmail.com")</f>
        <v>joaopaulopadovani@gmail.com</v>
      </c>
      <c r="E313" s="267" t="s">
        <v>1530</v>
      </c>
      <c r="F313" s="90"/>
      <c r="G313" s="90" t="s">
        <v>1531</v>
      </c>
      <c r="H313" s="90">
        <v>487260053</v>
      </c>
      <c r="I313" s="90" t="s">
        <v>210</v>
      </c>
      <c r="J313" s="192">
        <v>33675</v>
      </c>
      <c r="K313" s="192" t="str">
        <f>TEXT(Table_3[[#This Row],[Nascimento]],"DD/MM/AA")</f>
        <v>12/03/92</v>
      </c>
      <c r="L313" s="90" t="s">
        <v>1532</v>
      </c>
      <c r="M313" s="90" t="s">
        <v>1533</v>
      </c>
      <c r="N313" s="90" t="s">
        <v>467</v>
      </c>
      <c r="O313" s="90" t="s">
        <v>1534</v>
      </c>
      <c r="P313" s="90" t="s">
        <v>1535</v>
      </c>
      <c r="Q313" s="90" t="s">
        <v>1536</v>
      </c>
      <c r="R313" s="90" t="s">
        <v>336</v>
      </c>
      <c r="S313" s="90">
        <v>1227</v>
      </c>
      <c r="T313" s="90" t="s">
        <v>1537</v>
      </c>
      <c r="U313" s="90" t="s">
        <v>1538</v>
      </c>
      <c r="V313" s="90" t="s">
        <v>1539</v>
      </c>
      <c r="W313" s="422" t="s">
        <v>839</v>
      </c>
      <c r="X313" s="245">
        <v>11103552</v>
      </c>
      <c r="Y313" s="90" t="s">
        <v>57</v>
      </c>
      <c r="Z313" s="90" t="s">
        <v>1452</v>
      </c>
      <c r="AA313" s="65">
        <v>13.2</v>
      </c>
    </row>
    <row r="314" spans="1:27">
      <c r="A314" s="230" t="s">
        <v>1540</v>
      </c>
      <c r="B314" s="230" t="s">
        <v>61</v>
      </c>
      <c r="C314" s="230" t="s">
        <v>65</v>
      </c>
      <c r="D314" s="268" t="s">
        <v>1541</v>
      </c>
      <c r="E314" s="269" t="s">
        <v>1542</v>
      </c>
      <c r="F314" s="230"/>
      <c r="G314" s="230" t="s">
        <v>1543</v>
      </c>
      <c r="H314" s="230">
        <v>5077396934</v>
      </c>
      <c r="I314" s="230" t="s">
        <v>1380</v>
      </c>
      <c r="J314" s="270">
        <v>34149</v>
      </c>
      <c r="K314" s="270" t="str">
        <f>TEXT(Table_3[[#This Row],[Nascimento]],"DD/MM/AA")</f>
        <v>29/06/93</v>
      </c>
      <c r="L314" s="230" t="s">
        <v>1544</v>
      </c>
      <c r="M314" s="230" t="s">
        <v>1545</v>
      </c>
      <c r="N314" s="230" t="s">
        <v>41</v>
      </c>
      <c r="O314" s="230" t="s">
        <v>587</v>
      </c>
      <c r="P314" s="230" t="s">
        <v>1546</v>
      </c>
      <c r="Q314" s="230" t="s">
        <v>1548</v>
      </c>
      <c r="R314" s="230" t="s">
        <v>105</v>
      </c>
      <c r="S314" s="230" t="s">
        <v>223</v>
      </c>
      <c r="T314" s="230" t="s">
        <v>1549</v>
      </c>
      <c r="U314" s="230" t="s">
        <v>1550</v>
      </c>
      <c r="V314" s="230" t="s">
        <v>1551</v>
      </c>
      <c r="W314" s="441" t="s">
        <v>1223</v>
      </c>
      <c r="X314" s="271">
        <v>11100960</v>
      </c>
      <c r="Y314" s="230" t="s">
        <v>58</v>
      </c>
      <c r="Z314" s="230" t="s">
        <v>1452</v>
      </c>
      <c r="AA314" s="65">
        <v>13.2</v>
      </c>
    </row>
    <row r="315" spans="1:27">
      <c r="A315" s="34" t="s">
        <v>1552</v>
      </c>
      <c r="B315" s="34"/>
      <c r="C315" s="34" t="s">
        <v>145</v>
      </c>
      <c r="D315" s="246" t="str">
        <f>HYPERLINK("mailto:julianomontesvieira@gmail.com","julianomontesvieira@gmail.com")</f>
        <v>julianomontesvieira@gmail.com</v>
      </c>
      <c r="E315" s="34" t="s">
        <v>1554</v>
      </c>
      <c r="F315" s="34" t="s">
        <v>1556</v>
      </c>
      <c r="G315" s="34" t="s">
        <v>1557</v>
      </c>
      <c r="H315" s="34">
        <v>6761703</v>
      </c>
      <c r="I315" s="34" t="s">
        <v>34</v>
      </c>
      <c r="J315" s="236">
        <v>34244</v>
      </c>
      <c r="K315" s="236" t="str">
        <f>TEXT(Table_3[[#This Row],[Nascimento]],"DD/MM/AA")</f>
        <v>02/10/93</v>
      </c>
      <c r="L315" s="34" t="s">
        <v>1559</v>
      </c>
      <c r="M315" s="34" t="s">
        <v>1560</v>
      </c>
      <c r="N315" s="34" t="s">
        <v>138</v>
      </c>
      <c r="O315" s="34" t="s">
        <v>1562</v>
      </c>
      <c r="P315" s="34" t="s">
        <v>1554</v>
      </c>
      <c r="Q315" s="34" t="s">
        <v>1564</v>
      </c>
      <c r="R315" s="34"/>
      <c r="S315" s="34"/>
      <c r="T315" s="34"/>
      <c r="U315" s="34" t="s">
        <v>1566</v>
      </c>
      <c r="V315" s="34" t="s">
        <v>1568</v>
      </c>
      <c r="W315" s="420" t="s">
        <v>810</v>
      </c>
      <c r="X315" s="244">
        <v>12203670</v>
      </c>
      <c r="Y315" s="34" t="s">
        <v>57</v>
      </c>
      <c r="Z315" s="34" t="s">
        <v>1365</v>
      </c>
      <c r="AA315" s="65">
        <v>13.2</v>
      </c>
    </row>
    <row r="316" spans="1:27">
      <c r="A316" s="90" t="s">
        <v>1681</v>
      </c>
      <c r="B316" s="90" t="s">
        <v>198</v>
      </c>
      <c r="C316" s="90" t="s">
        <v>1682</v>
      </c>
      <c r="D316" s="190" t="str">
        <f>HYPERLINK("mailto:karladeoliveirac@gmail.com","karladeoliveirac@gmail.com")</f>
        <v>karladeoliveirac@gmail.com</v>
      </c>
      <c r="E316" s="191" t="s">
        <v>1683</v>
      </c>
      <c r="F316" s="90" t="s">
        <v>1684</v>
      </c>
      <c r="G316" s="90" t="s">
        <v>1685</v>
      </c>
      <c r="H316" s="90">
        <v>4650193</v>
      </c>
      <c r="I316" s="90" t="s">
        <v>34</v>
      </c>
      <c r="J316" s="192">
        <v>33471</v>
      </c>
      <c r="K316" s="192" t="str">
        <f>TEXT(Table_3[[#This Row],[Nascimento]],"DD/MM/AA")</f>
        <v>21/08/91</v>
      </c>
      <c r="L316" s="90" t="s">
        <v>1686</v>
      </c>
      <c r="M316" s="90" t="s">
        <v>1687</v>
      </c>
      <c r="N316" s="90" t="s">
        <v>1688</v>
      </c>
      <c r="O316" s="90" t="s">
        <v>1689</v>
      </c>
      <c r="P316" s="90" t="s">
        <v>1690</v>
      </c>
      <c r="Q316" s="90" t="s">
        <v>1691</v>
      </c>
      <c r="R316" s="90" t="s">
        <v>105</v>
      </c>
      <c r="S316" s="90" t="s">
        <v>1504</v>
      </c>
      <c r="T316" s="90" t="s">
        <v>1692</v>
      </c>
      <c r="U316" s="90" t="s">
        <v>1693</v>
      </c>
      <c r="V316" s="90" t="s">
        <v>1694</v>
      </c>
      <c r="W316" s="422" t="s">
        <v>839</v>
      </c>
      <c r="X316" s="245">
        <v>9117019</v>
      </c>
      <c r="Y316" s="90" t="s">
        <v>1451</v>
      </c>
      <c r="Z316" s="90" t="s">
        <v>1695</v>
      </c>
      <c r="AA316" s="65">
        <v>13.2</v>
      </c>
    </row>
    <row r="317" spans="1:27">
      <c r="A317" s="34" t="s">
        <v>1573</v>
      </c>
      <c r="B317" s="34" t="s">
        <v>1355</v>
      </c>
      <c r="C317" s="34" t="s">
        <v>27</v>
      </c>
      <c r="D317" s="235" t="str">
        <f>HYPERLINK("mailto:lucas.k.borges@gmail.com","lucas.k.borges@gmail.com")</f>
        <v>lucas.k.borges@gmail.com</v>
      </c>
      <c r="E317" s="151" t="s">
        <v>1574</v>
      </c>
      <c r="F317" s="34" t="s">
        <v>1575</v>
      </c>
      <c r="G317" s="34" t="s">
        <v>1576</v>
      </c>
      <c r="H317" s="34">
        <v>5484941</v>
      </c>
      <c r="I317" s="34" t="s">
        <v>34</v>
      </c>
      <c r="J317" s="236">
        <v>34116</v>
      </c>
      <c r="K317" s="236" t="str">
        <f>TEXT(Table_3[[#This Row],[Nascimento]],"DD/MM/AA")</f>
        <v>27/05/93</v>
      </c>
      <c r="L317" s="34" t="s">
        <v>1577</v>
      </c>
      <c r="M317" s="34" t="s">
        <v>1578</v>
      </c>
      <c r="N317" s="34" t="s">
        <v>73</v>
      </c>
      <c r="O317" s="34" t="s">
        <v>1579</v>
      </c>
      <c r="P317" s="34" t="s">
        <v>1580</v>
      </c>
      <c r="Q317" s="34" t="s">
        <v>1577</v>
      </c>
      <c r="R317" s="34" t="s">
        <v>105</v>
      </c>
      <c r="S317" s="34" t="s">
        <v>1581</v>
      </c>
      <c r="T317" s="34">
        <v>220021</v>
      </c>
      <c r="U317" s="34" t="s">
        <v>1582</v>
      </c>
      <c r="V317" s="34" t="s">
        <v>1583</v>
      </c>
      <c r="W317" s="420" t="s">
        <v>1365</v>
      </c>
      <c r="X317" s="244">
        <v>12100879</v>
      </c>
      <c r="Y317" s="34" t="s">
        <v>57</v>
      </c>
      <c r="Z317" s="34" t="s">
        <v>1223</v>
      </c>
      <c r="AA317" s="65">
        <v>13.2</v>
      </c>
    </row>
    <row r="318" spans="1:27">
      <c r="A318" s="90" t="s">
        <v>1425</v>
      </c>
      <c r="B318" s="90" t="s">
        <v>768</v>
      </c>
      <c r="C318" s="90" t="s">
        <v>65</v>
      </c>
      <c r="D318" s="190" t="str">
        <f>HYPERLINK("mailto:luis.vinholi@gmail.com","luis.vinholi@gmail.com")</f>
        <v>luis.vinholi@gmail.com</v>
      </c>
      <c r="E318" s="191" t="s">
        <v>1426</v>
      </c>
      <c r="F318" s="90"/>
      <c r="G318" s="90" t="s">
        <v>1427</v>
      </c>
      <c r="H318" s="90">
        <v>5745913</v>
      </c>
      <c r="I318" s="90" t="s">
        <v>34</v>
      </c>
      <c r="J318" s="192">
        <v>34455</v>
      </c>
      <c r="K318" s="192" t="str">
        <f>TEXT(Table_3[[#This Row],[Nascimento]],"DD/MM/AA")</f>
        <v>01/05/94</v>
      </c>
      <c r="L318" s="90" t="s">
        <v>1428</v>
      </c>
      <c r="M318" s="90" t="s">
        <v>1429</v>
      </c>
      <c r="N318" s="90" t="s">
        <v>138</v>
      </c>
      <c r="O318" s="90" t="s">
        <v>1430</v>
      </c>
      <c r="P318" s="90" t="s">
        <v>1431</v>
      </c>
      <c r="Q318" s="90" t="s">
        <v>1432</v>
      </c>
      <c r="R318" s="90" t="s">
        <v>105</v>
      </c>
      <c r="S318" s="90" t="s">
        <v>1433</v>
      </c>
      <c r="T318" s="90" t="s">
        <v>1434</v>
      </c>
      <c r="U318" s="90" t="s">
        <v>1435</v>
      </c>
      <c r="V318" s="90" t="s">
        <v>1436</v>
      </c>
      <c r="W318" s="422" t="s">
        <v>1365</v>
      </c>
      <c r="X318" s="245">
        <v>12100878</v>
      </c>
      <c r="Y318" s="90" t="s">
        <v>57</v>
      </c>
      <c r="Z318" s="90" t="s">
        <v>1223</v>
      </c>
      <c r="AA318" s="65">
        <v>13.2</v>
      </c>
    </row>
    <row r="319" spans="1:27">
      <c r="A319" s="90" t="s">
        <v>1437</v>
      </c>
      <c r="B319" s="90" t="s">
        <v>198</v>
      </c>
      <c r="C319" s="90" t="s">
        <v>1438</v>
      </c>
      <c r="D319" s="204" t="str">
        <f>HYPERLINK("mailto:maiaralopesluz@gmail.com","maiaralopesluz@gmail.com")</f>
        <v>maiaralopesluz@gmail.com</v>
      </c>
      <c r="E319" s="90" t="s">
        <v>1439</v>
      </c>
      <c r="F319" s="90" t="s">
        <v>1440</v>
      </c>
      <c r="G319" s="90" t="s">
        <v>1441</v>
      </c>
      <c r="H319" s="90">
        <v>5351702</v>
      </c>
      <c r="I319" s="90" t="s">
        <v>34</v>
      </c>
      <c r="J319" s="192">
        <v>33870</v>
      </c>
      <c r="K319" s="192" t="str">
        <f>TEXT(Table_3[[#This Row],[Nascimento]],"DD/MM/AA")</f>
        <v>23/09/92</v>
      </c>
      <c r="L319" s="90" t="s">
        <v>1442</v>
      </c>
      <c r="M319" s="90" t="s">
        <v>1443</v>
      </c>
      <c r="N319" s="90" t="s">
        <v>1444</v>
      </c>
      <c r="O319" s="90" t="s">
        <v>1445</v>
      </c>
      <c r="P319" s="90" t="s">
        <v>1446</v>
      </c>
      <c r="Q319" s="90" t="s">
        <v>1447</v>
      </c>
      <c r="R319" s="90" t="s">
        <v>105</v>
      </c>
      <c r="S319" s="90" t="s">
        <v>223</v>
      </c>
      <c r="T319" s="90" t="s">
        <v>1448</v>
      </c>
      <c r="U319" s="90" t="s">
        <v>1449</v>
      </c>
      <c r="V319" s="90" t="s">
        <v>1450</v>
      </c>
      <c r="W319" s="422" t="s">
        <v>810</v>
      </c>
      <c r="X319" s="245">
        <v>11101875</v>
      </c>
      <c r="Y319" s="90" t="s">
        <v>1451</v>
      </c>
      <c r="Z319" s="90" t="s">
        <v>1452</v>
      </c>
      <c r="AA319" s="65">
        <v>13.2</v>
      </c>
    </row>
    <row r="320" spans="1:27">
      <c r="A320" s="34" t="s">
        <v>1696</v>
      </c>
      <c r="B320" s="34" t="s">
        <v>1355</v>
      </c>
      <c r="C320" s="34" t="s">
        <v>27</v>
      </c>
      <c r="D320" s="235" t="str">
        <f>HYPERLINK("mailto:silveiramarcusvinicius@gmail.com","silveiramarcusvinicius@gmail.com")</f>
        <v>silveiramarcusvinicius@gmail.com</v>
      </c>
      <c r="E320" s="151" t="s">
        <v>1697</v>
      </c>
      <c r="F320" s="34"/>
      <c r="G320" s="34" t="s">
        <v>1698</v>
      </c>
      <c r="H320" s="34">
        <v>52109607</v>
      </c>
      <c r="I320" s="34" t="s">
        <v>34</v>
      </c>
      <c r="J320" s="236">
        <v>33901</v>
      </c>
      <c r="K320" s="236" t="str">
        <f>TEXT(Table_3[[#This Row],[Nascimento]],"DD/MM/AA")</f>
        <v>24/10/92</v>
      </c>
      <c r="L320" s="34" t="s">
        <v>1699</v>
      </c>
      <c r="M320" s="34" t="s">
        <v>1578</v>
      </c>
      <c r="N320" s="34" t="s">
        <v>1700</v>
      </c>
      <c r="O320" s="34" t="s">
        <v>1701</v>
      </c>
      <c r="P320" s="34" t="s">
        <v>1702</v>
      </c>
      <c r="Q320" s="34" t="s">
        <v>1703</v>
      </c>
      <c r="R320" s="34"/>
      <c r="S320" s="34"/>
      <c r="T320" s="34"/>
      <c r="U320" s="34" t="s">
        <v>1704</v>
      </c>
      <c r="V320" s="34" t="s">
        <v>1705</v>
      </c>
      <c r="W320" s="420" t="s">
        <v>1365</v>
      </c>
      <c r="X320" s="244">
        <v>11200771</v>
      </c>
      <c r="Y320" s="34" t="s">
        <v>57</v>
      </c>
      <c r="Z320" s="34" t="s">
        <v>1484</v>
      </c>
      <c r="AA320" s="65">
        <v>13.2</v>
      </c>
    </row>
    <row r="321" spans="1:27">
      <c r="A321" s="90" t="s">
        <v>1706</v>
      </c>
      <c r="B321" s="90" t="s">
        <v>61</v>
      </c>
      <c r="C321" s="90" t="s">
        <v>65</v>
      </c>
      <c r="D321" s="190" t="s">
        <v>1707</v>
      </c>
      <c r="E321" s="191" t="s">
        <v>1708</v>
      </c>
      <c r="F321" s="90"/>
      <c r="G321" s="90" t="s">
        <v>1709</v>
      </c>
      <c r="H321" s="90">
        <v>4599214</v>
      </c>
      <c r="I321" s="90" t="s">
        <v>34</v>
      </c>
      <c r="J321" s="192">
        <v>34040</v>
      </c>
      <c r="K321" s="192" t="str">
        <f>TEXT(Table_3[[#This Row],[Nascimento]],"DD/MM/AA")</f>
        <v>12/03/93</v>
      </c>
      <c r="L321" s="90" t="s">
        <v>1710</v>
      </c>
      <c r="M321" s="90" t="s">
        <v>330</v>
      </c>
      <c r="N321" s="90" t="s">
        <v>1161</v>
      </c>
      <c r="O321" s="90" t="s">
        <v>217</v>
      </c>
      <c r="P321" s="90" t="s">
        <v>1711</v>
      </c>
      <c r="Q321" s="90" t="s">
        <v>1712</v>
      </c>
      <c r="R321" s="90" t="s">
        <v>109</v>
      </c>
      <c r="S321" s="90">
        <v>4029</v>
      </c>
      <c r="T321" s="90" t="s">
        <v>1713</v>
      </c>
      <c r="U321" s="90" t="s">
        <v>1714</v>
      </c>
      <c r="V321" s="90" t="s">
        <v>1715</v>
      </c>
      <c r="W321" s="422" t="s">
        <v>1484</v>
      </c>
      <c r="X321" s="245">
        <v>11101002</v>
      </c>
      <c r="Y321" s="90" t="s">
        <v>57</v>
      </c>
      <c r="Z321" s="90" t="s">
        <v>1452</v>
      </c>
      <c r="AA321" s="65">
        <v>13.2</v>
      </c>
    </row>
    <row r="322" spans="1:27">
      <c r="A322" s="34" t="s">
        <v>1453</v>
      </c>
      <c r="B322" s="34"/>
      <c r="C322" s="34" t="s">
        <v>145</v>
      </c>
      <c r="D322" s="246" t="str">
        <f>HYPERLINK("mailto:nicolaskeunecke7@gmail.com","nicolaskeunecke7@gmail.com")</f>
        <v>nicolaskeunecke7@gmail.com</v>
      </c>
      <c r="E322" s="34" t="s">
        <v>1454</v>
      </c>
      <c r="F322" s="34" t="s">
        <v>1455</v>
      </c>
      <c r="G322" s="34" t="s">
        <v>1456</v>
      </c>
      <c r="H322" s="34">
        <v>5152080</v>
      </c>
      <c r="I322" s="34" t="s">
        <v>34</v>
      </c>
      <c r="J322" s="236">
        <v>34968</v>
      </c>
      <c r="K322" s="236" t="str">
        <f>TEXT(Table_3[[#This Row],[Nascimento]],"DD/MM/AA")</f>
        <v>26/09/95</v>
      </c>
      <c r="L322" s="34" t="s">
        <v>1457</v>
      </c>
      <c r="M322" s="34"/>
      <c r="N322" s="34" t="s">
        <v>1458</v>
      </c>
      <c r="O322" s="34"/>
      <c r="P322" s="34" t="s">
        <v>1459</v>
      </c>
      <c r="Q322" s="34" t="s">
        <v>1460</v>
      </c>
      <c r="R322" s="34"/>
      <c r="S322" s="34"/>
      <c r="T322" s="34"/>
      <c r="U322" s="34" t="s">
        <v>1461</v>
      </c>
      <c r="V322" s="34" t="s">
        <v>1462</v>
      </c>
      <c r="W322" s="420" t="s">
        <v>810</v>
      </c>
      <c r="X322" s="244">
        <v>13100863</v>
      </c>
      <c r="Y322" s="34" t="s">
        <v>113</v>
      </c>
      <c r="Z322" s="34" t="s">
        <v>839</v>
      </c>
      <c r="AA322" s="65">
        <v>13.2</v>
      </c>
    </row>
    <row r="323" spans="1:27">
      <c r="A323" s="34" t="s">
        <v>1584</v>
      </c>
      <c r="B323" s="34" t="s">
        <v>26</v>
      </c>
      <c r="C323" s="34" t="s">
        <v>27</v>
      </c>
      <c r="D323" s="235" t="str">
        <f>HYPERLINK("mailto:renangiassizanette@gmail.com","renangiassizanette@gmail.com")</f>
        <v>renangiassizanette@gmail.com</v>
      </c>
      <c r="E323" s="151" t="s">
        <v>1585</v>
      </c>
      <c r="F323" s="34"/>
      <c r="G323" s="34" t="s">
        <v>1586</v>
      </c>
      <c r="H323" s="34">
        <v>5167537</v>
      </c>
      <c r="I323" s="34" t="s">
        <v>34</v>
      </c>
      <c r="J323" s="236">
        <v>34043</v>
      </c>
      <c r="K323" s="236" t="str">
        <f>TEXT(Table_3[[#This Row],[Nascimento]],"DD/MM/AA")</f>
        <v>15/03/93</v>
      </c>
      <c r="L323" s="34" t="s">
        <v>345</v>
      </c>
      <c r="M323" s="34" t="s">
        <v>398</v>
      </c>
      <c r="N323" s="34" t="s">
        <v>1161</v>
      </c>
      <c r="O323" s="34" t="s">
        <v>1587</v>
      </c>
      <c r="P323" s="34" t="s">
        <v>1588</v>
      </c>
      <c r="Q323" s="34" t="s">
        <v>1589</v>
      </c>
      <c r="R323" s="34" t="s">
        <v>518</v>
      </c>
      <c r="S323" s="34">
        <v>2071</v>
      </c>
      <c r="T323" s="34">
        <v>18788</v>
      </c>
      <c r="U323" s="34" t="s">
        <v>1590</v>
      </c>
      <c r="V323" s="34" t="s">
        <v>1591</v>
      </c>
      <c r="W323" s="420" t="s">
        <v>839</v>
      </c>
      <c r="X323" s="244">
        <v>12203650</v>
      </c>
      <c r="Y323" s="34" t="s">
        <v>58</v>
      </c>
      <c r="Z323" s="34" t="s">
        <v>1365</v>
      </c>
      <c r="AA323" s="65">
        <v>13.2</v>
      </c>
    </row>
    <row r="324" spans="1:27">
      <c r="A324" s="34" t="s">
        <v>1716</v>
      </c>
      <c r="B324" s="34" t="s">
        <v>1355</v>
      </c>
      <c r="C324" s="34" t="s">
        <v>27</v>
      </c>
      <c r="D324" s="235" t="str">
        <f>HYPERLINK("mailto:ri.siementcoski@gmail.com","ri.siementcoski@gmail.com")</f>
        <v>ri.siementcoski@gmail.com</v>
      </c>
      <c r="E324" s="151" t="s">
        <v>1717</v>
      </c>
      <c r="F324" s="34" t="s">
        <v>1718</v>
      </c>
      <c r="G324" s="34" t="s">
        <v>1719</v>
      </c>
      <c r="H324" s="34">
        <v>5623180</v>
      </c>
      <c r="I324" s="34" t="s">
        <v>34</v>
      </c>
      <c r="J324" s="236">
        <v>34269</v>
      </c>
      <c r="K324" s="236" t="str">
        <f>TEXT(Table_3[[#This Row],[Nascimento]],"DD/MM/AA")</f>
        <v>27/10/93</v>
      </c>
      <c r="L324" s="34" t="s">
        <v>1720</v>
      </c>
      <c r="M324" s="34" t="s">
        <v>1578</v>
      </c>
      <c r="N324" s="34" t="s">
        <v>41</v>
      </c>
      <c r="O324" s="34" t="s">
        <v>1721</v>
      </c>
      <c r="P324" s="34" t="s">
        <v>1722</v>
      </c>
      <c r="Q324" s="34" t="s">
        <v>1723</v>
      </c>
      <c r="R324" s="34"/>
      <c r="S324" s="34"/>
      <c r="T324" s="34"/>
      <c r="U324" s="34" t="s">
        <v>1724</v>
      </c>
      <c r="V324" s="34" t="s">
        <v>1725</v>
      </c>
      <c r="W324" s="420" t="s">
        <v>1365</v>
      </c>
      <c r="X324" s="244">
        <v>11204131</v>
      </c>
      <c r="Y324" s="34" t="s">
        <v>57</v>
      </c>
      <c r="Z324" s="34" t="s">
        <v>1484</v>
      </c>
      <c r="AA324" s="65">
        <v>13.2</v>
      </c>
    </row>
    <row r="325" spans="1:27">
      <c r="A325" s="90" t="s">
        <v>1726</v>
      </c>
      <c r="B325" s="90" t="s">
        <v>768</v>
      </c>
      <c r="C325" s="90" t="s">
        <v>27</v>
      </c>
      <c r="D325" s="190" t="str">
        <f>HYPERLINK("mailto:rossana.fetter@gmail.com","rossana.fetter@gmail.com")</f>
        <v>rossana.fetter@gmail.com</v>
      </c>
      <c r="E325" s="191" t="s">
        <v>1727</v>
      </c>
      <c r="F325" s="90" t="s">
        <v>1728</v>
      </c>
      <c r="G325" s="90" t="s">
        <v>1729</v>
      </c>
      <c r="H325" s="90">
        <v>52102668</v>
      </c>
      <c r="I325" s="90" t="s">
        <v>34</v>
      </c>
      <c r="J325" s="192">
        <v>34040</v>
      </c>
      <c r="K325" s="192" t="str">
        <f>TEXT(Table_3[[#This Row],[Nascimento]],"DD/MM/AA")</f>
        <v>12/03/93</v>
      </c>
      <c r="L325" s="192" t="s">
        <v>1730</v>
      </c>
      <c r="M325" s="90" t="s">
        <v>1731</v>
      </c>
      <c r="N325" s="90" t="s">
        <v>1136</v>
      </c>
      <c r="O325" s="90" t="s">
        <v>1137</v>
      </c>
      <c r="P325" s="90" t="s">
        <v>1732</v>
      </c>
      <c r="Q325" s="192" t="s">
        <v>1733</v>
      </c>
      <c r="R325" s="90"/>
      <c r="S325" s="90"/>
      <c r="T325" s="90"/>
      <c r="U325" s="90" t="s">
        <v>1734</v>
      </c>
      <c r="V325" s="90" t="s">
        <v>1735</v>
      </c>
      <c r="W325" s="422" t="s">
        <v>1365</v>
      </c>
      <c r="X325" s="245">
        <v>11203795</v>
      </c>
      <c r="Y325" s="90" t="s">
        <v>58</v>
      </c>
      <c r="Z325" s="90" t="s">
        <v>1484</v>
      </c>
      <c r="AA325" s="65">
        <v>13.2</v>
      </c>
    </row>
    <row r="326" spans="1:27">
      <c r="A326" s="90" t="s">
        <v>1592</v>
      </c>
      <c r="B326" s="90" t="s">
        <v>26</v>
      </c>
      <c r="C326" s="90" t="s">
        <v>27</v>
      </c>
      <c r="D326" s="190" t="str">
        <f>HYPERLINK("mailto:tiagomanke@gmail.com","tiagomanke@gmail.com")</f>
        <v>tiagomanke@gmail.com</v>
      </c>
      <c r="E326" s="90" t="s">
        <v>1593</v>
      </c>
      <c r="F326" s="90"/>
      <c r="G326" s="90" t="s">
        <v>1594</v>
      </c>
      <c r="H326" s="90">
        <v>5553989</v>
      </c>
      <c r="I326" s="90" t="s">
        <v>34</v>
      </c>
      <c r="J326" s="192">
        <v>34341</v>
      </c>
      <c r="K326" s="192" t="str">
        <f>TEXT(Table_3[[#This Row],[Nascimento]],"DD/MM/AA")</f>
        <v>07/01/94</v>
      </c>
      <c r="L326" s="90" t="s">
        <v>1595</v>
      </c>
      <c r="M326" s="90" t="s">
        <v>1596</v>
      </c>
      <c r="N326" s="90" t="s">
        <v>41</v>
      </c>
      <c r="O326" s="90" t="s">
        <v>1597</v>
      </c>
      <c r="P326" s="90" t="s">
        <v>1598</v>
      </c>
      <c r="Q326" s="90" t="s">
        <v>1599</v>
      </c>
      <c r="R326" s="90"/>
      <c r="S326" s="90"/>
      <c r="T326" s="90"/>
      <c r="U326" s="90" t="s">
        <v>1600</v>
      </c>
      <c r="V326" s="90" t="s">
        <v>1601</v>
      </c>
      <c r="W326" s="422" t="s">
        <v>839</v>
      </c>
      <c r="X326" s="245">
        <v>12103452</v>
      </c>
      <c r="Y326" s="90" t="s">
        <v>113</v>
      </c>
      <c r="Z326" s="90" t="s">
        <v>1223</v>
      </c>
      <c r="AA326" s="65">
        <v>13.2</v>
      </c>
    </row>
    <row r="327" spans="1:27">
      <c r="A327" s="90" t="s">
        <v>1736</v>
      </c>
      <c r="B327" s="90"/>
      <c r="C327" s="90" t="s">
        <v>145</v>
      </c>
      <c r="D327" s="204" t="str">
        <f>HYPERLINK("mailto:uzzsantana@gmail.com","uzzsantana@gmail.com")</f>
        <v>uzzsantana@gmail.com</v>
      </c>
      <c r="E327" s="90" t="s">
        <v>1737</v>
      </c>
      <c r="F327" s="90"/>
      <c r="G327" s="90" t="s">
        <v>1738</v>
      </c>
      <c r="H327" s="90">
        <v>3186187</v>
      </c>
      <c r="I327" s="90" t="s">
        <v>1739</v>
      </c>
      <c r="J327" s="192">
        <v>33188</v>
      </c>
      <c r="K327" s="192" t="str">
        <f>TEXT(Table_3[[#This Row],[Nascimento]],"DD/MM/AA")</f>
        <v>11/11/90</v>
      </c>
      <c r="L327" s="90" t="s">
        <v>1740</v>
      </c>
      <c r="M327" s="90"/>
      <c r="N327" s="90" t="s">
        <v>1161</v>
      </c>
      <c r="O327" s="90" t="s">
        <v>1741</v>
      </c>
      <c r="P327" s="90" t="s">
        <v>1742</v>
      </c>
      <c r="Q327" s="90"/>
      <c r="R327" s="90" t="s">
        <v>105</v>
      </c>
      <c r="S327" s="90"/>
      <c r="T327" s="90"/>
      <c r="U327" s="90" t="s">
        <v>1743</v>
      </c>
      <c r="V327" s="90" t="s">
        <v>1744</v>
      </c>
      <c r="W327" s="422" t="s">
        <v>810</v>
      </c>
      <c r="X327" s="245">
        <v>12200767</v>
      </c>
      <c r="Y327" s="90" t="s">
        <v>57</v>
      </c>
      <c r="Z327" s="90"/>
      <c r="AA327" s="65">
        <v>13.2</v>
      </c>
    </row>
    <row r="328" spans="1:27">
      <c r="A328" s="34" t="s">
        <v>1745</v>
      </c>
      <c r="B328" s="34" t="s">
        <v>61</v>
      </c>
      <c r="C328" s="34" t="s">
        <v>65</v>
      </c>
      <c r="D328" s="235" t="str">
        <f>HYPERLINK("mailto:vagnerbellenzier@gmail.com","vagnerbellenzier@gmail.com")</f>
        <v>vagnerbellenzier@gmail.com</v>
      </c>
      <c r="E328" s="151" t="s">
        <v>1746</v>
      </c>
      <c r="F328" s="34" t="s">
        <v>1747</v>
      </c>
      <c r="G328" s="34" t="s">
        <v>1748</v>
      </c>
      <c r="H328" s="34">
        <v>4089510913</v>
      </c>
      <c r="I328" s="34" t="s">
        <v>1380</v>
      </c>
      <c r="J328" s="236">
        <v>33486</v>
      </c>
      <c r="K328" s="236" t="str">
        <f>TEXT(Table_3[[#This Row],[Nascimento]],"DD/MM/AA")</f>
        <v>05/09/91</v>
      </c>
      <c r="L328" s="34" t="s">
        <v>1749</v>
      </c>
      <c r="M328" s="34" t="s">
        <v>1750</v>
      </c>
      <c r="N328" s="34" t="s">
        <v>138</v>
      </c>
      <c r="O328" s="34" t="s">
        <v>1751</v>
      </c>
      <c r="P328" s="34" t="s">
        <v>1752</v>
      </c>
      <c r="Q328" s="34" t="s">
        <v>1753</v>
      </c>
      <c r="R328" s="34" t="s">
        <v>109</v>
      </c>
      <c r="S328" s="34">
        <v>1378</v>
      </c>
      <c r="T328" s="34" t="s">
        <v>1754</v>
      </c>
      <c r="U328" s="34" t="s">
        <v>1755</v>
      </c>
      <c r="V328" s="34" t="s">
        <v>1756</v>
      </c>
      <c r="W328" s="420" t="s">
        <v>1223</v>
      </c>
      <c r="X328" s="244">
        <v>12100864</v>
      </c>
      <c r="Y328" s="34" t="s">
        <v>113</v>
      </c>
      <c r="Z328" s="34" t="s">
        <v>1223</v>
      </c>
      <c r="AA328" s="65">
        <v>13.2</v>
      </c>
    </row>
    <row r="329" spans="1:27">
      <c r="A329" s="90" t="s">
        <v>1602</v>
      </c>
      <c r="B329" s="90" t="s">
        <v>198</v>
      </c>
      <c r="C329" s="90" t="s">
        <v>27</v>
      </c>
      <c r="D329" s="190" t="str">
        <f>HYPERLINK("mailto:willi.gerber@gmail.com","willi.gerber@gmail.com")</f>
        <v>willi.gerber@gmail.com</v>
      </c>
      <c r="E329" s="191" t="s">
        <v>1757</v>
      </c>
      <c r="F329" s="90"/>
      <c r="G329" s="90" t="s">
        <v>1604</v>
      </c>
      <c r="H329" s="90">
        <v>5497470</v>
      </c>
      <c r="I329" s="90" t="s">
        <v>34</v>
      </c>
      <c r="J329" s="192">
        <v>34404</v>
      </c>
      <c r="K329" s="192" t="str">
        <f>TEXT(Table_3[[#This Row],[Nascimento]],"DD/MM/AA")</f>
        <v>11/03/94</v>
      </c>
      <c r="L329" s="90" t="s">
        <v>1605</v>
      </c>
      <c r="M329" s="90" t="s">
        <v>1606</v>
      </c>
      <c r="N329" s="90" t="s">
        <v>467</v>
      </c>
      <c r="O329" s="90" t="s">
        <v>1607</v>
      </c>
      <c r="P329" s="90" t="s">
        <v>1608</v>
      </c>
      <c r="Q329" s="90" t="s">
        <v>1609</v>
      </c>
      <c r="R329" s="90" t="s">
        <v>105</v>
      </c>
      <c r="S329" s="90" t="s">
        <v>1610</v>
      </c>
      <c r="T329" s="90" t="s">
        <v>1611</v>
      </c>
      <c r="U329" s="90" t="s">
        <v>1612</v>
      </c>
      <c r="V329" s="90" t="s">
        <v>1613</v>
      </c>
      <c r="W329" s="422" t="s">
        <v>839</v>
      </c>
      <c r="X329" s="245">
        <v>12100843</v>
      </c>
      <c r="Y329" s="90" t="s">
        <v>58</v>
      </c>
      <c r="Z329" s="90" t="s">
        <v>1223</v>
      </c>
      <c r="AA329" s="65">
        <v>13.2</v>
      </c>
    </row>
    <row r="330" spans="1:27">
      <c r="A330" s="90" t="s">
        <v>1205</v>
      </c>
      <c r="B330" s="90"/>
      <c r="C330" s="90" t="s">
        <v>145</v>
      </c>
      <c r="D330" s="204" t="str">
        <f>HYPERLINK("mailto:y.kuzniecow@gmail.com","y.kuzniecow@gmail.com")</f>
        <v>y.kuzniecow@gmail.com</v>
      </c>
      <c r="E330" s="90" t="s">
        <v>1206</v>
      </c>
      <c r="F330" s="90" t="s">
        <v>1207</v>
      </c>
      <c r="G330" s="90" t="s">
        <v>1208</v>
      </c>
      <c r="H330" s="90">
        <v>4887602</v>
      </c>
      <c r="I330" s="90" t="s">
        <v>34</v>
      </c>
      <c r="J330" s="192">
        <v>34569</v>
      </c>
      <c r="K330" s="192" t="str">
        <f>TEXT(Table_3[[#This Row],[Nascimento]],"DD/MM/AA")</f>
        <v>23/08/94</v>
      </c>
      <c r="L330" s="90" t="s">
        <v>1209</v>
      </c>
      <c r="M330" s="90" t="s">
        <v>1210</v>
      </c>
      <c r="N330" s="90" t="s">
        <v>467</v>
      </c>
      <c r="O330" s="90"/>
      <c r="P330" s="90" t="s">
        <v>1211</v>
      </c>
      <c r="Q330" s="90" t="s">
        <v>1212</v>
      </c>
      <c r="R330" s="90" t="s">
        <v>105</v>
      </c>
      <c r="S330" s="90"/>
      <c r="T330" s="90"/>
      <c r="U330" s="90" t="s">
        <v>1213</v>
      </c>
      <c r="V330" s="90" t="s">
        <v>1214</v>
      </c>
      <c r="W330" s="422" t="s">
        <v>810</v>
      </c>
      <c r="X330" s="245">
        <v>13100884</v>
      </c>
      <c r="Y330" s="90" t="s">
        <v>57</v>
      </c>
      <c r="Z330" s="90" t="s">
        <v>839</v>
      </c>
      <c r="AA330" s="65">
        <v>13.2</v>
      </c>
    </row>
    <row r="331" spans="1:27">
      <c r="A331" s="272" t="s">
        <v>1758</v>
      </c>
      <c r="B331" s="273" t="s">
        <v>61</v>
      </c>
      <c r="C331" s="273" t="s">
        <v>65</v>
      </c>
      <c r="D331" s="275" t="str">
        <f>HYPERLINK("mailto:aldo.vieira.neto@gmail.com","aldo.vieira.neto@gmail.com")</f>
        <v>aldo.vieira.neto@gmail.com</v>
      </c>
      <c r="E331" s="273" t="s">
        <v>1759</v>
      </c>
      <c r="F331" s="273" t="s">
        <v>1760</v>
      </c>
      <c r="G331" s="276" t="s">
        <v>1761</v>
      </c>
      <c r="H331" s="276">
        <v>44169558</v>
      </c>
      <c r="I331" s="273" t="s">
        <v>34</v>
      </c>
      <c r="J331" s="277">
        <v>32788</v>
      </c>
      <c r="K331" s="277" t="str">
        <f>TEXT(Table_3[[#This Row],[Nascimento]],"DD/MM/AA")</f>
        <v>07/10/89</v>
      </c>
      <c r="L331" s="273" t="s">
        <v>1762</v>
      </c>
      <c r="M331" s="273"/>
      <c r="N331" s="273" t="s">
        <v>1763</v>
      </c>
      <c r="O331" s="273" t="s">
        <v>1764</v>
      </c>
      <c r="P331" s="273" t="s">
        <v>1765</v>
      </c>
      <c r="Q331" s="273" t="s">
        <v>1766</v>
      </c>
      <c r="R331" s="273" t="s">
        <v>336</v>
      </c>
      <c r="S331" s="276">
        <v>803</v>
      </c>
      <c r="T331" s="276" t="s">
        <v>1767</v>
      </c>
      <c r="U331" s="273" t="s">
        <v>1768</v>
      </c>
      <c r="V331" s="273" t="s">
        <v>1769</v>
      </c>
      <c r="W331" s="442" t="s">
        <v>1484</v>
      </c>
      <c r="X331" s="278">
        <v>10100864</v>
      </c>
      <c r="Y331" s="276" t="s">
        <v>57</v>
      </c>
      <c r="Z331" s="279" t="s">
        <v>1770</v>
      </c>
      <c r="AA331" s="65">
        <v>13.1</v>
      </c>
    </row>
    <row r="332" spans="1:27">
      <c r="A332" s="280" t="s">
        <v>1354</v>
      </c>
      <c r="B332" s="158"/>
      <c r="C332" s="158" t="s">
        <v>1771</v>
      </c>
      <c r="D332" s="159" t="str">
        <f>HYPERLINK("mailto:amandamaffioletti@gmail.com","amandamaffioletti@gmail.com")</f>
        <v>amandamaffioletti@gmail.com</v>
      </c>
      <c r="E332" s="158" t="s">
        <v>1772</v>
      </c>
      <c r="F332" s="158" t="s">
        <v>1773</v>
      </c>
      <c r="G332" s="158" t="s">
        <v>1358</v>
      </c>
      <c r="H332" s="160">
        <v>4908829</v>
      </c>
      <c r="I332" s="158" t="s">
        <v>34</v>
      </c>
      <c r="J332" s="161">
        <v>34073</v>
      </c>
      <c r="K332" s="214" t="str">
        <f>TEXT(Table_3[[#This Row],[Nascimento]],"DD/MM/AA")</f>
        <v>14/04/93</v>
      </c>
      <c r="L332" s="158" t="s">
        <v>1359</v>
      </c>
      <c r="M332" s="158" t="s">
        <v>1774</v>
      </c>
      <c r="N332" s="158" t="s">
        <v>467</v>
      </c>
      <c r="O332" s="160"/>
      <c r="P332" s="158" t="s">
        <v>1775</v>
      </c>
      <c r="Q332" s="158" t="s">
        <v>1362</v>
      </c>
      <c r="R332" s="158"/>
      <c r="S332" s="160"/>
      <c r="T332" s="160"/>
      <c r="U332" s="158" t="s">
        <v>1363</v>
      </c>
      <c r="V332" s="158" t="s">
        <v>1364</v>
      </c>
      <c r="W332" s="443" t="s">
        <v>839</v>
      </c>
      <c r="X332" s="282">
        <v>12204798</v>
      </c>
      <c r="Y332" s="160" t="s">
        <v>57</v>
      </c>
      <c r="Z332" s="163" t="s">
        <v>1365</v>
      </c>
      <c r="AA332" s="65">
        <v>13.1</v>
      </c>
    </row>
    <row r="333" spans="1:27">
      <c r="A333" s="283" t="s">
        <v>1463</v>
      </c>
      <c r="B333" s="166"/>
      <c r="C333" s="166" t="s">
        <v>1776</v>
      </c>
      <c r="D333" s="219" t="str">
        <f>HYPERLINK("mailto:ana.reisdorfer@gmail.com","ana.reisdorfer@gmail.com")</f>
        <v>ana.reisdorfer@gmail.com</v>
      </c>
      <c r="E333" s="166" t="s">
        <v>1777</v>
      </c>
      <c r="F333" s="166" t="s">
        <v>1778</v>
      </c>
      <c r="G333" s="220" t="s">
        <v>1466</v>
      </c>
      <c r="H333" s="220">
        <v>53937414</v>
      </c>
      <c r="I333" s="166" t="s">
        <v>34</v>
      </c>
      <c r="J333" s="221">
        <v>34550</v>
      </c>
      <c r="K333" s="471" t="str">
        <f>TEXT(Table_3[[#This Row],[Nascimento]],"DD/MM/AA")</f>
        <v>04/08/94</v>
      </c>
      <c r="L333" s="166" t="s">
        <v>100</v>
      </c>
      <c r="M333" s="166" t="s">
        <v>1467</v>
      </c>
      <c r="N333" s="166" t="s">
        <v>41</v>
      </c>
      <c r="O333" s="220" t="s">
        <v>102</v>
      </c>
      <c r="P333" s="166" t="s">
        <v>1779</v>
      </c>
      <c r="Q333" s="166" t="s">
        <v>1469</v>
      </c>
      <c r="R333" s="166" t="s">
        <v>105</v>
      </c>
      <c r="S333" s="220" t="s">
        <v>1470</v>
      </c>
      <c r="T333" s="220" t="s">
        <v>1471</v>
      </c>
      <c r="U333" s="166" t="s">
        <v>1472</v>
      </c>
      <c r="V333" s="166" t="s">
        <v>1473</v>
      </c>
      <c r="W333" s="444" t="s">
        <v>839</v>
      </c>
      <c r="X333" s="285">
        <v>12100825</v>
      </c>
      <c r="Y333" s="220" t="s">
        <v>58</v>
      </c>
      <c r="Z333" s="223" t="s">
        <v>1223</v>
      </c>
      <c r="AA333" s="65">
        <v>13.1</v>
      </c>
    </row>
    <row r="334" spans="1:27">
      <c r="A334" s="286" t="s">
        <v>1780</v>
      </c>
      <c r="B334" s="210" t="s">
        <v>1355</v>
      </c>
      <c r="C334" s="210" t="s">
        <v>65</v>
      </c>
      <c r="D334" s="287" t="s">
        <v>1781</v>
      </c>
      <c r="E334" s="210" t="s">
        <v>1782</v>
      </c>
      <c r="F334" s="210"/>
      <c r="G334" s="215" t="s">
        <v>1783</v>
      </c>
      <c r="H334" s="215">
        <v>4590299</v>
      </c>
      <c r="I334" s="210" t="s">
        <v>34</v>
      </c>
      <c r="J334" s="214">
        <v>33862</v>
      </c>
      <c r="K334" s="214" t="str">
        <f>TEXT(Table_3[[#This Row],[Nascimento]],"DD/MM/AA")</f>
        <v>15/09/92</v>
      </c>
      <c r="L334" s="210" t="s">
        <v>1784</v>
      </c>
      <c r="M334" s="210" t="s">
        <v>1785</v>
      </c>
      <c r="N334" s="210" t="s">
        <v>41</v>
      </c>
      <c r="O334" s="210" t="s">
        <v>833</v>
      </c>
      <c r="P334" s="210" t="s">
        <v>1786</v>
      </c>
      <c r="Q334" s="210" t="s">
        <v>1787</v>
      </c>
      <c r="R334" s="210" t="s">
        <v>105</v>
      </c>
      <c r="S334" s="215" t="s">
        <v>1788</v>
      </c>
      <c r="T334" s="215" t="s">
        <v>1789</v>
      </c>
      <c r="U334" s="210" t="s">
        <v>1790</v>
      </c>
      <c r="V334" s="210" t="s">
        <v>1791</v>
      </c>
      <c r="W334" s="445" t="s">
        <v>1223</v>
      </c>
      <c r="X334" s="288">
        <v>11202946</v>
      </c>
      <c r="Y334" s="215" t="s">
        <v>57</v>
      </c>
      <c r="Z334" s="217" t="s">
        <v>1484</v>
      </c>
      <c r="AA334" s="65">
        <v>13.1</v>
      </c>
    </row>
    <row r="335" spans="1:27">
      <c r="A335" s="283" t="s">
        <v>1215</v>
      </c>
      <c r="B335" s="166"/>
      <c r="C335" s="166" t="s">
        <v>1776</v>
      </c>
      <c r="D335" s="219" t="str">
        <f>HYPERLINK("mailto:anaptre@gmail.com","anaptre@gmail.com")</f>
        <v>anaptre@gmail.com</v>
      </c>
      <c r="E335" s="166" t="s">
        <v>1792</v>
      </c>
      <c r="F335" s="166"/>
      <c r="G335" s="166" t="s">
        <v>1217</v>
      </c>
      <c r="H335" s="220">
        <v>401462377</v>
      </c>
      <c r="I335" s="166" t="s">
        <v>210</v>
      </c>
      <c r="J335" s="221">
        <v>34496</v>
      </c>
      <c r="K335" s="471" t="str">
        <f>TEXT(Table_3[[#This Row],[Nascimento]],"DD/MM/AA")</f>
        <v>11/06/94</v>
      </c>
      <c r="L335" s="289" t="s">
        <v>1793</v>
      </c>
      <c r="M335" s="289" t="s">
        <v>354</v>
      </c>
      <c r="N335" s="289" t="s">
        <v>1161</v>
      </c>
      <c r="O335" s="289" t="s">
        <v>217</v>
      </c>
      <c r="P335" s="166" t="s">
        <v>1794</v>
      </c>
      <c r="Q335" s="166" t="s">
        <v>1220</v>
      </c>
      <c r="R335" s="166" t="s">
        <v>518</v>
      </c>
      <c r="S335" s="220">
        <v>1614</v>
      </c>
      <c r="T335" s="220">
        <v>60523</v>
      </c>
      <c r="U335" s="166" t="s">
        <v>1221</v>
      </c>
      <c r="V335" s="166" t="s">
        <v>1222</v>
      </c>
      <c r="W335" s="444" t="s">
        <v>839</v>
      </c>
      <c r="X335" s="290">
        <v>12104067</v>
      </c>
      <c r="Y335" s="166" t="s">
        <v>58</v>
      </c>
      <c r="Z335" s="223" t="s">
        <v>1223</v>
      </c>
      <c r="AA335" s="65">
        <v>13.1</v>
      </c>
    </row>
    <row r="336" spans="1:27">
      <c r="A336" s="280" t="s">
        <v>1614</v>
      </c>
      <c r="B336" s="158" t="s">
        <v>768</v>
      </c>
      <c r="C336" s="158" t="s">
        <v>27</v>
      </c>
      <c r="D336" s="291" t="str">
        <f>HYPERLINK("mailto:andrevclopes9@gmail.com","andrevclopes9@gmail.com")</f>
        <v>andrevclopes9@gmail.com</v>
      </c>
      <c r="E336" s="158" t="s">
        <v>1795</v>
      </c>
      <c r="F336" s="158"/>
      <c r="G336" s="158" t="s">
        <v>1616</v>
      </c>
      <c r="H336" s="160">
        <v>402941640</v>
      </c>
      <c r="I336" s="158" t="s">
        <v>210</v>
      </c>
      <c r="J336" s="161">
        <v>33827</v>
      </c>
      <c r="K336" s="214" t="str">
        <f>TEXT(Table_3[[#This Row],[Nascimento]],"DD/MM/AA")</f>
        <v>11/08/92</v>
      </c>
      <c r="L336" s="158" t="s">
        <v>1617</v>
      </c>
      <c r="M336" s="158" t="s">
        <v>1618</v>
      </c>
      <c r="N336" s="158" t="s">
        <v>1796</v>
      </c>
      <c r="O336" s="292" t="s">
        <v>1619</v>
      </c>
      <c r="P336" s="158" t="s">
        <v>1797</v>
      </c>
      <c r="Q336" s="158" t="s">
        <v>1621</v>
      </c>
      <c r="R336" s="158" t="s">
        <v>105</v>
      </c>
      <c r="S336" s="160" t="s">
        <v>1622</v>
      </c>
      <c r="T336" s="160" t="s">
        <v>1623</v>
      </c>
      <c r="U336" s="158" t="s">
        <v>1624</v>
      </c>
      <c r="V336" s="158" t="s">
        <v>1625</v>
      </c>
      <c r="W336" s="443" t="s">
        <v>1365</v>
      </c>
      <c r="X336" s="282">
        <v>11103549</v>
      </c>
      <c r="Y336" s="160" t="s">
        <v>113</v>
      </c>
      <c r="Z336" s="163" t="s">
        <v>1452</v>
      </c>
      <c r="AA336" s="65">
        <v>13.1</v>
      </c>
    </row>
    <row r="337" spans="1:27">
      <c r="A337" s="283" t="s">
        <v>1474</v>
      </c>
      <c r="B337" s="166"/>
      <c r="C337" s="166" t="s">
        <v>1798</v>
      </c>
      <c r="D337" s="219" t="str">
        <f>HYPERLINK("mailto:dandrucioli@gmail.com","dandrucioli@gmail.com")</f>
        <v>dandrucioli@gmail.com</v>
      </c>
      <c r="E337" s="166" t="s">
        <v>1799</v>
      </c>
      <c r="F337" s="166" t="s">
        <v>1800</v>
      </c>
      <c r="G337" s="220" t="s">
        <v>1477</v>
      </c>
      <c r="H337" s="220">
        <v>361142699</v>
      </c>
      <c r="I337" s="166" t="s">
        <v>210</v>
      </c>
      <c r="J337" s="221">
        <v>33628</v>
      </c>
      <c r="K337" s="471" t="str">
        <f>TEXT(Table_3[[#This Row],[Nascimento]],"DD/MM/AA")</f>
        <v>25/01/92</v>
      </c>
      <c r="L337" s="166" t="s">
        <v>1478</v>
      </c>
      <c r="M337" s="166" t="s">
        <v>1479</v>
      </c>
      <c r="N337" s="166" t="s">
        <v>467</v>
      </c>
      <c r="O337" s="220" t="s">
        <v>269</v>
      </c>
      <c r="P337" s="166" t="s">
        <v>1799</v>
      </c>
      <c r="Q337" s="166" t="s">
        <v>1480</v>
      </c>
      <c r="R337" s="34" t="s">
        <v>336</v>
      </c>
      <c r="S337" s="34">
        <v>4628</v>
      </c>
      <c r="T337" s="34" t="s">
        <v>1481</v>
      </c>
      <c r="U337" s="166" t="s">
        <v>1482</v>
      </c>
      <c r="V337" s="166" t="s">
        <v>1483</v>
      </c>
      <c r="W337" s="444" t="s">
        <v>839</v>
      </c>
      <c r="X337" s="285">
        <v>11200758</v>
      </c>
      <c r="Y337" s="220" t="s">
        <v>57</v>
      </c>
      <c r="Z337" s="223" t="s">
        <v>1484</v>
      </c>
      <c r="AA337" s="65">
        <v>13.1</v>
      </c>
    </row>
    <row r="338" spans="1:27">
      <c r="A338" s="280" t="s">
        <v>1626</v>
      </c>
      <c r="B338" s="158" t="s">
        <v>198</v>
      </c>
      <c r="C338" s="158" t="s">
        <v>27</v>
      </c>
      <c r="D338" s="291" t="str">
        <f>HYPERLINK("mailto:debifarra@gmail.com","debifarra@gmail.com")</f>
        <v>debifarra@gmail.com</v>
      </c>
      <c r="E338" s="158" t="s">
        <v>1801</v>
      </c>
      <c r="F338" s="158"/>
      <c r="G338" s="158" t="s">
        <v>1628</v>
      </c>
      <c r="H338" s="160">
        <v>5634332</v>
      </c>
      <c r="I338" s="158" t="s">
        <v>34</v>
      </c>
      <c r="J338" s="161">
        <v>34463</v>
      </c>
      <c r="K338" s="214" t="str">
        <f>TEXT(Table_3[[#This Row],[Nascimento]],"DD/MM/AA")</f>
        <v>09/05/94</v>
      </c>
      <c r="L338" s="158" t="s">
        <v>1629</v>
      </c>
      <c r="M338" s="158" t="s">
        <v>1630</v>
      </c>
      <c r="N338" s="158" t="s">
        <v>41</v>
      </c>
      <c r="O338" s="158" t="s">
        <v>1631</v>
      </c>
      <c r="P338" s="158" t="s">
        <v>1632</v>
      </c>
      <c r="Q338" s="158" t="s">
        <v>1633</v>
      </c>
      <c r="R338" s="158"/>
      <c r="S338" s="160"/>
      <c r="T338" s="160"/>
      <c r="U338" s="158" t="s">
        <v>1634</v>
      </c>
      <c r="V338" s="158" t="s">
        <v>1635</v>
      </c>
      <c r="W338" s="443" t="s">
        <v>1365</v>
      </c>
      <c r="X338" s="282">
        <v>12100850</v>
      </c>
      <c r="Y338" s="160" t="s">
        <v>113</v>
      </c>
      <c r="Z338" s="163" t="s">
        <v>1223</v>
      </c>
      <c r="AA338" s="65">
        <v>13.1</v>
      </c>
    </row>
    <row r="339" spans="1:27">
      <c r="A339" s="283" t="s">
        <v>1636</v>
      </c>
      <c r="B339" s="166" t="s">
        <v>26</v>
      </c>
      <c r="C339" s="166" t="s">
        <v>27</v>
      </c>
      <c r="D339" s="284" t="str">
        <f>HYPERLINK("mailto:eduardoxepa@gmail.com","eduardoxepa@gmail.com")</f>
        <v>eduardoxepa@gmail.com</v>
      </c>
      <c r="E339" s="166" t="s">
        <v>1802</v>
      </c>
      <c r="F339" s="166" t="s">
        <v>1803</v>
      </c>
      <c r="G339" s="166" t="s">
        <v>1639</v>
      </c>
      <c r="H339" s="220">
        <v>4755729</v>
      </c>
      <c r="I339" s="166" t="s">
        <v>1640</v>
      </c>
      <c r="J339" s="221">
        <v>34058</v>
      </c>
      <c r="K339" s="471" t="str">
        <f>TEXT(Table_3[[#This Row],[Nascimento]],"DD/MM/AA")</f>
        <v>30/03/93</v>
      </c>
      <c r="L339" s="166" t="s">
        <v>1641</v>
      </c>
      <c r="M339" s="166" t="s">
        <v>1642</v>
      </c>
      <c r="N339" s="166" t="s">
        <v>1804</v>
      </c>
      <c r="O339" s="166" t="s">
        <v>1643</v>
      </c>
      <c r="P339" s="166" t="s">
        <v>1803</v>
      </c>
      <c r="Q339" s="166" t="s">
        <v>1644</v>
      </c>
      <c r="R339" s="166" t="s">
        <v>518</v>
      </c>
      <c r="S339" s="220">
        <v>1716</v>
      </c>
      <c r="T339" s="220">
        <v>1000612</v>
      </c>
      <c r="U339" s="166" t="s">
        <v>1645</v>
      </c>
      <c r="V339" s="166" t="s">
        <v>1646</v>
      </c>
      <c r="W339" s="444" t="s">
        <v>1365</v>
      </c>
      <c r="X339" s="285">
        <v>12100868</v>
      </c>
      <c r="Y339" s="220" t="s">
        <v>57</v>
      </c>
      <c r="Z339" s="223" t="s">
        <v>1223</v>
      </c>
      <c r="AA339" s="65">
        <v>13.1</v>
      </c>
    </row>
    <row r="340" spans="1:27">
      <c r="A340" s="280" t="s">
        <v>1648</v>
      </c>
      <c r="B340" s="158" t="s">
        <v>26</v>
      </c>
      <c r="C340" s="158" t="s">
        <v>27</v>
      </c>
      <c r="D340" s="291" t="str">
        <f>HYPERLINK("mailto:guilhermefrassan@gmail.com","guilhermefrassan@gmail.com")</f>
        <v>guilhermefrassan@gmail.com</v>
      </c>
      <c r="E340" s="158" t="s">
        <v>1805</v>
      </c>
      <c r="F340" s="158"/>
      <c r="G340" s="158" t="s">
        <v>1650</v>
      </c>
      <c r="H340" s="160">
        <v>363913257</v>
      </c>
      <c r="I340" s="158" t="s">
        <v>210</v>
      </c>
      <c r="J340" s="161">
        <v>34205</v>
      </c>
      <c r="K340" s="214" t="str">
        <f>TEXT(Table_3[[#This Row],[Nascimento]],"DD/MM/AA")</f>
        <v>24/08/93</v>
      </c>
      <c r="L340" s="158" t="s">
        <v>1806</v>
      </c>
      <c r="M340" s="158" t="s">
        <v>1651</v>
      </c>
      <c r="N340" s="158" t="s">
        <v>41</v>
      </c>
      <c r="O340" s="158" t="s">
        <v>587</v>
      </c>
      <c r="P340" s="158" t="s">
        <v>1807</v>
      </c>
      <c r="Q340" s="158" t="s">
        <v>1653</v>
      </c>
      <c r="R340" s="158" t="s">
        <v>105</v>
      </c>
      <c r="S340" s="160" t="s">
        <v>1654</v>
      </c>
      <c r="T340" s="160" t="s">
        <v>1655</v>
      </c>
      <c r="U340" s="158" t="s">
        <v>1656</v>
      </c>
      <c r="V340" s="158" t="s">
        <v>1657</v>
      </c>
      <c r="W340" s="443" t="s">
        <v>1365</v>
      </c>
      <c r="X340" s="282">
        <v>11202931</v>
      </c>
      <c r="Y340" s="160" t="s">
        <v>113</v>
      </c>
      <c r="Z340" s="163" t="s">
        <v>1484</v>
      </c>
      <c r="AA340" s="65">
        <v>13.1</v>
      </c>
    </row>
    <row r="341" spans="1:27">
      <c r="A341" s="283" t="s">
        <v>1508</v>
      </c>
      <c r="B341" s="166"/>
      <c r="C341" s="166" t="s">
        <v>1771</v>
      </c>
      <c r="D341" s="219" t="str">
        <f>HYPERLINK("mailto:gustavomulleroliveira@gmail.com","gustavomulleroliveira@gmail.com")</f>
        <v>gustavomulleroliveira@gmail.com</v>
      </c>
      <c r="E341" s="166" t="s">
        <v>1808</v>
      </c>
      <c r="F341" s="166" t="s">
        <v>1809</v>
      </c>
      <c r="G341" s="220" t="s">
        <v>1511</v>
      </c>
      <c r="H341" s="220">
        <v>54691192</v>
      </c>
      <c r="I341" s="166" t="s">
        <v>34</v>
      </c>
      <c r="J341" s="221">
        <v>33294</v>
      </c>
      <c r="K341" s="471" t="str">
        <f>TEXT(Table_3[[#This Row],[Nascimento]],"DD/MM/AA")</f>
        <v>25/02/91</v>
      </c>
      <c r="L341" s="166" t="s">
        <v>1512</v>
      </c>
      <c r="M341" s="166" t="s">
        <v>1513</v>
      </c>
      <c r="N341" s="166" t="s">
        <v>1458</v>
      </c>
      <c r="O341" s="220">
        <v>88063650</v>
      </c>
      <c r="P341" s="166" t="s">
        <v>1810</v>
      </c>
      <c r="Q341" s="166" t="s">
        <v>1512</v>
      </c>
      <c r="R341" s="166" t="s">
        <v>105</v>
      </c>
      <c r="S341" s="220"/>
      <c r="T341" s="220"/>
      <c r="U341" s="166" t="s">
        <v>1516</v>
      </c>
      <c r="V341" s="166" t="s">
        <v>1517</v>
      </c>
      <c r="W341" s="444" t="s">
        <v>839</v>
      </c>
      <c r="X341" s="285">
        <v>11202950</v>
      </c>
      <c r="Y341" s="220" t="s">
        <v>57</v>
      </c>
      <c r="Z341" s="223" t="s">
        <v>1484</v>
      </c>
      <c r="AA341" s="65">
        <v>13.1</v>
      </c>
    </row>
    <row r="342" spans="1:27">
      <c r="A342" s="280" t="s">
        <v>1811</v>
      </c>
      <c r="B342" s="158" t="s">
        <v>198</v>
      </c>
      <c r="C342" s="158" t="s">
        <v>27</v>
      </c>
      <c r="D342" s="291" t="str">
        <f>HYPERLINK("mailto:gustavopiazzetta@gmail.com","gustavopiazzetta@gmail.com")</f>
        <v>gustavopiazzetta@gmail.com</v>
      </c>
      <c r="E342" s="158" t="s">
        <v>1812</v>
      </c>
      <c r="F342" s="158"/>
      <c r="G342" s="158" t="s">
        <v>1813</v>
      </c>
      <c r="H342" s="160">
        <v>5190435</v>
      </c>
      <c r="I342" s="158" t="s">
        <v>34</v>
      </c>
      <c r="J342" s="161">
        <v>34127</v>
      </c>
      <c r="K342" s="214" t="str">
        <f>TEXT(Table_3[[#This Row],[Nascimento]],"DD/MM/AA")</f>
        <v>07/06/93</v>
      </c>
      <c r="L342" s="158" t="s">
        <v>91</v>
      </c>
      <c r="M342" s="158" t="s">
        <v>1814</v>
      </c>
      <c r="N342" s="158" t="s">
        <v>1796</v>
      </c>
      <c r="O342" s="158" t="s">
        <v>96</v>
      </c>
      <c r="P342" s="158" t="s">
        <v>1815</v>
      </c>
      <c r="Q342" s="158" t="s">
        <v>1816</v>
      </c>
      <c r="R342" s="158" t="s">
        <v>105</v>
      </c>
      <c r="S342" s="160" t="s">
        <v>1817</v>
      </c>
      <c r="T342" s="160" t="s">
        <v>1818</v>
      </c>
      <c r="U342" s="158" t="s">
        <v>1819</v>
      </c>
      <c r="V342" s="158" t="s">
        <v>1820</v>
      </c>
      <c r="W342" s="443" t="s">
        <v>1365</v>
      </c>
      <c r="X342" s="282">
        <v>12100837</v>
      </c>
      <c r="Y342" s="160" t="s">
        <v>58</v>
      </c>
      <c r="Z342" s="163" t="s">
        <v>1223</v>
      </c>
      <c r="AA342" s="65">
        <v>13.1</v>
      </c>
    </row>
    <row r="343" spans="1:27">
      <c r="A343" s="283" t="s">
        <v>1658</v>
      </c>
      <c r="B343" s="166" t="s">
        <v>26</v>
      </c>
      <c r="C343" s="166" t="s">
        <v>27</v>
      </c>
      <c r="D343" s="284" t="str">
        <f>HYPERLINK("mailto:htitoto@gmail.com","htitoto@gmail.com")</f>
        <v>htitoto@gmail.com</v>
      </c>
      <c r="E343" s="166" t="s">
        <v>1821</v>
      </c>
      <c r="F343" s="166" t="s">
        <v>1822</v>
      </c>
      <c r="G343" s="166" t="s">
        <v>1661</v>
      </c>
      <c r="H343" s="220">
        <v>360131633</v>
      </c>
      <c r="I343" s="166" t="s">
        <v>210</v>
      </c>
      <c r="J343" s="221">
        <v>33841</v>
      </c>
      <c r="K343" s="471" t="str">
        <f>TEXT(Table_3[[#This Row],[Nascimento]],"DD/MM/AA")</f>
        <v>25/08/92</v>
      </c>
      <c r="L343" s="166" t="s">
        <v>1662</v>
      </c>
      <c r="M343" s="166" t="s">
        <v>1663</v>
      </c>
      <c r="N343" s="166" t="s">
        <v>41</v>
      </c>
      <c r="O343" s="166" t="s">
        <v>377</v>
      </c>
      <c r="P343" s="166" t="s">
        <v>1823</v>
      </c>
      <c r="Q343" s="166" t="s">
        <v>1824</v>
      </c>
      <c r="R343" s="166" t="s">
        <v>518</v>
      </c>
      <c r="S343" s="220" t="s">
        <v>1666</v>
      </c>
      <c r="T343" s="220" t="s">
        <v>1667</v>
      </c>
      <c r="U343" s="166" t="s">
        <v>1668</v>
      </c>
      <c r="V343" s="166" t="s">
        <v>1669</v>
      </c>
      <c r="W343" s="444" t="s">
        <v>1365</v>
      </c>
      <c r="X343" s="285">
        <v>12100874</v>
      </c>
      <c r="Y343" s="220" t="s">
        <v>57</v>
      </c>
      <c r="Z343" s="223" t="s">
        <v>1223</v>
      </c>
      <c r="AA343" s="65">
        <v>13.1</v>
      </c>
    </row>
    <row r="344" spans="1:27">
      <c r="A344" s="280" t="s">
        <v>1670</v>
      </c>
      <c r="B344" s="158" t="s">
        <v>1355</v>
      </c>
      <c r="C344" s="158" t="s">
        <v>27</v>
      </c>
      <c r="D344" s="281" t="s">
        <v>1671</v>
      </c>
      <c r="E344" s="158" t="s">
        <v>1825</v>
      </c>
      <c r="F344" s="158" t="s">
        <v>1826</v>
      </c>
      <c r="G344" s="160" t="s">
        <v>1673</v>
      </c>
      <c r="H344" s="160">
        <v>372669396</v>
      </c>
      <c r="I344" s="158" t="s">
        <v>210</v>
      </c>
      <c r="J344" s="161">
        <v>33872</v>
      </c>
      <c r="K344" s="214" t="str">
        <f>TEXT(Table_3[[#This Row],[Nascimento]],"DD/MM/AA")</f>
        <v>25/09/92</v>
      </c>
      <c r="L344" s="158" t="s">
        <v>1827</v>
      </c>
      <c r="M344" s="158" t="s">
        <v>1674</v>
      </c>
      <c r="N344" s="158" t="s">
        <v>41</v>
      </c>
      <c r="O344" s="158" t="s">
        <v>1336</v>
      </c>
      <c r="P344" s="158" t="s">
        <v>1828</v>
      </c>
      <c r="Q344" s="158" t="s">
        <v>1676</v>
      </c>
      <c r="R344" s="158" t="s">
        <v>105</v>
      </c>
      <c r="S344" s="160" t="s">
        <v>1677</v>
      </c>
      <c r="T344" s="160" t="s">
        <v>1678</v>
      </c>
      <c r="U344" s="158" t="s">
        <v>1679</v>
      </c>
      <c r="V344" s="158" t="s">
        <v>1680</v>
      </c>
      <c r="W344" s="443" t="s">
        <v>1223</v>
      </c>
      <c r="X344" s="282">
        <v>11203808</v>
      </c>
      <c r="Y344" s="160" t="s">
        <v>57</v>
      </c>
      <c r="Z344" s="163" t="s">
        <v>1484</v>
      </c>
      <c r="AA344" s="65">
        <v>13.1</v>
      </c>
    </row>
    <row r="345" spans="1:27">
      <c r="A345" s="283" t="s">
        <v>1518</v>
      </c>
      <c r="B345" s="166"/>
      <c r="C345" s="166" t="s">
        <v>1829</v>
      </c>
      <c r="D345" s="219" t="str">
        <f>HYPERLINK("mailto:isabellymazuco@gmail.com","isabellymazuco@gmail.com")</f>
        <v>isabellymazuco@gmail.com</v>
      </c>
      <c r="E345" s="166" t="s">
        <v>1830</v>
      </c>
      <c r="F345" s="166"/>
      <c r="G345" s="220" t="s">
        <v>1520</v>
      </c>
      <c r="H345" s="220">
        <v>5523936</v>
      </c>
      <c r="I345" s="166"/>
      <c r="J345" s="221">
        <v>34484</v>
      </c>
      <c r="K345" s="471" t="str">
        <f>TEXT(Table_3[[#This Row],[Nascimento]],"DD/MM/AA")</f>
        <v>30/05/94</v>
      </c>
      <c r="L345" s="166" t="s">
        <v>1831</v>
      </c>
      <c r="M345" s="166" t="s">
        <v>1522</v>
      </c>
      <c r="N345" s="166" t="s">
        <v>95</v>
      </c>
      <c r="O345" s="220" t="s">
        <v>96</v>
      </c>
      <c r="P345" s="166" t="s">
        <v>1832</v>
      </c>
      <c r="Q345" s="166" t="s">
        <v>1524</v>
      </c>
      <c r="R345" s="166" t="s">
        <v>105</v>
      </c>
      <c r="S345" s="220" t="s">
        <v>1525</v>
      </c>
      <c r="T345" s="220" t="s">
        <v>1526</v>
      </c>
      <c r="U345" s="166" t="s">
        <v>1527</v>
      </c>
      <c r="V345" s="166" t="s">
        <v>1528</v>
      </c>
      <c r="W345" s="444" t="s">
        <v>839</v>
      </c>
      <c r="X345" s="285">
        <v>12104100</v>
      </c>
      <c r="Y345" s="220" t="s">
        <v>58</v>
      </c>
      <c r="Z345" s="223" t="s">
        <v>1223</v>
      </c>
      <c r="AA345" s="65">
        <v>13.1</v>
      </c>
    </row>
    <row r="346" spans="1:27">
      <c r="A346" s="286" t="s">
        <v>1833</v>
      </c>
      <c r="B346" s="210" t="s">
        <v>26</v>
      </c>
      <c r="C346" s="210" t="s">
        <v>65</v>
      </c>
      <c r="D346" s="211" t="str">
        <f>HYPERLINK("mailto:jgabrieljohn@gmail.com","jgabrieljohn@gmail.com")</f>
        <v>jgabrieljohn@gmail.com</v>
      </c>
      <c r="E346" s="210" t="s">
        <v>1834</v>
      </c>
      <c r="F346" s="210"/>
      <c r="G346" s="215" t="s">
        <v>1835</v>
      </c>
      <c r="H346" s="215">
        <v>9098660633</v>
      </c>
      <c r="I346" s="210" t="s">
        <v>1380</v>
      </c>
      <c r="J346" s="214">
        <v>32975</v>
      </c>
      <c r="K346" s="214" t="str">
        <f>TEXT(Table_3[[#This Row],[Nascimento]],"DD/MM/AA")</f>
        <v>12/04/90</v>
      </c>
      <c r="L346" s="210" t="s">
        <v>1836</v>
      </c>
      <c r="M346" s="210" t="s">
        <v>1837</v>
      </c>
      <c r="N346" s="210" t="s">
        <v>1161</v>
      </c>
      <c r="O346" s="210" t="s">
        <v>160</v>
      </c>
      <c r="P346" s="210" t="s">
        <v>1838</v>
      </c>
      <c r="Q346" s="210" t="s">
        <v>1839</v>
      </c>
      <c r="R346" s="210" t="s">
        <v>1840</v>
      </c>
      <c r="S346" s="215" t="s">
        <v>1841</v>
      </c>
      <c r="T346" s="215" t="s">
        <v>1842</v>
      </c>
      <c r="U346" s="210" t="s">
        <v>1843</v>
      </c>
      <c r="V346" s="210" t="s">
        <v>1844</v>
      </c>
      <c r="W346" s="445" t="s">
        <v>1223</v>
      </c>
      <c r="X346" s="288">
        <v>12104071</v>
      </c>
      <c r="Y346" s="215" t="s">
        <v>57</v>
      </c>
      <c r="Z346" s="217" t="s">
        <v>1223</v>
      </c>
      <c r="AA346" s="65">
        <v>13.1</v>
      </c>
    </row>
    <row r="347" spans="1:27">
      <c r="A347" s="283" t="s">
        <v>1529</v>
      </c>
      <c r="B347" s="166"/>
      <c r="C347" s="166" t="s">
        <v>1776</v>
      </c>
      <c r="D347" s="219" t="str">
        <f>HYPERLINK("mailto:joaopaulopadovani@gmail.com","joaopaulopadovani@gmail.com")</f>
        <v>joaopaulopadovani@gmail.com</v>
      </c>
      <c r="E347" s="166" t="s">
        <v>1845</v>
      </c>
      <c r="F347" s="166"/>
      <c r="G347" s="220">
        <v>22811663843</v>
      </c>
      <c r="H347" s="220">
        <v>487260053</v>
      </c>
      <c r="I347" s="166" t="s">
        <v>210</v>
      </c>
      <c r="J347" s="221">
        <v>33675</v>
      </c>
      <c r="K347" s="471" t="str">
        <f>TEXT(Table_3[[#This Row],[Nascimento]],"DD/MM/AA")</f>
        <v>12/03/92</v>
      </c>
      <c r="L347" s="166" t="s">
        <v>1532</v>
      </c>
      <c r="M347" s="166" t="s">
        <v>1533</v>
      </c>
      <c r="N347" s="166" t="s">
        <v>467</v>
      </c>
      <c r="O347" s="220">
        <v>88036000</v>
      </c>
      <c r="P347" s="166" t="s">
        <v>1846</v>
      </c>
      <c r="Q347" s="166" t="s">
        <v>1536</v>
      </c>
      <c r="R347" s="166" t="s">
        <v>336</v>
      </c>
      <c r="S347" s="220">
        <v>1227</v>
      </c>
      <c r="T347" s="220" t="s">
        <v>1537</v>
      </c>
      <c r="U347" s="166" t="s">
        <v>1538</v>
      </c>
      <c r="V347" s="166" t="s">
        <v>1539</v>
      </c>
      <c r="W347" s="444" t="s">
        <v>839</v>
      </c>
      <c r="X347" s="285">
        <v>11103552</v>
      </c>
      <c r="Y347" s="166" t="s">
        <v>57</v>
      </c>
      <c r="Z347" s="223" t="s">
        <v>1452</v>
      </c>
      <c r="AA347" s="65">
        <v>13.1</v>
      </c>
    </row>
    <row r="348" spans="1:27">
      <c r="A348" s="272" t="s">
        <v>1847</v>
      </c>
      <c r="B348" s="273" t="s">
        <v>1355</v>
      </c>
      <c r="C348" s="273" t="s">
        <v>27</v>
      </c>
      <c r="D348" s="274" t="s">
        <v>1848</v>
      </c>
      <c r="E348" s="273" t="s">
        <v>1849</v>
      </c>
      <c r="F348" s="273"/>
      <c r="G348" s="276">
        <v>8166518929</v>
      </c>
      <c r="H348" s="276">
        <v>52299350</v>
      </c>
      <c r="I348" s="273" t="s">
        <v>34</v>
      </c>
      <c r="J348" s="277">
        <v>33940</v>
      </c>
      <c r="K348" s="277" t="str">
        <f>TEXT(Table_3[[#This Row],[Nascimento]],"DD/MM/AA")</f>
        <v>02/12/92</v>
      </c>
      <c r="L348" s="273" t="s">
        <v>1850</v>
      </c>
      <c r="M348" s="273" t="s">
        <v>1851</v>
      </c>
      <c r="N348" s="273" t="s">
        <v>41</v>
      </c>
      <c r="O348" s="273" t="s">
        <v>992</v>
      </c>
      <c r="P348" s="273" t="s">
        <v>1852</v>
      </c>
      <c r="Q348" s="273" t="s">
        <v>1853</v>
      </c>
      <c r="R348" s="273" t="s">
        <v>105</v>
      </c>
      <c r="S348" s="276" t="s">
        <v>223</v>
      </c>
      <c r="T348" s="276" t="s">
        <v>1854</v>
      </c>
      <c r="U348" s="273" t="s">
        <v>1855</v>
      </c>
      <c r="V348" s="273" t="s">
        <v>1856</v>
      </c>
      <c r="W348" s="442" t="s">
        <v>1223</v>
      </c>
      <c r="X348" s="278">
        <v>11100979</v>
      </c>
      <c r="Y348" s="276" t="s">
        <v>113</v>
      </c>
      <c r="Z348" s="279" t="s">
        <v>1452</v>
      </c>
      <c r="AA348" s="65">
        <v>13.1</v>
      </c>
    </row>
    <row r="349" spans="1:27">
      <c r="A349" s="286" t="s">
        <v>1540</v>
      </c>
      <c r="B349" s="210" t="s">
        <v>198</v>
      </c>
      <c r="C349" s="210" t="s">
        <v>27</v>
      </c>
      <c r="D349" s="287" t="s">
        <v>1541</v>
      </c>
      <c r="E349" s="210" t="s">
        <v>1857</v>
      </c>
      <c r="F349" s="210"/>
      <c r="G349" s="215">
        <v>84195770068</v>
      </c>
      <c r="H349" s="215">
        <v>5077396934</v>
      </c>
      <c r="I349" s="210" t="s">
        <v>1380</v>
      </c>
      <c r="J349" s="214">
        <v>34149</v>
      </c>
      <c r="K349" s="214" t="str">
        <f>TEXT(Table_3[[#This Row],[Nascimento]],"DD/MM/AA")</f>
        <v>29/06/93</v>
      </c>
      <c r="L349" s="210" t="s">
        <v>1858</v>
      </c>
      <c r="M349" s="210" t="s">
        <v>1545</v>
      </c>
      <c r="N349" s="210" t="s">
        <v>41</v>
      </c>
      <c r="O349" s="210" t="s">
        <v>587</v>
      </c>
      <c r="P349" s="210" t="s">
        <v>1859</v>
      </c>
      <c r="Q349" s="210" t="s">
        <v>1548</v>
      </c>
      <c r="R349" s="210" t="s">
        <v>105</v>
      </c>
      <c r="S349" s="215" t="s">
        <v>223</v>
      </c>
      <c r="T349" s="215" t="s">
        <v>1549</v>
      </c>
      <c r="U349" s="210" t="s">
        <v>1550</v>
      </c>
      <c r="V349" s="210" t="s">
        <v>1551</v>
      </c>
      <c r="W349" s="445" t="s">
        <v>1223</v>
      </c>
      <c r="X349" s="288">
        <v>11100960</v>
      </c>
      <c r="Y349" s="215" t="s">
        <v>58</v>
      </c>
      <c r="Z349" s="217" t="s">
        <v>1452</v>
      </c>
      <c r="AA349" s="65">
        <v>13.1</v>
      </c>
    </row>
    <row r="350" spans="1:27">
      <c r="A350" s="280" t="s">
        <v>1681</v>
      </c>
      <c r="B350" s="158" t="s">
        <v>198</v>
      </c>
      <c r="C350" s="158" t="s">
        <v>1682</v>
      </c>
      <c r="D350" s="159" t="str">
        <f>HYPERLINK("mailto:karladeoliveirac@gmail.com","karladeoliveirac@gmail.com")</f>
        <v>karladeoliveirac@gmail.com</v>
      </c>
      <c r="E350" s="158" t="s">
        <v>1860</v>
      </c>
      <c r="F350" s="158" t="s">
        <v>1861</v>
      </c>
      <c r="G350" s="158" t="s">
        <v>1862</v>
      </c>
      <c r="H350" s="160">
        <v>4650193</v>
      </c>
      <c r="I350" s="158" t="s">
        <v>34</v>
      </c>
      <c r="J350" s="161">
        <v>33471</v>
      </c>
      <c r="K350" s="214" t="str">
        <f>TEXT(Table_3[[#This Row],[Nascimento]],"DD/MM/AA")</f>
        <v>21/08/91</v>
      </c>
      <c r="L350" s="158" t="s">
        <v>1686</v>
      </c>
      <c r="M350" s="158" t="s">
        <v>1687</v>
      </c>
      <c r="N350" s="158" t="s">
        <v>1688</v>
      </c>
      <c r="O350" s="158" t="s">
        <v>1689</v>
      </c>
      <c r="P350" s="158" t="s">
        <v>1863</v>
      </c>
      <c r="Q350" s="158" t="s">
        <v>1691</v>
      </c>
      <c r="R350" s="158" t="s">
        <v>105</v>
      </c>
      <c r="S350" s="160" t="s">
        <v>1504</v>
      </c>
      <c r="T350" s="160" t="s">
        <v>1692</v>
      </c>
      <c r="U350" s="158" t="s">
        <v>1693</v>
      </c>
      <c r="V350" s="158" t="s">
        <v>1694</v>
      </c>
      <c r="W350" s="443" t="s">
        <v>839</v>
      </c>
      <c r="X350" s="282">
        <v>9117019</v>
      </c>
      <c r="Y350" s="160" t="s">
        <v>1451</v>
      </c>
      <c r="Z350" s="163" t="s">
        <v>1695</v>
      </c>
      <c r="AA350" s="65">
        <v>13.1</v>
      </c>
    </row>
    <row r="351" spans="1:27">
      <c r="A351" s="283" t="s">
        <v>1573</v>
      </c>
      <c r="B351" s="166" t="s">
        <v>1355</v>
      </c>
      <c r="C351" s="166" t="s">
        <v>27</v>
      </c>
      <c r="D351" s="284" t="str">
        <f>HYPERLINK("mailto:lucas.k.borges@gmail.com","lucas.k.borges@gmail.com")</f>
        <v>lucas.k.borges@gmail.com</v>
      </c>
      <c r="E351" s="166" t="s">
        <v>1864</v>
      </c>
      <c r="F351" s="166" t="s">
        <v>1865</v>
      </c>
      <c r="G351" s="166" t="s">
        <v>1576</v>
      </c>
      <c r="H351" s="220">
        <v>5484941</v>
      </c>
      <c r="I351" s="166" t="s">
        <v>34</v>
      </c>
      <c r="J351" s="221">
        <v>34116</v>
      </c>
      <c r="K351" s="471" t="str">
        <f>TEXT(Table_3[[#This Row],[Nascimento]],"DD/MM/AA")</f>
        <v>27/05/93</v>
      </c>
      <c r="L351" s="166" t="s">
        <v>1577</v>
      </c>
      <c r="M351" s="166" t="s">
        <v>1578</v>
      </c>
      <c r="N351" s="166" t="s">
        <v>1866</v>
      </c>
      <c r="O351" s="166" t="s">
        <v>1579</v>
      </c>
      <c r="P351" s="166" t="s">
        <v>1867</v>
      </c>
      <c r="Q351" s="166" t="s">
        <v>1577</v>
      </c>
      <c r="R351" s="166" t="s">
        <v>105</v>
      </c>
      <c r="S351" s="220" t="s">
        <v>1581</v>
      </c>
      <c r="T351" s="220">
        <v>220021</v>
      </c>
      <c r="U351" s="166" t="s">
        <v>1582</v>
      </c>
      <c r="V351" s="166" t="s">
        <v>1583</v>
      </c>
      <c r="W351" s="444" t="s">
        <v>1365</v>
      </c>
      <c r="X351" s="285">
        <v>12100879</v>
      </c>
      <c r="Y351" s="220" t="s">
        <v>57</v>
      </c>
      <c r="Z351" s="223" t="s">
        <v>1223</v>
      </c>
      <c r="AA351" s="65">
        <v>13.1</v>
      </c>
    </row>
    <row r="352" spans="1:27">
      <c r="A352" s="93" t="s">
        <v>1425</v>
      </c>
      <c r="B352" s="93" t="s">
        <v>768</v>
      </c>
      <c r="C352" s="93" t="s">
        <v>27</v>
      </c>
      <c r="D352" s="198" t="str">
        <f>HYPERLINK("mailto:luis.vinholi@gmail.com","luis.vinholi@gmail.com")</f>
        <v>luis.vinholi@gmail.com</v>
      </c>
      <c r="E352" s="93" t="s">
        <v>1868</v>
      </c>
      <c r="F352" s="93"/>
      <c r="G352" s="93" t="s">
        <v>1427</v>
      </c>
      <c r="H352" s="95">
        <v>5745913</v>
      </c>
      <c r="I352" s="93" t="s">
        <v>34</v>
      </c>
      <c r="J352" s="125">
        <v>34455</v>
      </c>
      <c r="K352" s="125" t="str">
        <f>TEXT(Table_3[[#This Row],[Nascimento]],"DD/MM/AA")</f>
        <v>01/05/94</v>
      </c>
      <c r="L352" s="93" t="s">
        <v>1428</v>
      </c>
      <c r="M352" s="93" t="s">
        <v>1429</v>
      </c>
      <c r="N352" s="93" t="s">
        <v>138</v>
      </c>
      <c r="O352" s="93" t="s">
        <v>1430</v>
      </c>
      <c r="P352" s="93" t="s">
        <v>1869</v>
      </c>
      <c r="Q352" s="93" t="s">
        <v>1870</v>
      </c>
      <c r="R352" s="93" t="s">
        <v>105</v>
      </c>
      <c r="S352" s="95" t="s">
        <v>1433</v>
      </c>
      <c r="T352" s="95" t="s">
        <v>1434</v>
      </c>
      <c r="U352" s="93" t="s">
        <v>1435</v>
      </c>
      <c r="V352" s="93" t="s">
        <v>1436</v>
      </c>
      <c r="W352" s="439" t="s">
        <v>1365</v>
      </c>
      <c r="X352" s="257">
        <v>12100878</v>
      </c>
      <c r="Y352" s="160" t="s">
        <v>57</v>
      </c>
      <c r="Z352" s="93" t="s">
        <v>1223</v>
      </c>
      <c r="AA352" s="65">
        <v>13.1</v>
      </c>
    </row>
    <row r="353" spans="1:27">
      <c r="A353" s="123" t="s">
        <v>1696</v>
      </c>
      <c r="B353" s="123" t="s">
        <v>1355</v>
      </c>
      <c r="C353" s="123" t="s">
        <v>27</v>
      </c>
      <c r="D353" s="224" t="str">
        <f>HYPERLINK("mailto:silveiramarcusvinicius@gmail.com","silveiramarcusvinicius@gmail.com")</f>
        <v>silveiramarcusvinicius@gmail.com</v>
      </c>
      <c r="E353" s="123" t="s">
        <v>1871</v>
      </c>
      <c r="F353" s="123"/>
      <c r="G353" s="123" t="s">
        <v>1698</v>
      </c>
      <c r="H353" s="86">
        <v>52109607</v>
      </c>
      <c r="I353" s="123" t="s">
        <v>34</v>
      </c>
      <c r="J353" s="132">
        <v>33901</v>
      </c>
      <c r="K353" s="132" t="str">
        <f>TEXT(Table_3[[#This Row],[Nascimento]],"DD/MM/AA")</f>
        <v>24/10/92</v>
      </c>
      <c r="L353" s="123" t="s">
        <v>1699</v>
      </c>
      <c r="M353" s="123" t="s">
        <v>1578</v>
      </c>
      <c r="N353" s="123" t="s">
        <v>1872</v>
      </c>
      <c r="O353" s="123" t="s">
        <v>1701</v>
      </c>
      <c r="P353" s="123" t="s">
        <v>1873</v>
      </c>
      <c r="Q353" s="123" t="s">
        <v>1703</v>
      </c>
      <c r="R353" s="123"/>
      <c r="S353" s="86"/>
      <c r="T353" s="86"/>
      <c r="U353" s="123" t="s">
        <v>1704</v>
      </c>
      <c r="V353" s="123" t="s">
        <v>1705</v>
      </c>
      <c r="W353" s="438" t="s">
        <v>1365</v>
      </c>
      <c r="X353" s="259">
        <v>11200771</v>
      </c>
      <c r="Y353" s="86" t="s">
        <v>57</v>
      </c>
      <c r="Z353" s="123" t="s">
        <v>1484</v>
      </c>
      <c r="AA353" s="65">
        <v>13.1</v>
      </c>
    </row>
    <row r="354" spans="1:27">
      <c r="A354" s="93" t="s">
        <v>1706</v>
      </c>
      <c r="B354" s="93" t="s">
        <v>61</v>
      </c>
      <c r="C354" s="93" t="s">
        <v>65</v>
      </c>
      <c r="D354" s="122" t="s">
        <v>1707</v>
      </c>
      <c r="E354" s="93" t="s">
        <v>1874</v>
      </c>
      <c r="F354" s="93"/>
      <c r="G354" s="95" t="s">
        <v>1709</v>
      </c>
      <c r="H354" s="95" t="s">
        <v>1875</v>
      </c>
      <c r="I354" s="93" t="s">
        <v>34</v>
      </c>
      <c r="J354" s="125">
        <v>34040</v>
      </c>
      <c r="K354" s="125" t="str">
        <f>TEXT(Table_3[[#This Row],[Nascimento]],"DD/MM/AA")</f>
        <v>12/03/93</v>
      </c>
      <c r="L354" s="93" t="s">
        <v>1876</v>
      </c>
      <c r="M354" s="93" t="s">
        <v>330</v>
      </c>
      <c r="N354" s="93" t="s">
        <v>1161</v>
      </c>
      <c r="O354" s="93" t="s">
        <v>217</v>
      </c>
      <c r="P354" s="93" t="s">
        <v>1877</v>
      </c>
      <c r="Q354" s="93" t="s">
        <v>1712</v>
      </c>
      <c r="R354" s="93" t="s">
        <v>109</v>
      </c>
      <c r="S354" s="95">
        <v>4029</v>
      </c>
      <c r="T354" s="95" t="s">
        <v>1713</v>
      </c>
      <c r="U354" s="93" t="s">
        <v>1714</v>
      </c>
      <c r="V354" s="93" t="s">
        <v>1715</v>
      </c>
      <c r="W354" s="439" t="s">
        <v>1484</v>
      </c>
      <c r="X354" s="257">
        <v>11101002</v>
      </c>
      <c r="Y354" s="95" t="s">
        <v>57</v>
      </c>
      <c r="Z354" s="93" t="s">
        <v>1452</v>
      </c>
      <c r="AA354" s="65">
        <v>13.1</v>
      </c>
    </row>
    <row r="355" spans="1:27">
      <c r="A355" s="293" t="s">
        <v>1878</v>
      </c>
      <c r="B355" s="293" t="s">
        <v>1355</v>
      </c>
      <c r="C355" s="293" t="s">
        <v>27</v>
      </c>
      <c r="D355" s="294" t="s">
        <v>1879</v>
      </c>
      <c r="E355" s="293" t="s">
        <v>1880</v>
      </c>
      <c r="F355" s="293"/>
      <c r="G355" s="295">
        <v>204756162</v>
      </c>
      <c r="H355" s="295">
        <v>4838368</v>
      </c>
      <c r="I355" s="293" t="s">
        <v>445</v>
      </c>
      <c r="J355" s="296">
        <v>33168</v>
      </c>
      <c r="K355" s="296" t="str">
        <f>TEXT(Table_3[[#This Row],[Nascimento]],"DD/MM/AA")</f>
        <v>22/10/90</v>
      </c>
      <c r="L355" s="293" t="s">
        <v>1881</v>
      </c>
      <c r="M355" s="293" t="s">
        <v>442</v>
      </c>
      <c r="N355" s="293" t="s">
        <v>41</v>
      </c>
      <c r="O355" s="293" t="s">
        <v>1882</v>
      </c>
      <c r="P355" s="293" t="s">
        <v>1883</v>
      </c>
      <c r="Q355" s="293" t="s">
        <v>1884</v>
      </c>
      <c r="R355" s="293" t="s">
        <v>109</v>
      </c>
      <c r="S355" s="295">
        <v>1839</v>
      </c>
      <c r="T355" s="295" t="s">
        <v>1885</v>
      </c>
      <c r="U355" s="293" t="s">
        <v>1886</v>
      </c>
      <c r="V355" s="293" t="s">
        <v>1887</v>
      </c>
      <c r="W355" s="446" t="s">
        <v>1223</v>
      </c>
      <c r="X355" s="297">
        <v>12103463</v>
      </c>
      <c r="Y355" s="295" t="s">
        <v>57</v>
      </c>
      <c r="Z355" s="293" t="s">
        <v>1223</v>
      </c>
      <c r="AA355" s="65">
        <v>13.1</v>
      </c>
    </row>
    <row r="356" spans="1:27">
      <c r="A356" s="93" t="s">
        <v>1888</v>
      </c>
      <c r="B356" s="93" t="s">
        <v>1355</v>
      </c>
      <c r="C356" s="93" t="s">
        <v>27</v>
      </c>
      <c r="D356" s="198" t="str">
        <f>HYPERLINK("mailto:xvrafa@gmail.com","xvrafa@gmail.com")</f>
        <v>xvrafa@gmail.com</v>
      </c>
      <c r="E356" s="93" t="s">
        <v>1889</v>
      </c>
      <c r="F356" s="93"/>
      <c r="G356" s="93" t="s">
        <v>1890</v>
      </c>
      <c r="H356" s="95">
        <v>5094265</v>
      </c>
      <c r="I356" s="93" t="s">
        <v>34</v>
      </c>
      <c r="J356" s="125">
        <v>33872</v>
      </c>
      <c r="K356" s="125" t="str">
        <f>TEXT(Table_3[[#This Row],[Nascimento]],"DD/MM/AA")</f>
        <v>25/09/92</v>
      </c>
      <c r="L356" s="93" t="s">
        <v>1891</v>
      </c>
      <c r="M356" s="93" t="s">
        <v>1892</v>
      </c>
      <c r="N356" s="93" t="s">
        <v>1136</v>
      </c>
      <c r="O356" s="93" t="s">
        <v>1643</v>
      </c>
      <c r="P356" s="93" t="s">
        <v>1893</v>
      </c>
      <c r="Q356" s="93" t="s">
        <v>1894</v>
      </c>
      <c r="R356" s="93" t="s">
        <v>105</v>
      </c>
      <c r="S356" s="95" t="s">
        <v>933</v>
      </c>
      <c r="T356" s="95" t="s">
        <v>1895</v>
      </c>
      <c r="U356" s="93" t="s">
        <v>1896</v>
      </c>
      <c r="V356" s="93" t="s">
        <v>1897</v>
      </c>
      <c r="W356" s="439" t="s">
        <v>1365</v>
      </c>
      <c r="X356" s="257">
        <v>10202551</v>
      </c>
      <c r="Y356" s="95" t="s">
        <v>57</v>
      </c>
      <c r="Z356" s="93" t="s">
        <v>1898</v>
      </c>
      <c r="AA356" s="65">
        <v>13.1</v>
      </c>
    </row>
    <row r="357" spans="1:27">
      <c r="A357" s="123" t="s">
        <v>1899</v>
      </c>
      <c r="B357" s="123" t="s">
        <v>1355</v>
      </c>
      <c r="C357" s="123" t="s">
        <v>27</v>
      </c>
      <c r="D357" s="129" t="s">
        <v>1900</v>
      </c>
      <c r="E357" s="123" t="s">
        <v>1901</v>
      </c>
      <c r="F357" s="123" t="s">
        <v>1902</v>
      </c>
      <c r="G357" s="86" t="s">
        <v>1903</v>
      </c>
      <c r="H357" s="86">
        <v>4104660313</v>
      </c>
      <c r="I357" s="123" t="s">
        <v>1380</v>
      </c>
      <c r="J357" s="132">
        <v>31900</v>
      </c>
      <c r="K357" s="132" t="str">
        <f>TEXT(Table_3[[#This Row],[Nascimento]],"DD/MM/AA")</f>
        <v>03/05/87</v>
      </c>
      <c r="L357" s="123" t="s">
        <v>1904</v>
      </c>
      <c r="M357" s="123" t="s">
        <v>354</v>
      </c>
      <c r="N357" s="123" t="s">
        <v>41</v>
      </c>
      <c r="O357" s="123" t="s">
        <v>102</v>
      </c>
      <c r="P357" s="123" t="s">
        <v>1905</v>
      </c>
      <c r="Q357" s="123" t="s">
        <v>1906</v>
      </c>
      <c r="R357" s="123"/>
      <c r="S357" s="86"/>
      <c r="T357" s="86"/>
      <c r="U357" s="123" t="s">
        <v>1907</v>
      </c>
      <c r="V357" s="123" t="s">
        <v>1908</v>
      </c>
      <c r="W357" s="438" t="s">
        <v>1365</v>
      </c>
      <c r="X357" s="259">
        <v>10104023</v>
      </c>
      <c r="Y357" s="86" t="s">
        <v>58</v>
      </c>
      <c r="Z357" s="123" t="s">
        <v>1365</v>
      </c>
      <c r="AA357" s="65">
        <v>13.1</v>
      </c>
    </row>
    <row r="358" spans="1:27">
      <c r="A358" s="93" t="s">
        <v>1584</v>
      </c>
      <c r="B358" s="93"/>
      <c r="C358" s="93" t="s">
        <v>1798</v>
      </c>
      <c r="D358" s="124" t="str">
        <f>HYPERLINK("mailto:renangiassizanette@gmail.com","renangiassizanette@gmail.com")</f>
        <v>renangiassizanette@gmail.com</v>
      </c>
      <c r="E358" s="93" t="s">
        <v>1909</v>
      </c>
      <c r="F358" s="93"/>
      <c r="G358" s="95" t="s">
        <v>1586</v>
      </c>
      <c r="H358" s="95">
        <v>5167537</v>
      </c>
      <c r="I358" s="93" t="s">
        <v>34</v>
      </c>
      <c r="J358" s="125">
        <v>34043</v>
      </c>
      <c r="K358" s="125" t="str">
        <f>TEXT(Table_3[[#This Row],[Nascimento]],"DD/MM/AA")</f>
        <v>15/03/93</v>
      </c>
      <c r="L358" s="93" t="s">
        <v>345</v>
      </c>
      <c r="M358" s="93" t="s">
        <v>398</v>
      </c>
      <c r="N358" s="93" t="s">
        <v>1161</v>
      </c>
      <c r="O358" s="95" t="s">
        <v>1587</v>
      </c>
      <c r="P358" s="93" t="s">
        <v>1910</v>
      </c>
      <c r="Q358" s="93" t="s">
        <v>1589</v>
      </c>
      <c r="R358" s="93" t="s">
        <v>518</v>
      </c>
      <c r="S358" s="95">
        <v>2071</v>
      </c>
      <c r="T358" s="95">
        <v>18788</v>
      </c>
      <c r="U358" s="93" t="s">
        <v>1590</v>
      </c>
      <c r="V358" s="93" t="s">
        <v>1591</v>
      </c>
      <c r="W358" s="439" t="s">
        <v>839</v>
      </c>
      <c r="X358" s="257">
        <v>12203650</v>
      </c>
      <c r="Y358" s="95" t="s">
        <v>58</v>
      </c>
      <c r="Z358" s="93" t="s">
        <v>1365</v>
      </c>
      <c r="AA358" s="65">
        <v>13.1</v>
      </c>
    </row>
    <row r="359" spans="1:27">
      <c r="A359" s="123" t="s">
        <v>1716</v>
      </c>
      <c r="B359" s="123" t="s">
        <v>768</v>
      </c>
      <c r="C359" s="123" t="s">
        <v>27</v>
      </c>
      <c r="D359" s="224" t="str">
        <f>HYPERLINK("mailto:ri.siementcoski@gmail.com","ri.siementcoski@gmail.com")</f>
        <v>ri.siementcoski@gmail.com</v>
      </c>
      <c r="E359" s="123" t="s">
        <v>1911</v>
      </c>
      <c r="F359" s="123" t="s">
        <v>1912</v>
      </c>
      <c r="G359" s="123" t="s">
        <v>1719</v>
      </c>
      <c r="H359" s="86">
        <v>5623180</v>
      </c>
      <c r="I359" s="123" t="s">
        <v>34</v>
      </c>
      <c r="J359" s="132">
        <v>34269</v>
      </c>
      <c r="K359" s="132" t="str">
        <f>TEXT(Table_3[[#This Row],[Nascimento]],"DD/MM/AA")</f>
        <v>27/10/93</v>
      </c>
      <c r="L359" s="123" t="s">
        <v>1720</v>
      </c>
      <c r="M359" s="123" t="s">
        <v>1578</v>
      </c>
      <c r="N359" s="123" t="s">
        <v>41</v>
      </c>
      <c r="O359" s="123" t="s">
        <v>1721</v>
      </c>
      <c r="P359" s="123" t="s">
        <v>1913</v>
      </c>
      <c r="Q359" s="123" t="s">
        <v>1723</v>
      </c>
      <c r="R359" s="123"/>
      <c r="S359" s="86"/>
      <c r="T359" s="86"/>
      <c r="U359" s="123" t="s">
        <v>1724</v>
      </c>
      <c r="V359" s="123" t="s">
        <v>1725</v>
      </c>
      <c r="W359" s="438" t="s">
        <v>1365</v>
      </c>
      <c r="X359" s="259">
        <v>11204131</v>
      </c>
      <c r="Y359" s="86" t="s">
        <v>57</v>
      </c>
      <c r="Z359" s="123" t="s">
        <v>1484</v>
      </c>
      <c r="AA359" s="65">
        <v>13.1</v>
      </c>
    </row>
    <row r="360" spans="1:27">
      <c r="A360" s="93" t="s">
        <v>1726</v>
      </c>
      <c r="B360" s="93" t="s">
        <v>198</v>
      </c>
      <c r="C360" s="93" t="s">
        <v>619</v>
      </c>
      <c r="D360" s="198" t="str">
        <f>HYPERLINK("mailto:rossana.fetter@gmail.com","rossana.fetter@gmail.com")</f>
        <v>rossana.fetter@gmail.com</v>
      </c>
      <c r="E360" s="93" t="s">
        <v>1914</v>
      </c>
      <c r="F360" s="93" t="s">
        <v>1915</v>
      </c>
      <c r="G360" s="93" t="s">
        <v>1729</v>
      </c>
      <c r="H360" s="95">
        <v>52102668</v>
      </c>
      <c r="I360" s="93" t="s">
        <v>34</v>
      </c>
      <c r="J360" s="125">
        <v>34040</v>
      </c>
      <c r="K360" s="125" t="str">
        <f>TEXT(Table_3[[#This Row],[Nascimento]],"DD/MM/AA")</f>
        <v>12/03/93</v>
      </c>
      <c r="L360" s="298" t="s">
        <v>1730</v>
      </c>
      <c r="M360" s="93" t="s">
        <v>1731</v>
      </c>
      <c r="N360" s="93" t="s">
        <v>1804</v>
      </c>
      <c r="O360" s="93" t="s">
        <v>1137</v>
      </c>
      <c r="P360" s="93" t="s">
        <v>1916</v>
      </c>
      <c r="Q360" s="298" t="s">
        <v>1733</v>
      </c>
      <c r="R360" s="93"/>
      <c r="S360" s="95"/>
      <c r="T360" s="95"/>
      <c r="U360" s="93" t="s">
        <v>1734</v>
      </c>
      <c r="V360" s="93" t="s">
        <v>1735</v>
      </c>
      <c r="W360" s="439" t="s">
        <v>1365</v>
      </c>
      <c r="X360" s="257">
        <v>11203795</v>
      </c>
      <c r="Y360" s="95" t="s">
        <v>58</v>
      </c>
      <c r="Z360" s="93" t="s">
        <v>1484</v>
      </c>
      <c r="AA360" s="65">
        <v>13.1</v>
      </c>
    </row>
    <row r="361" spans="1:27">
      <c r="A361" s="123" t="s">
        <v>1917</v>
      </c>
      <c r="B361" s="123" t="s">
        <v>198</v>
      </c>
      <c r="C361" s="123" t="s">
        <v>1682</v>
      </c>
      <c r="D361" s="224" t="str">
        <f>HYPERLINK("mailto:tcsilvaa@gmail.com","tcsilvaa@gmail.com")</f>
        <v>tcsilvaa@gmail.com</v>
      </c>
      <c r="E361" s="123" t="s">
        <v>1918</v>
      </c>
      <c r="F361" s="123" t="s">
        <v>1919</v>
      </c>
      <c r="G361" s="86">
        <v>5291779942</v>
      </c>
      <c r="H361" s="86">
        <v>4297651</v>
      </c>
      <c r="I361" s="123" t="s">
        <v>34</v>
      </c>
      <c r="J361" s="132">
        <v>32958</v>
      </c>
      <c r="K361" s="132" t="str">
        <f>TEXT(Table_3[[#This Row],[Nascimento]],"DD/MM/AA")</f>
        <v>26/03/90</v>
      </c>
      <c r="L361" s="123" t="s">
        <v>1920</v>
      </c>
      <c r="M361" s="123" t="s">
        <v>1578</v>
      </c>
      <c r="N361" s="123" t="s">
        <v>497</v>
      </c>
      <c r="O361" s="123" t="s">
        <v>1921</v>
      </c>
      <c r="P361" s="123" t="s">
        <v>1922</v>
      </c>
      <c r="Q361" s="123" t="s">
        <v>1923</v>
      </c>
      <c r="R361" s="123" t="s">
        <v>105</v>
      </c>
      <c r="S361" s="86" t="s">
        <v>1924</v>
      </c>
      <c r="T361" s="86" t="s">
        <v>1925</v>
      </c>
      <c r="U361" s="123" t="s">
        <v>1926</v>
      </c>
      <c r="V361" s="123" t="s">
        <v>1927</v>
      </c>
      <c r="W361" s="438" t="s">
        <v>1365</v>
      </c>
      <c r="X361" s="259">
        <v>9117046</v>
      </c>
      <c r="Y361" s="86" t="s">
        <v>1451</v>
      </c>
      <c r="Z361" s="123" t="s">
        <v>1695</v>
      </c>
      <c r="AA361" s="65">
        <v>13.1</v>
      </c>
    </row>
    <row r="362" spans="1:27">
      <c r="A362" s="93" t="s">
        <v>1592</v>
      </c>
      <c r="B362" s="93"/>
      <c r="C362" s="93" t="s">
        <v>1798</v>
      </c>
      <c r="D362" s="124" t="str">
        <f>HYPERLINK("mailto:tiagomanke@gmail.com","tiagomanke@gmail.com")</f>
        <v>tiagomanke@gmail.com</v>
      </c>
      <c r="E362" s="93" t="s">
        <v>1928</v>
      </c>
      <c r="F362" s="93"/>
      <c r="G362" s="95" t="s">
        <v>1594</v>
      </c>
      <c r="H362" s="95">
        <v>5553989</v>
      </c>
      <c r="I362" s="93" t="s">
        <v>34</v>
      </c>
      <c r="J362" s="125">
        <v>34341</v>
      </c>
      <c r="K362" s="125" t="str">
        <f>TEXT(Table_3[[#This Row],[Nascimento]],"DD/MM/AA")</f>
        <v>07/01/94</v>
      </c>
      <c r="L362" s="93" t="s">
        <v>1595</v>
      </c>
      <c r="M362" s="93" t="s">
        <v>1596</v>
      </c>
      <c r="N362" s="93" t="s">
        <v>41</v>
      </c>
      <c r="O362" s="95" t="s">
        <v>1597</v>
      </c>
      <c r="P362" s="93" t="s">
        <v>1929</v>
      </c>
      <c r="Q362" s="93" t="s">
        <v>1599</v>
      </c>
      <c r="R362" s="93"/>
      <c r="S362" s="95"/>
      <c r="T362" s="95"/>
      <c r="U362" s="93" t="s">
        <v>1600</v>
      </c>
      <c r="V362" s="93" t="s">
        <v>1601</v>
      </c>
      <c r="W362" s="439" t="s">
        <v>839</v>
      </c>
      <c r="X362" s="257">
        <v>12103452</v>
      </c>
      <c r="Y362" s="95" t="s">
        <v>113</v>
      </c>
      <c r="Z362" s="93" t="s">
        <v>1223</v>
      </c>
      <c r="AA362" s="65">
        <v>13.1</v>
      </c>
    </row>
    <row r="363" spans="1:27">
      <c r="A363" s="123" t="s">
        <v>1745</v>
      </c>
      <c r="B363" s="123" t="s">
        <v>61</v>
      </c>
      <c r="C363" s="123" t="s">
        <v>65</v>
      </c>
      <c r="D363" s="224" t="str">
        <f>HYPERLINK("mailto:vagnerbellenzier@gmail.com","vagnerbellenzier@gmail.com")</f>
        <v>vagnerbellenzier@gmail.com</v>
      </c>
      <c r="E363" s="123" t="s">
        <v>1930</v>
      </c>
      <c r="F363" s="123" t="s">
        <v>1931</v>
      </c>
      <c r="G363" s="86" t="s">
        <v>1748</v>
      </c>
      <c r="H363" s="86">
        <v>4089510913</v>
      </c>
      <c r="I363" s="123" t="s">
        <v>1380</v>
      </c>
      <c r="J363" s="132">
        <v>33486</v>
      </c>
      <c r="K363" s="132" t="str">
        <f>TEXT(Table_3[[#This Row],[Nascimento]],"DD/MM/AA")</f>
        <v>05/09/91</v>
      </c>
      <c r="L363" s="123" t="s">
        <v>1749</v>
      </c>
      <c r="M363" s="123" t="s">
        <v>1932</v>
      </c>
      <c r="N363" s="123" t="s">
        <v>138</v>
      </c>
      <c r="O363" s="123" t="s">
        <v>1751</v>
      </c>
      <c r="P363" s="123" t="s">
        <v>1933</v>
      </c>
      <c r="Q363" s="123" t="s">
        <v>1753</v>
      </c>
      <c r="R363" s="123" t="s">
        <v>109</v>
      </c>
      <c r="S363" s="86">
        <v>1378</v>
      </c>
      <c r="T363" s="86" t="s">
        <v>1754</v>
      </c>
      <c r="U363" s="123" t="s">
        <v>1755</v>
      </c>
      <c r="V363" s="123" t="s">
        <v>1756</v>
      </c>
      <c r="W363" s="438" t="s">
        <v>1223</v>
      </c>
      <c r="X363" s="259">
        <v>12100864</v>
      </c>
      <c r="Y363" s="86" t="s">
        <v>113</v>
      </c>
      <c r="Z363" s="123" t="s">
        <v>1223</v>
      </c>
      <c r="AA363" s="65">
        <v>13.1</v>
      </c>
    </row>
    <row r="364" spans="1:27">
      <c r="A364" s="299" t="s">
        <v>1934</v>
      </c>
      <c r="B364" s="299" t="s">
        <v>768</v>
      </c>
      <c r="C364" s="299" t="s">
        <v>65</v>
      </c>
      <c r="D364" s="300" t="s">
        <v>1935</v>
      </c>
      <c r="E364" s="299" t="s">
        <v>1936</v>
      </c>
      <c r="F364" s="299" t="s">
        <v>1937</v>
      </c>
      <c r="G364" s="301" t="s">
        <v>1938</v>
      </c>
      <c r="H364" s="301">
        <v>5296209</v>
      </c>
      <c r="I364" s="299" t="s">
        <v>34</v>
      </c>
      <c r="J364" s="302">
        <v>33554</v>
      </c>
      <c r="K364" s="302" t="str">
        <f>TEXT(Table_3[[#This Row],[Nascimento]],"DD/MM/AA")</f>
        <v>12/11/91</v>
      </c>
      <c r="L364" s="299" t="s">
        <v>1939</v>
      </c>
      <c r="M364" s="299" t="s">
        <v>1578</v>
      </c>
      <c r="N364" s="299" t="s">
        <v>1940</v>
      </c>
      <c r="O364" s="299" t="s">
        <v>1941</v>
      </c>
      <c r="P364" s="299" t="s">
        <v>1942</v>
      </c>
      <c r="Q364" s="299" t="s">
        <v>1939</v>
      </c>
      <c r="R364" s="299" t="s">
        <v>105</v>
      </c>
      <c r="S364" s="301" t="s">
        <v>223</v>
      </c>
      <c r="T364" s="301" t="s">
        <v>1943</v>
      </c>
      <c r="U364" s="299" t="s">
        <v>1944</v>
      </c>
      <c r="V364" s="299" t="s">
        <v>1945</v>
      </c>
      <c r="W364" s="447" t="s">
        <v>1223</v>
      </c>
      <c r="X364" s="303">
        <v>11204127</v>
      </c>
      <c r="Y364" s="301" t="s">
        <v>113</v>
      </c>
      <c r="Z364" s="299" t="s">
        <v>1484</v>
      </c>
      <c r="AA364" s="65">
        <v>13.1</v>
      </c>
    </row>
    <row r="365" spans="1:27">
      <c r="A365" s="123" t="s">
        <v>1602</v>
      </c>
      <c r="B365" s="123"/>
      <c r="C365" s="123" t="s">
        <v>1829</v>
      </c>
      <c r="D365" s="131" t="str">
        <f>HYPERLINK("mailto:willi.gerber@gmail.com","willi.gerber@gmail.com")</f>
        <v>willi.gerber@gmail.com</v>
      </c>
      <c r="E365" s="123" t="s">
        <v>1946</v>
      </c>
      <c r="F365" s="123"/>
      <c r="G365" s="86" t="s">
        <v>1604</v>
      </c>
      <c r="H365" s="86">
        <v>5497470</v>
      </c>
      <c r="I365" s="123" t="s">
        <v>34</v>
      </c>
      <c r="J365" s="132">
        <v>34404</v>
      </c>
      <c r="K365" s="132" t="str">
        <f>TEXT(Table_3[[#This Row],[Nascimento]],"DD/MM/AA")</f>
        <v>11/03/94</v>
      </c>
      <c r="L365" s="123" t="s">
        <v>1947</v>
      </c>
      <c r="M365" s="123" t="s">
        <v>1606</v>
      </c>
      <c r="N365" s="123" t="s">
        <v>1948</v>
      </c>
      <c r="O365" s="86" t="s">
        <v>1607</v>
      </c>
      <c r="P365" s="123" t="s">
        <v>1949</v>
      </c>
      <c r="Q365" s="123" t="s">
        <v>1950</v>
      </c>
      <c r="R365" s="123" t="s">
        <v>105</v>
      </c>
      <c r="S365" s="86" t="s">
        <v>1610</v>
      </c>
      <c r="T365" s="86" t="s">
        <v>1611</v>
      </c>
      <c r="U365" s="123" t="s">
        <v>1612</v>
      </c>
      <c r="V365" s="123" t="s">
        <v>1613</v>
      </c>
      <c r="W365" s="438" t="s">
        <v>839</v>
      </c>
      <c r="X365" s="259">
        <v>12100843</v>
      </c>
      <c r="Y365" s="86" t="s">
        <v>58</v>
      </c>
      <c r="Z365" s="123" t="s">
        <v>1223</v>
      </c>
      <c r="AA365" s="65">
        <v>13.1</v>
      </c>
    </row>
    <row r="366" spans="1:27">
      <c r="A366" s="304" t="s">
        <v>1758</v>
      </c>
      <c r="B366" s="305" t="s">
        <v>61</v>
      </c>
      <c r="C366" s="305" t="s">
        <v>65</v>
      </c>
      <c r="D366" s="306" t="str">
        <f>HYPERLINK("mailto:aldo.vieira.neto@gmail.com","aldo.vieira.neto@gmail.com")</f>
        <v>aldo.vieira.neto@gmail.com</v>
      </c>
      <c r="E366" s="305" t="s">
        <v>1759</v>
      </c>
      <c r="F366" s="305" t="s">
        <v>1760</v>
      </c>
      <c r="G366" s="307" t="s">
        <v>1761</v>
      </c>
      <c r="H366" s="308" t="s">
        <v>1951</v>
      </c>
      <c r="I366" s="305" t="s">
        <v>34</v>
      </c>
      <c r="J366" s="309">
        <v>32788</v>
      </c>
      <c r="K366" s="309" t="str">
        <f>TEXT(Table_3[[#This Row],[Nascimento]],"DD/MM/AA")</f>
        <v>07/10/89</v>
      </c>
      <c r="L366" s="305" t="s">
        <v>1762</v>
      </c>
      <c r="M366" s="305"/>
      <c r="N366" s="305" t="s">
        <v>1763</v>
      </c>
      <c r="O366" s="305" t="s">
        <v>1764</v>
      </c>
      <c r="P366" s="305" t="s">
        <v>1765</v>
      </c>
      <c r="Q366" s="305" t="s">
        <v>1766</v>
      </c>
      <c r="R366" s="305" t="s">
        <v>336</v>
      </c>
      <c r="S366" s="307">
        <v>803</v>
      </c>
      <c r="T366" s="305" t="s">
        <v>1767</v>
      </c>
      <c r="U366" s="305" t="s">
        <v>1768</v>
      </c>
      <c r="V366" s="305" t="s">
        <v>1769</v>
      </c>
      <c r="W366" s="448" t="s">
        <v>1484</v>
      </c>
      <c r="X366" s="310">
        <v>10100864</v>
      </c>
      <c r="Y366" s="305" t="s">
        <v>57</v>
      </c>
      <c r="Z366" s="311" t="s">
        <v>1770</v>
      </c>
      <c r="AA366" s="65">
        <v>12.2</v>
      </c>
    </row>
    <row r="367" spans="1:27">
      <c r="A367" s="312" t="s">
        <v>1952</v>
      </c>
      <c r="B367" s="313" t="s">
        <v>61</v>
      </c>
      <c r="C367" s="313" t="s">
        <v>65</v>
      </c>
      <c r="D367" s="313" t="s">
        <v>1953</v>
      </c>
      <c r="E367" s="313" t="s">
        <v>1954</v>
      </c>
      <c r="F367" s="313"/>
      <c r="G367" s="314" t="s">
        <v>1955</v>
      </c>
      <c r="H367" s="314" t="s">
        <v>1956</v>
      </c>
      <c r="I367" s="313" t="s">
        <v>34</v>
      </c>
      <c r="J367" s="315">
        <v>32047</v>
      </c>
      <c r="K367" s="473" t="str">
        <f>TEXT(Table_3[[#This Row],[Nascimento]],"DD/MM/AA")</f>
        <v>27/09/87</v>
      </c>
      <c r="L367" s="313" t="s">
        <v>1957</v>
      </c>
      <c r="M367" s="313" t="s">
        <v>1958</v>
      </c>
      <c r="N367" s="313" t="s">
        <v>138</v>
      </c>
      <c r="O367" s="313" t="s">
        <v>1959</v>
      </c>
      <c r="P367" s="313" t="s">
        <v>1960</v>
      </c>
      <c r="Q367" s="313" t="s">
        <v>1961</v>
      </c>
      <c r="R367" s="313" t="s">
        <v>105</v>
      </c>
      <c r="S367" s="314" t="s">
        <v>223</v>
      </c>
      <c r="T367" s="313" t="s">
        <v>1962</v>
      </c>
      <c r="U367" s="313" t="s">
        <v>1963</v>
      </c>
      <c r="V367" s="313" t="s">
        <v>1964</v>
      </c>
      <c r="W367" s="449" t="s">
        <v>1452</v>
      </c>
      <c r="X367" s="316">
        <v>8242024</v>
      </c>
      <c r="Y367" s="313" t="s">
        <v>58</v>
      </c>
      <c r="Z367" s="317" t="s">
        <v>1965</v>
      </c>
      <c r="AA367" s="65">
        <v>12.2</v>
      </c>
    </row>
    <row r="368" spans="1:27">
      <c r="A368" s="304" t="s">
        <v>1780</v>
      </c>
      <c r="B368" s="305" t="s">
        <v>1355</v>
      </c>
      <c r="C368" s="305" t="s">
        <v>27</v>
      </c>
      <c r="D368" s="305" t="s">
        <v>1781</v>
      </c>
      <c r="E368" s="305" t="s">
        <v>1782</v>
      </c>
      <c r="F368" s="305"/>
      <c r="G368" s="307">
        <v>4532904935</v>
      </c>
      <c r="H368" s="308">
        <v>4590299</v>
      </c>
      <c r="I368" s="305" t="s">
        <v>34</v>
      </c>
      <c r="J368" s="309">
        <v>33862</v>
      </c>
      <c r="K368" s="309" t="str">
        <f>TEXT(Table_3[[#This Row],[Nascimento]],"DD/MM/AA")</f>
        <v>15/09/92</v>
      </c>
      <c r="L368" s="305" t="s">
        <v>1784</v>
      </c>
      <c r="M368" s="305" t="s">
        <v>1785</v>
      </c>
      <c r="N368" s="305" t="s">
        <v>41</v>
      </c>
      <c r="O368" s="305" t="s">
        <v>833</v>
      </c>
      <c r="P368" s="305" t="s">
        <v>1786</v>
      </c>
      <c r="Q368" s="305" t="s">
        <v>1787</v>
      </c>
      <c r="R368" s="305" t="s">
        <v>105</v>
      </c>
      <c r="S368" s="307" t="s">
        <v>1788</v>
      </c>
      <c r="T368" s="305" t="s">
        <v>1789</v>
      </c>
      <c r="U368" s="305" t="s">
        <v>1790</v>
      </c>
      <c r="V368" s="305" t="s">
        <v>1791</v>
      </c>
      <c r="W368" s="448" t="s">
        <v>1223</v>
      </c>
      <c r="X368" s="310">
        <v>11202946</v>
      </c>
      <c r="Y368" s="305" t="s">
        <v>57</v>
      </c>
      <c r="Z368" s="311" t="s">
        <v>1484</v>
      </c>
      <c r="AA368" s="65">
        <v>12.2</v>
      </c>
    </row>
    <row r="369" spans="1:27">
      <c r="A369" s="304" t="s">
        <v>1614</v>
      </c>
      <c r="B369" s="305"/>
      <c r="C369" s="305" t="s">
        <v>1966</v>
      </c>
      <c r="D369" s="306" t="str">
        <f>HYPERLINK("mailto:andrevclopes9@gmail.com","andrevclopes9@gmail.com")</f>
        <v>andrevclopes9@gmail.com</v>
      </c>
      <c r="E369" s="305" t="s">
        <v>1795</v>
      </c>
      <c r="F369" s="305"/>
      <c r="G369" s="305" t="s">
        <v>1616</v>
      </c>
      <c r="H369" s="307" t="s">
        <v>1967</v>
      </c>
      <c r="I369" s="305" t="s">
        <v>210</v>
      </c>
      <c r="J369" s="318">
        <v>33827</v>
      </c>
      <c r="K369" s="318" t="str">
        <f>TEXT(Table_3[[#This Row],[Nascimento]],"DD/MM/AA")</f>
        <v>11/08/92</v>
      </c>
      <c r="L369" s="305" t="s">
        <v>1617</v>
      </c>
      <c r="M369" s="305" t="s">
        <v>1618</v>
      </c>
      <c r="N369" s="305" t="s">
        <v>1796</v>
      </c>
      <c r="O369" s="319" t="s">
        <v>1619</v>
      </c>
      <c r="P369" s="305" t="s">
        <v>1797</v>
      </c>
      <c r="Q369" s="305" t="s">
        <v>1621</v>
      </c>
      <c r="R369" s="305" t="s">
        <v>105</v>
      </c>
      <c r="S369" s="305" t="s">
        <v>1622</v>
      </c>
      <c r="T369" s="305" t="s">
        <v>1623</v>
      </c>
      <c r="U369" s="305" t="s">
        <v>1624</v>
      </c>
      <c r="V369" s="305" t="s">
        <v>1625</v>
      </c>
      <c r="W369" s="448" t="s">
        <v>1968</v>
      </c>
      <c r="X369" s="310">
        <v>11103549</v>
      </c>
      <c r="Y369" s="305" t="s">
        <v>113</v>
      </c>
      <c r="Z369" s="311" t="s">
        <v>1969</v>
      </c>
      <c r="AA369" s="65">
        <v>12.2</v>
      </c>
    </row>
    <row r="370" spans="1:27">
      <c r="A370" s="320" t="s">
        <v>1970</v>
      </c>
      <c r="B370" s="321" t="s">
        <v>198</v>
      </c>
      <c r="C370" s="321" t="s">
        <v>1682</v>
      </c>
      <c r="D370" s="321" t="s">
        <v>1971</v>
      </c>
      <c r="E370" s="321" t="s">
        <v>1972</v>
      </c>
      <c r="F370" s="321" t="s">
        <v>1973</v>
      </c>
      <c r="G370" s="322" t="s">
        <v>1974</v>
      </c>
      <c r="H370" s="322">
        <v>5898857</v>
      </c>
      <c r="I370" s="321" t="s">
        <v>34</v>
      </c>
      <c r="J370" s="323">
        <v>32681</v>
      </c>
      <c r="K370" s="323" t="str">
        <f>TEXT(Table_3[[#This Row],[Nascimento]],"DD/MM/AA")</f>
        <v>22/06/89</v>
      </c>
      <c r="L370" s="321" t="s">
        <v>1975</v>
      </c>
      <c r="M370" s="321" t="s">
        <v>1976</v>
      </c>
      <c r="N370" s="321" t="s">
        <v>631</v>
      </c>
      <c r="O370" s="321" t="s">
        <v>1977</v>
      </c>
      <c r="P370" s="321" t="s">
        <v>1973</v>
      </c>
      <c r="Q370" s="321" t="s">
        <v>1978</v>
      </c>
      <c r="R370" s="321" t="s">
        <v>105</v>
      </c>
      <c r="S370" s="322" t="s">
        <v>1979</v>
      </c>
      <c r="T370" s="321" t="s">
        <v>1980</v>
      </c>
      <c r="U370" s="321" t="s">
        <v>1981</v>
      </c>
      <c r="V370" s="321" t="s">
        <v>1982</v>
      </c>
      <c r="W370" s="450" t="s">
        <v>1223</v>
      </c>
      <c r="X370" s="324">
        <v>8217007</v>
      </c>
      <c r="Y370" s="321" t="s">
        <v>1451</v>
      </c>
      <c r="Z370" s="325" t="s">
        <v>1965</v>
      </c>
      <c r="AA370" s="65">
        <v>12.2</v>
      </c>
    </row>
    <row r="371" spans="1:27">
      <c r="A371" s="304" t="s">
        <v>1626</v>
      </c>
      <c r="B371" s="305"/>
      <c r="C371" s="305" t="s">
        <v>1966</v>
      </c>
      <c r="D371" s="306" t="str">
        <f>HYPERLINK("mailto:debifarra@gmail.com","debifarra@gmail.com")</f>
        <v>debifarra@gmail.com</v>
      </c>
      <c r="E371" s="305" t="s">
        <v>1801</v>
      </c>
      <c r="F371" s="305"/>
      <c r="G371" s="305" t="s">
        <v>1628</v>
      </c>
      <c r="H371" s="308">
        <v>5634332</v>
      </c>
      <c r="I371" s="305" t="s">
        <v>34</v>
      </c>
      <c r="J371" s="318">
        <v>34463</v>
      </c>
      <c r="K371" s="318" t="str">
        <f>TEXT(Table_3[[#This Row],[Nascimento]],"DD/MM/AA")</f>
        <v>09/05/94</v>
      </c>
      <c r="L371" s="305" t="s">
        <v>1629</v>
      </c>
      <c r="M371" s="305" t="s">
        <v>1630</v>
      </c>
      <c r="N371" s="305" t="s">
        <v>41</v>
      </c>
      <c r="O371" s="305" t="s">
        <v>1631</v>
      </c>
      <c r="P371" s="305" t="s">
        <v>1632</v>
      </c>
      <c r="Q371" s="305" t="s">
        <v>1633</v>
      </c>
      <c r="R371" s="305"/>
      <c r="S371" s="305"/>
      <c r="T371" s="305"/>
      <c r="U371" s="305" t="s">
        <v>1634</v>
      </c>
      <c r="V371" s="305" t="s">
        <v>1635</v>
      </c>
      <c r="W371" s="448" t="s">
        <v>1968</v>
      </c>
      <c r="X371" s="310">
        <v>12100850</v>
      </c>
      <c r="Y371" s="305" t="s">
        <v>113</v>
      </c>
      <c r="Z371" s="311" t="s">
        <v>1983</v>
      </c>
      <c r="AA371" s="65">
        <v>12.2</v>
      </c>
    </row>
    <row r="372" spans="1:27">
      <c r="A372" s="312" t="s">
        <v>1636</v>
      </c>
      <c r="B372" s="313"/>
      <c r="C372" s="313" t="s">
        <v>1966</v>
      </c>
      <c r="D372" s="326" t="str">
        <f>HYPERLINK("mailto:eduardoxepa@gmail.com","eduardoxepa@gmail.com")</f>
        <v>eduardoxepa@gmail.com</v>
      </c>
      <c r="E372" s="313" t="s">
        <v>1802</v>
      </c>
      <c r="F372" s="313" t="s">
        <v>1803</v>
      </c>
      <c r="G372" s="313" t="s">
        <v>1639</v>
      </c>
      <c r="H372" s="327">
        <v>4755729</v>
      </c>
      <c r="I372" s="313" t="s">
        <v>1640</v>
      </c>
      <c r="J372" s="328">
        <v>34058</v>
      </c>
      <c r="K372" s="474" t="str">
        <f>TEXT(Table_3[[#This Row],[Nascimento]],"DD/MM/AA")</f>
        <v>30/03/93</v>
      </c>
      <c r="L372" s="313" t="s">
        <v>1641</v>
      </c>
      <c r="M372" s="313" t="s">
        <v>1642</v>
      </c>
      <c r="N372" s="313" t="s">
        <v>1804</v>
      </c>
      <c r="O372" s="313" t="s">
        <v>1643</v>
      </c>
      <c r="P372" s="313" t="s">
        <v>1803</v>
      </c>
      <c r="Q372" s="313" t="s">
        <v>1644</v>
      </c>
      <c r="R372" s="313" t="s">
        <v>518</v>
      </c>
      <c r="S372" s="313">
        <v>1716</v>
      </c>
      <c r="T372" s="313">
        <v>1000612</v>
      </c>
      <c r="U372" s="313" t="s">
        <v>1645</v>
      </c>
      <c r="V372" s="313" t="s">
        <v>1646</v>
      </c>
      <c r="W372" s="449" t="s">
        <v>1968</v>
      </c>
      <c r="X372" s="316">
        <v>12100868</v>
      </c>
      <c r="Y372" s="313" t="s">
        <v>57</v>
      </c>
      <c r="Z372" s="317" t="s">
        <v>1983</v>
      </c>
      <c r="AA372" s="65">
        <v>12.2</v>
      </c>
    </row>
    <row r="373" spans="1:27">
      <c r="A373" s="304" t="s">
        <v>1984</v>
      </c>
      <c r="B373" s="305" t="s">
        <v>61</v>
      </c>
      <c r="C373" s="305" t="s">
        <v>65</v>
      </c>
      <c r="D373" s="329" t="str">
        <f>HYPERLINK("mailto:ericpoffo@gmail.com","ericpoffo@gmail.com")</f>
        <v>ericpoffo@gmail.com</v>
      </c>
      <c r="E373" s="305" t="s">
        <v>1985</v>
      </c>
      <c r="F373" s="305" t="s">
        <v>1986</v>
      </c>
      <c r="G373" s="307" t="s">
        <v>1987</v>
      </c>
      <c r="H373" s="307" t="s">
        <v>1988</v>
      </c>
      <c r="I373" s="305" t="s">
        <v>34</v>
      </c>
      <c r="J373" s="309">
        <v>33057</v>
      </c>
      <c r="K373" s="309" t="str">
        <f>TEXT(Table_3[[#This Row],[Nascimento]],"DD/MM/AA")</f>
        <v>03/07/90</v>
      </c>
      <c r="L373" s="305" t="s">
        <v>1989</v>
      </c>
      <c r="M373" s="305" t="s">
        <v>1990</v>
      </c>
      <c r="N373" s="305" t="s">
        <v>1991</v>
      </c>
      <c r="O373" s="305" t="s">
        <v>1992</v>
      </c>
      <c r="P373" s="305" t="s">
        <v>1993</v>
      </c>
      <c r="Q373" s="305" t="s">
        <v>1994</v>
      </c>
      <c r="R373" s="305" t="s">
        <v>105</v>
      </c>
      <c r="S373" s="307" t="s">
        <v>223</v>
      </c>
      <c r="T373" s="305" t="s">
        <v>1995</v>
      </c>
      <c r="U373" s="305" t="s">
        <v>1996</v>
      </c>
      <c r="V373" s="305" t="s">
        <v>1997</v>
      </c>
      <c r="W373" s="448" t="s">
        <v>1484</v>
      </c>
      <c r="X373" s="310">
        <v>10100872</v>
      </c>
      <c r="Y373" s="305" t="s">
        <v>57</v>
      </c>
      <c r="Z373" s="311" t="s">
        <v>1770</v>
      </c>
      <c r="AA373" s="65">
        <v>12.2</v>
      </c>
    </row>
    <row r="374" spans="1:27">
      <c r="A374" s="304" t="s">
        <v>1648</v>
      </c>
      <c r="B374" s="305"/>
      <c r="C374" s="305" t="s">
        <v>1966</v>
      </c>
      <c r="D374" s="306" t="str">
        <f>HYPERLINK("mailto:guilhermefrassan@gmail.com","guilhermefrassan@gmail.com")</f>
        <v>guilhermefrassan@gmail.com</v>
      </c>
      <c r="E374" s="305" t="s">
        <v>1805</v>
      </c>
      <c r="F374" s="305"/>
      <c r="G374" s="305" t="s">
        <v>1650</v>
      </c>
      <c r="H374" s="307" t="s">
        <v>1998</v>
      </c>
      <c r="I374" s="305" t="s">
        <v>210</v>
      </c>
      <c r="J374" s="318">
        <v>34205</v>
      </c>
      <c r="K374" s="318" t="str">
        <f>TEXT(Table_3[[#This Row],[Nascimento]],"DD/MM/AA")</f>
        <v>24/08/93</v>
      </c>
      <c r="L374" s="305" t="s">
        <v>1806</v>
      </c>
      <c r="M374" s="305" t="s">
        <v>1651</v>
      </c>
      <c r="N374" s="305" t="s">
        <v>41</v>
      </c>
      <c r="O374" s="305" t="s">
        <v>587</v>
      </c>
      <c r="P374" s="305" t="s">
        <v>1807</v>
      </c>
      <c r="Q374" s="305" t="s">
        <v>1653</v>
      </c>
      <c r="R374" s="305" t="s">
        <v>105</v>
      </c>
      <c r="S374" s="305" t="s">
        <v>1654</v>
      </c>
      <c r="T374" s="305" t="s">
        <v>1655</v>
      </c>
      <c r="U374" s="305" t="s">
        <v>1656</v>
      </c>
      <c r="V374" s="305" t="s">
        <v>1657</v>
      </c>
      <c r="W374" s="448" t="s">
        <v>1968</v>
      </c>
      <c r="X374" s="310">
        <v>11202931</v>
      </c>
      <c r="Y374" s="305" t="s">
        <v>113</v>
      </c>
      <c r="Z374" s="311" t="s">
        <v>1999</v>
      </c>
      <c r="AA374" s="65">
        <v>12.2</v>
      </c>
    </row>
    <row r="375" spans="1:27">
      <c r="A375" s="312" t="s">
        <v>1811</v>
      </c>
      <c r="B375" s="313"/>
      <c r="C375" s="313" t="s">
        <v>1966</v>
      </c>
      <c r="D375" s="326" t="str">
        <f>HYPERLINK("mailto:gustavopiazzetta@gmail.com","gustavopiazzetta@gmail.com")</f>
        <v>gustavopiazzetta@gmail.com</v>
      </c>
      <c r="E375" s="313" t="s">
        <v>1812</v>
      </c>
      <c r="F375" s="313"/>
      <c r="G375" s="313" t="s">
        <v>1813</v>
      </c>
      <c r="H375" s="327">
        <v>5190435</v>
      </c>
      <c r="I375" s="313" t="s">
        <v>34</v>
      </c>
      <c r="J375" s="328">
        <v>34127</v>
      </c>
      <c r="K375" s="474" t="str">
        <f>TEXT(Table_3[[#This Row],[Nascimento]],"DD/MM/AA")</f>
        <v>07/06/93</v>
      </c>
      <c r="L375" s="313" t="s">
        <v>91</v>
      </c>
      <c r="M375" s="313" t="s">
        <v>1814</v>
      </c>
      <c r="N375" s="313" t="s">
        <v>1796</v>
      </c>
      <c r="O375" s="313" t="s">
        <v>96</v>
      </c>
      <c r="P375" s="313" t="s">
        <v>1815</v>
      </c>
      <c r="Q375" s="313" t="s">
        <v>1816</v>
      </c>
      <c r="R375" s="313" t="s">
        <v>105</v>
      </c>
      <c r="S375" s="313" t="s">
        <v>1817</v>
      </c>
      <c r="T375" s="313" t="s">
        <v>1818</v>
      </c>
      <c r="U375" s="313" t="s">
        <v>1819</v>
      </c>
      <c r="V375" s="313" t="s">
        <v>1820</v>
      </c>
      <c r="W375" s="449" t="s">
        <v>1968</v>
      </c>
      <c r="X375" s="316">
        <v>12100837</v>
      </c>
      <c r="Y375" s="313" t="s">
        <v>58</v>
      </c>
      <c r="Z375" s="317" t="s">
        <v>1983</v>
      </c>
      <c r="AA375" s="65">
        <v>12.2</v>
      </c>
    </row>
    <row r="376" spans="1:27">
      <c r="A376" s="320" t="s">
        <v>2000</v>
      </c>
      <c r="B376" s="321" t="s">
        <v>26</v>
      </c>
      <c r="C376" s="321" t="s">
        <v>27</v>
      </c>
      <c r="D376" s="331" t="str">
        <f>HYPERLINK("mailto:gustavocorreanetto@gmail.com","gustavocorreanetto@gmail.com ")</f>
        <v>gustavocorreanetto@gmail.com </v>
      </c>
      <c r="E376" s="321" t="s">
        <v>2001</v>
      </c>
      <c r="F376" s="321"/>
      <c r="G376" s="322" t="s">
        <v>2002</v>
      </c>
      <c r="H376" s="332">
        <v>5750677</v>
      </c>
      <c r="I376" s="321" t="s">
        <v>445</v>
      </c>
      <c r="J376" s="323">
        <v>34624</v>
      </c>
      <c r="K376" s="323" t="str">
        <f>TEXT(Table_3[[#This Row],[Nascimento]],"DD/MM/AA")</f>
        <v>17/10/94</v>
      </c>
      <c r="L376" s="321" t="s">
        <v>2003</v>
      </c>
      <c r="M376" s="321" t="s">
        <v>1990</v>
      </c>
      <c r="N376" s="321" t="s">
        <v>41</v>
      </c>
      <c r="O376" s="210" t="s">
        <v>1185</v>
      </c>
      <c r="P376" s="321" t="s">
        <v>2004</v>
      </c>
      <c r="Q376" s="321" t="s">
        <v>2005</v>
      </c>
      <c r="R376" s="321" t="s">
        <v>105</v>
      </c>
      <c r="S376" s="322" t="s">
        <v>2006</v>
      </c>
      <c r="T376" s="321" t="s">
        <v>2007</v>
      </c>
      <c r="U376" s="321" t="s">
        <v>2008</v>
      </c>
      <c r="V376" s="321" t="s">
        <v>2009</v>
      </c>
      <c r="W376" s="450" t="s">
        <v>1223</v>
      </c>
      <c r="X376" s="324">
        <v>12103459</v>
      </c>
      <c r="Y376" s="321" t="s">
        <v>57</v>
      </c>
      <c r="Z376" s="325" t="s">
        <v>1223</v>
      </c>
      <c r="AA376" s="65">
        <v>12.2</v>
      </c>
    </row>
    <row r="377" spans="1:27">
      <c r="A377" s="312" t="s">
        <v>1658</v>
      </c>
      <c r="B377" s="313"/>
      <c r="C377" s="313" t="s">
        <v>1966</v>
      </c>
      <c r="D377" s="326" t="str">
        <f>HYPERLINK("mailto:htitoto@gmail.com","htitoto@gmail.com")</f>
        <v>htitoto@gmail.com</v>
      </c>
      <c r="E377" s="313" t="s">
        <v>1821</v>
      </c>
      <c r="F377" s="313" t="s">
        <v>1822</v>
      </c>
      <c r="G377" s="313" t="s">
        <v>1661</v>
      </c>
      <c r="H377" s="314">
        <v>360131633</v>
      </c>
      <c r="I377" s="313" t="s">
        <v>210</v>
      </c>
      <c r="J377" s="328">
        <v>33841</v>
      </c>
      <c r="K377" s="474" t="str">
        <f>TEXT(Table_3[[#This Row],[Nascimento]],"DD/MM/AA")</f>
        <v>25/08/92</v>
      </c>
      <c r="L377" s="313" t="s">
        <v>1662</v>
      </c>
      <c r="M377" s="313" t="s">
        <v>1663</v>
      </c>
      <c r="N377" s="313" t="s">
        <v>41</v>
      </c>
      <c r="O377" s="313" t="s">
        <v>377</v>
      </c>
      <c r="P377" s="313" t="s">
        <v>1823</v>
      </c>
      <c r="Q377" s="313" t="s">
        <v>1824</v>
      </c>
      <c r="R377" s="313" t="s">
        <v>518</v>
      </c>
      <c r="S377" s="313" t="s">
        <v>1666</v>
      </c>
      <c r="T377" s="313" t="s">
        <v>1667</v>
      </c>
      <c r="U377" s="313" t="s">
        <v>1668</v>
      </c>
      <c r="V377" s="313" t="s">
        <v>1669</v>
      </c>
      <c r="W377" s="449" t="s">
        <v>1968</v>
      </c>
      <c r="X377" s="316">
        <v>12100874</v>
      </c>
      <c r="Y377" s="313" t="s">
        <v>57</v>
      </c>
      <c r="Z377" s="317" t="s">
        <v>1983</v>
      </c>
      <c r="AA377" s="65">
        <v>12.2</v>
      </c>
    </row>
    <row r="378" spans="1:27">
      <c r="A378" s="304" t="s">
        <v>1670</v>
      </c>
      <c r="B378" s="305" t="s">
        <v>1355</v>
      </c>
      <c r="C378" s="305" t="s">
        <v>27</v>
      </c>
      <c r="D378" s="305" t="s">
        <v>1671</v>
      </c>
      <c r="E378" s="305" t="s">
        <v>1825</v>
      </c>
      <c r="F378" s="305" t="s">
        <v>1826</v>
      </c>
      <c r="G378" s="307" t="s">
        <v>1673</v>
      </c>
      <c r="H378" s="308" t="s">
        <v>2010</v>
      </c>
      <c r="I378" s="305" t="s">
        <v>210</v>
      </c>
      <c r="J378" s="309">
        <v>33872</v>
      </c>
      <c r="K378" s="309" t="str">
        <f>TEXT(Table_3[[#This Row],[Nascimento]],"DD/MM/AA")</f>
        <v>25/09/92</v>
      </c>
      <c r="L378" s="305" t="s">
        <v>1827</v>
      </c>
      <c r="M378" s="305" t="s">
        <v>1674</v>
      </c>
      <c r="N378" s="305" t="s">
        <v>41</v>
      </c>
      <c r="O378" s="305" t="s">
        <v>1336</v>
      </c>
      <c r="P378" s="305" t="s">
        <v>1828</v>
      </c>
      <c r="Q378" s="305" t="s">
        <v>1676</v>
      </c>
      <c r="R378" s="305" t="s">
        <v>105</v>
      </c>
      <c r="S378" s="307" t="s">
        <v>1677</v>
      </c>
      <c r="T378" s="305" t="s">
        <v>1678</v>
      </c>
      <c r="U378" s="305" t="s">
        <v>1679</v>
      </c>
      <c r="V378" s="305" t="s">
        <v>1680</v>
      </c>
      <c r="W378" s="448" t="s">
        <v>1223</v>
      </c>
      <c r="X378" s="310">
        <v>11203808</v>
      </c>
      <c r="Y378" s="305" t="s">
        <v>57</v>
      </c>
      <c r="Z378" s="311" t="s">
        <v>1484</v>
      </c>
      <c r="AA378" s="65">
        <v>12.2</v>
      </c>
    </row>
    <row r="379" spans="1:27">
      <c r="A379" s="320" t="s">
        <v>1833</v>
      </c>
      <c r="B379" s="321" t="s">
        <v>26</v>
      </c>
      <c r="C379" s="321" t="s">
        <v>27</v>
      </c>
      <c r="D379" s="330" t="str">
        <f>HYPERLINK("mailto:jgabrieljohn@gmail.com","jgabrieljohn@gmail.com")</f>
        <v>jgabrieljohn@gmail.com</v>
      </c>
      <c r="E379" s="321" t="s">
        <v>1834</v>
      </c>
      <c r="F379" s="321"/>
      <c r="G379" s="322" t="s">
        <v>1835</v>
      </c>
      <c r="H379" s="322">
        <v>9098660633</v>
      </c>
      <c r="I379" s="321" t="s">
        <v>1380</v>
      </c>
      <c r="J379" s="323">
        <v>32975</v>
      </c>
      <c r="K379" s="323" t="str">
        <f>TEXT(Table_3[[#This Row],[Nascimento]],"DD/MM/AA")</f>
        <v>12/04/90</v>
      </c>
      <c r="L379" s="321" t="s">
        <v>1836</v>
      </c>
      <c r="M379" s="321" t="s">
        <v>1837</v>
      </c>
      <c r="N379" s="321" t="s">
        <v>1161</v>
      </c>
      <c r="O379" s="321" t="s">
        <v>160</v>
      </c>
      <c r="P379" s="321" t="s">
        <v>1838</v>
      </c>
      <c r="Q379" s="321" t="s">
        <v>1839</v>
      </c>
      <c r="R379" s="321" t="s">
        <v>1840</v>
      </c>
      <c r="S379" s="322" t="s">
        <v>1841</v>
      </c>
      <c r="T379" s="321" t="s">
        <v>1842</v>
      </c>
      <c r="U379" s="321" t="s">
        <v>1843</v>
      </c>
      <c r="V379" s="321" t="s">
        <v>1844</v>
      </c>
      <c r="W379" s="450" t="s">
        <v>1223</v>
      </c>
      <c r="X379" s="324">
        <v>12104071</v>
      </c>
      <c r="Y379" s="321" t="s">
        <v>57</v>
      </c>
      <c r="Z379" s="325" t="s">
        <v>1223</v>
      </c>
      <c r="AA379" s="65">
        <v>12.2</v>
      </c>
    </row>
    <row r="380" spans="1:27">
      <c r="A380" s="304" t="s">
        <v>2011</v>
      </c>
      <c r="B380" s="305" t="s">
        <v>26</v>
      </c>
      <c r="C380" s="305" t="s">
        <v>27</v>
      </c>
      <c r="D380" s="305" t="s">
        <v>2012</v>
      </c>
      <c r="E380" s="305" t="s">
        <v>2013</v>
      </c>
      <c r="F380" s="305" t="s">
        <v>2014</v>
      </c>
      <c r="G380" s="307" t="s">
        <v>2015</v>
      </c>
      <c r="H380" s="308">
        <v>5100792</v>
      </c>
      <c r="I380" s="305" t="s">
        <v>34</v>
      </c>
      <c r="J380" s="309">
        <v>33155</v>
      </c>
      <c r="K380" s="309" t="str">
        <f>TEXT(Table_3[[#This Row],[Nascimento]],"DD/MM/AA")</f>
        <v>09/10/90</v>
      </c>
      <c r="L380" s="305" t="s">
        <v>2016</v>
      </c>
      <c r="M380" s="305" t="s">
        <v>1990</v>
      </c>
      <c r="N380" s="305" t="s">
        <v>234</v>
      </c>
      <c r="O380" s="305" t="s">
        <v>2017</v>
      </c>
      <c r="P380" s="305" t="s">
        <v>2013</v>
      </c>
      <c r="Q380" s="305" t="s">
        <v>2018</v>
      </c>
      <c r="R380" s="305"/>
      <c r="S380" s="307"/>
      <c r="T380" s="305"/>
      <c r="U380" s="305" t="s">
        <v>2019</v>
      </c>
      <c r="V380" s="305" t="s">
        <v>2020</v>
      </c>
      <c r="W380" s="448" t="s">
        <v>1484</v>
      </c>
      <c r="X380" s="310">
        <v>10202991</v>
      </c>
      <c r="Y380" s="305" t="s">
        <v>113</v>
      </c>
      <c r="Z380" s="311" t="s">
        <v>1898</v>
      </c>
      <c r="AA380" s="65">
        <v>12.2</v>
      </c>
    </row>
    <row r="381" spans="1:27">
      <c r="A381" s="320" t="s">
        <v>1847</v>
      </c>
      <c r="B381" s="321" t="s">
        <v>1355</v>
      </c>
      <c r="C381" s="321" t="s">
        <v>27</v>
      </c>
      <c r="D381" s="321" t="s">
        <v>1848</v>
      </c>
      <c r="E381" s="321" t="s">
        <v>1849</v>
      </c>
      <c r="F381" s="321"/>
      <c r="G381" s="322">
        <v>8166518929</v>
      </c>
      <c r="H381" s="332">
        <v>52299350</v>
      </c>
      <c r="I381" s="321" t="s">
        <v>34</v>
      </c>
      <c r="J381" s="323">
        <v>33940</v>
      </c>
      <c r="K381" s="323" t="str">
        <f>TEXT(Table_3[[#This Row],[Nascimento]],"DD/MM/AA")</f>
        <v>02/12/92</v>
      </c>
      <c r="L381" s="321" t="s">
        <v>1850</v>
      </c>
      <c r="M381" s="321" t="s">
        <v>1851</v>
      </c>
      <c r="N381" s="321" t="s">
        <v>41</v>
      </c>
      <c r="O381" s="321" t="s">
        <v>992</v>
      </c>
      <c r="P381" s="321" t="s">
        <v>1852</v>
      </c>
      <c r="Q381" s="321" t="s">
        <v>1853</v>
      </c>
      <c r="R381" s="321" t="s">
        <v>105</v>
      </c>
      <c r="S381" s="322" t="s">
        <v>223</v>
      </c>
      <c r="T381" s="321" t="s">
        <v>1854</v>
      </c>
      <c r="U381" s="321" t="s">
        <v>1855</v>
      </c>
      <c r="V381" s="321" t="s">
        <v>1856</v>
      </c>
      <c r="W381" s="450" t="s">
        <v>1223</v>
      </c>
      <c r="X381" s="324">
        <v>11100979</v>
      </c>
      <c r="Y381" s="321" t="s">
        <v>113</v>
      </c>
      <c r="Z381" s="325" t="s">
        <v>1452</v>
      </c>
      <c r="AA381" s="65">
        <v>12.2</v>
      </c>
    </row>
    <row r="382" spans="1:27">
      <c r="A382" s="304" t="s">
        <v>1540</v>
      </c>
      <c r="B382" s="305" t="s">
        <v>198</v>
      </c>
      <c r="C382" s="305" t="s">
        <v>65</v>
      </c>
      <c r="D382" s="305" t="s">
        <v>1541</v>
      </c>
      <c r="E382" s="305" t="s">
        <v>1857</v>
      </c>
      <c r="F382" s="305"/>
      <c r="G382" s="307">
        <v>84195770068</v>
      </c>
      <c r="H382" s="308">
        <v>5077396934</v>
      </c>
      <c r="I382" s="305" t="s">
        <v>1380</v>
      </c>
      <c r="J382" s="309">
        <v>34149</v>
      </c>
      <c r="K382" s="309" t="str">
        <f>TEXT(Table_3[[#This Row],[Nascimento]],"DD/MM/AA")</f>
        <v>29/06/93</v>
      </c>
      <c r="L382" s="305" t="s">
        <v>1858</v>
      </c>
      <c r="M382" s="305" t="s">
        <v>1545</v>
      </c>
      <c r="N382" s="305" t="s">
        <v>41</v>
      </c>
      <c r="O382" s="305" t="s">
        <v>587</v>
      </c>
      <c r="P382" s="305" t="s">
        <v>1859</v>
      </c>
      <c r="Q382" s="305" t="s">
        <v>1548</v>
      </c>
      <c r="R382" s="305" t="s">
        <v>105</v>
      </c>
      <c r="S382" s="307" t="s">
        <v>223</v>
      </c>
      <c r="T382" s="305" t="s">
        <v>1549</v>
      </c>
      <c r="U382" s="305" t="s">
        <v>1550</v>
      </c>
      <c r="V382" s="305" t="s">
        <v>1551</v>
      </c>
      <c r="W382" s="448" t="s">
        <v>1223</v>
      </c>
      <c r="X382" s="310">
        <v>11100960</v>
      </c>
      <c r="Y382" s="305" t="s">
        <v>58</v>
      </c>
      <c r="Z382" s="311" t="s">
        <v>1452</v>
      </c>
      <c r="AA382" s="65">
        <v>12.2</v>
      </c>
    </row>
    <row r="383" spans="1:27">
      <c r="A383" s="304" t="s">
        <v>1573</v>
      </c>
      <c r="B383" s="305"/>
      <c r="C383" s="305" t="s">
        <v>1966</v>
      </c>
      <c r="D383" s="306" t="str">
        <f>HYPERLINK("mailto:lucas.k.borges@gmail.com","lucas.k.borges@gmail.com")</f>
        <v>lucas.k.borges@gmail.com</v>
      </c>
      <c r="E383" s="305" t="s">
        <v>1864</v>
      </c>
      <c r="F383" s="305" t="s">
        <v>1865</v>
      </c>
      <c r="G383" s="305" t="s">
        <v>1576</v>
      </c>
      <c r="H383" s="308">
        <v>5484941</v>
      </c>
      <c r="I383" s="305" t="s">
        <v>34</v>
      </c>
      <c r="J383" s="318">
        <v>34116</v>
      </c>
      <c r="K383" s="318" t="str">
        <f>TEXT(Table_3[[#This Row],[Nascimento]],"DD/MM/AA")</f>
        <v>27/05/93</v>
      </c>
      <c r="L383" s="305" t="s">
        <v>1577</v>
      </c>
      <c r="M383" s="305" t="s">
        <v>1578</v>
      </c>
      <c r="N383" s="305" t="s">
        <v>1866</v>
      </c>
      <c r="O383" s="305" t="s">
        <v>1579</v>
      </c>
      <c r="P383" s="305" t="s">
        <v>1867</v>
      </c>
      <c r="Q383" s="305" t="s">
        <v>1577</v>
      </c>
      <c r="R383" s="305" t="s">
        <v>105</v>
      </c>
      <c r="S383" s="305" t="s">
        <v>1581</v>
      </c>
      <c r="T383" s="305">
        <v>220021</v>
      </c>
      <c r="U383" s="305" t="s">
        <v>1582</v>
      </c>
      <c r="V383" s="305" t="s">
        <v>1583</v>
      </c>
      <c r="W383" s="448" t="s">
        <v>1968</v>
      </c>
      <c r="X383" s="310">
        <v>12100879</v>
      </c>
      <c r="Y383" s="305" t="s">
        <v>57</v>
      </c>
      <c r="Z383" s="311" t="s">
        <v>1983</v>
      </c>
      <c r="AA383" s="65">
        <v>12.2</v>
      </c>
    </row>
    <row r="384" spans="1:27">
      <c r="A384" s="312" t="s">
        <v>1425</v>
      </c>
      <c r="B384" s="313"/>
      <c r="C384" s="313" t="s">
        <v>1966</v>
      </c>
      <c r="D384" s="326" t="str">
        <f>HYPERLINK("mailto:luis.vinholi@gmail.com","luis.vinholi@gmail.com")</f>
        <v>luis.vinholi@gmail.com</v>
      </c>
      <c r="E384" s="313" t="s">
        <v>1868</v>
      </c>
      <c r="F384" s="313"/>
      <c r="G384" s="313" t="s">
        <v>1427</v>
      </c>
      <c r="H384" s="327">
        <v>5745913</v>
      </c>
      <c r="I384" s="313" t="s">
        <v>34</v>
      </c>
      <c r="J384" s="328">
        <v>34455</v>
      </c>
      <c r="K384" s="474" t="str">
        <f>TEXT(Table_3[[#This Row],[Nascimento]],"DD/MM/AA")</f>
        <v>01/05/94</v>
      </c>
      <c r="L384" s="313" t="s">
        <v>1428</v>
      </c>
      <c r="M384" s="313" t="s">
        <v>1429</v>
      </c>
      <c r="N384" s="313" t="s">
        <v>138</v>
      </c>
      <c r="O384" s="313" t="s">
        <v>1430</v>
      </c>
      <c r="P384" s="313" t="s">
        <v>1869</v>
      </c>
      <c r="Q384" s="313" t="s">
        <v>1870</v>
      </c>
      <c r="R384" s="313" t="s">
        <v>105</v>
      </c>
      <c r="S384" s="313" t="s">
        <v>1433</v>
      </c>
      <c r="T384" s="313" t="s">
        <v>1434</v>
      </c>
      <c r="U384" s="313" t="s">
        <v>1435</v>
      </c>
      <c r="V384" s="313" t="s">
        <v>1436</v>
      </c>
      <c r="W384" s="449" t="s">
        <v>1968</v>
      </c>
      <c r="X384" s="316">
        <v>12100878</v>
      </c>
      <c r="Y384" s="313" t="s">
        <v>57</v>
      </c>
      <c r="Z384" s="317" t="s">
        <v>1983</v>
      </c>
      <c r="AA384" s="65">
        <v>12.2</v>
      </c>
    </row>
    <row r="385" spans="1:27">
      <c r="A385" s="312" t="s">
        <v>2021</v>
      </c>
      <c r="B385" s="313" t="s">
        <v>1355</v>
      </c>
      <c r="C385" s="313" t="s">
        <v>27</v>
      </c>
      <c r="D385" s="313" t="s">
        <v>2022</v>
      </c>
      <c r="E385" s="313" t="s">
        <v>2023</v>
      </c>
      <c r="F385" s="313" t="s">
        <v>2024</v>
      </c>
      <c r="G385" s="314" t="s">
        <v>2025</v>
      </c>
      <c r="H385" s="327">
        <v>4115520</v>
      </c>
      <c r="I385" s="313" t="s">
        <v>34</v>
      </c>
      <c r="J385" s="315">
        <v>33725</v>
      </c>
      <c r="K385" s="473" t="str">
        <f>TEXT(Table_3[[#This Row],[Nascimento]],"DD/MM/AA")</f>
        <v>01/05/92</v>
      </c>
      <c r="L385" s="313" t="s">
        <v>2026</v>
      </c>
      <c r="M385" s="313" t="s">
        <v>2027</v>
      </c>
      <c r="N385" s="313" t="s">
        <v>2028</v>
      </c>
      <c r="O385" s="313" t="s">
        <v>2029</v>
      </c>
      <c r="P385" s="313" t="s">
        <v>2030</v>
      </c>
      <c r="Q385" s="313" t="s">
        <v>2031</v>
      </c>
      <c r="R385" s="313" t="s">
        <v>2032</v>
      </c>
      <c r="S385" s="314">
        <v>3248</v>
      </c>
      <c r="T385" s="313" t="s">
        <v>2033</v>
      </c>
      <c r="U385" s="313" t="s">
        <v>2034</v>
      </c>
      <c r="V385" s="313" t="s">
        <v>2035</v>
      </c>
      <c r="W385" s="449" t="s">
        <v>1484</v>
      </c>
      <c r="X385" s="316">
        <v>10203443</v>
      </c>
      <c r="Y385" s="313" t="s">
        <v>58</v>
      </c>
      <c r="Z385" s="317" t="s">
        <v>1898</v>
      </c>
      <c r="AA385" s="65">
        <v>12.2</v>
      </c>
    </row>
    <row r="386" spans="1:27">
      <c r="A386" s="304" t="s">
        <v>1696</v>
      </c>
      <c r="B386" s="305"/>
      <c r="C386" s="305" t="s">
        <v>1966</v>
      </c>
      <c r="D386" s="306" t="str">
        <f>HYPERLINK("mailto:silveiramarcusvinicius@gmail.com","silveiramarcusvinicius@gmail.com")</f>
        <v>silveiramarcusvinicius@gmail.com</v>
      </c>
      <c r="E386" s="305" t="s">
        <v>1871</v>
      </c>
      <c r="F386" s="305"/>
      <c r="G386" s="305" t="s">
        <v>1698</v>
      </c>
      <c r="H386" s="307">
        <v>52109607</v>
      </c>
      <c r="I386" s="305" t="s">
        <v>34</v>
      </c>
      <c r="J386" s="318">
        <v>33901</v>
      </c>
      <c r="K386" s="318" t="str">
        <f>TEXT(Table_3[[#This Row],[Nascimento]],"DD/MM/AA")</f>
        <v>24/10/92</v>
      </c>
      <c r="L386" s="305" t="s">
        <v>1699</v>
      </c>
      <c r="M386" s="305" t="s">
        <v>1578</v>
      </c>
      <c r="N386" s="305" t="s">
        <v>1872</v>
      </c>
      <c r="O386" s="305" t="s">
        <v>1701</v>
      </c>
      <c r="P386" s="305" t="s">
        <v>1873</v>
      </c>
      <c r="Q386" s="305" t="s">
        <v>1703</v>
      </c>
      <c r="R386" s="305"/>
      <c r="S386" s="305"/>
      <c r="T386" s="305"/>
      <c r="U386" s="305" t="s">
        <v>1704</v>
      </c>
      <c r="V386" s="305" t="s">
        <v>1705</v>
      </c>
      <c r="W386" s="448" t="s">
        <v>1968</v>
      </c>
      <c r="X386" s="310">
        <v>11200771</v>
      </c>
      <c r="Y386" s="305" t="s">
        <v>57</v>
      </c>
      <c r="Z386" s="311" t="s">
        <v>1999</v>
      </c>
      <c r="AA386" s="65">
        <v>12.2</v>
      </c>
    </row>
    <row r="387" spans="1:27">
      <c r="A387" s="304" t="s">
        <v>1706</v>
      </c>
      <c r="B387" s="305" t="s">
        <v>1355</v>
      </c>
      <c r="C387" s="305" t="s">
        <v>27</v>
      </c>
      <c r="D387" s="305" t="s">
        <v>1707</v>
      </c>
      <c r="E387" s="305" t="s">
        <v>1874</v>
      </c>
      <c r="F387" s="305"/>
      <c r="G387" s="307" t="s">
        <v>1709</v>
      </c>
      <c r="H387" s="307" t="s">
        <v>1875</v>
      </c>
      <c r="I387" s="305" t="s">
        <v>34</v>
      </c>
      <c r="J387" s="309">
        <v>34040</v>
      </c>
      <c r="K387" s="309" t="str">
        <f>TEXT(Table_3[[#This Row],[Nascimento]],"DD/MM/AA")</f>
        <v>12/03/93</v>
      </c>
      <c r="L387" s="305" t="s">
        <v>1876</v>
      </c>
      <c r="M387" s="305" t="s">
        <v>330</v>
      </c>
      <c r="N387" s="305" t="s">
        <v>1161</v>
      </c>
      <c r="O387" s="305" t="s">
        <v>217</v>
      </c>
      <c r="P387" s="305" t="s">
        <v>1877</v>
      </c>
      <c r="Q387" s="305" t="s">
        <v>1712</v>
      </c>
      <c r="R387" s="305" t="s">
        <v>109</v>
      </c>
      <c r="S387" s="307">
        <v>4029</v>
      </c>
      <c r="T387" s="305" t="s">
        <v>1713</v>
      </c>
      <c r="U387" s="305" t="s">
        <v>1714</v>
      </c>
      <c r="V387" s="305" t="s">
        <v>1715</v>
      </c>
      <c r="W387" s="448" t="s">
        <v>1484</v>
      </c>
      <c r="X387" s="310">
        <v>11101002</v>
      </c>
      <c r="Y387" s="305" t="s">
        <v>57</v>
      </c>
      <c r="Z387" s="311" t="s">
        <v>1452</v>
      </c>
      <c r="AA387" s="65">
        <v>12.2</v>
      </c>
    </row>
    <row r="388" spans="1:27">
      <c r="A388" s="333" t="s">
        <v>1878</v>
      </c>
      <c r="B388" s="334" t="s">
        <v>198</v>
      </c>
      <c r="C388" s="334" t="s">
        <v>27</v>
      </c>
      <c r="D388" s="334" t="s">
        <v>1879</v>
      </c>
      <c r="E388" s="334" t="s">
        <v>1880</v>
      </c>
      <c r="F388" s="334"/>
      <c r="G388" s="335">
        <v>204756162</v>
      </c>
      <c r="H388" s="335">
        <v>4838368</v>
      </c>
      <c r="I388" s="334" t="s">
        <v>445</v>
      </c>
      <c r="J388" s="336">
        <v>33168</v>
      </c>
      <c r="K388" s="475" t="str">
        <f>TEXT(Table_3[[#This Row],[Nascimento]],"DD/MM/AA")</f>
        <v>22/10/90</v>
      </c>
      <c r="L388" s="334" t="s">
        <v>1881</v>
      </c>
      <c r="M388" s="334" t="s">
        <v>442</v>
      </c>
      <c r="N388" s="334" t="s">
        <v>41</v>
      </c>
      <c r="O388" s="334" t="s">
        <v>1882</v>
      </c>
      <c r="P388" s="334" t="s">
        <v>1883</v>
      </c>
      <c r="Q388" s="334" t="s">
        <v>1884</v>
      </c>
      <c r="R388" s="334" t="s">
        <v>109</v>
      </c>
      <c r="S388" s="335">
        <v>1839</v>
      </c>
      <c r="T388" s="334" t="s">
        <v>1885</v>
      </c>
      <c r="U388" s="334" t="s">
        <v>1886</v>
      </c>
      <c r="V388" s="334" t="s">
        <v>1887</v>
      </c>
      <c r="W388" s="451" t="s">
        <v>1223</v>
      </c>
      <c r="X388" s="337">
        <v>12103463</v>
      </c>
      <c r="Y388" s="334" t="s">
        <v>57</v>
      </c>
      <c r="Z388" s="338" t="s">
        <v>1223</v>
      </c>
      <c r="AA388" s="65">
        <v>12.2</v>
      </c>
    </row>
    <row r="389" spans="1:27">
      <c r="A389" s="339" t="s">
        <v>2036</v>
      </c>
      <c r="B389" s="340" t="s">
        <v>768</v>
      </c>
      <c r="C389" s="340" t="s">
        <v>65</v>
      </c>
      <c r="D389" s="340" t="s">
        <v>2037</v>
      </c>
      <c r="E389" s="340" t="s">
        <v>2038</v>
      </c>
      <c r="F389" s="340"/>
      <c r="G389" s="341" t="s">
        <v>2039</v>
      </c>
      <c r="H389" s="341" t="s">
        <v>2040</v>
      </c>
      <c r="I389" s="340" t="s">
        <v>70</v>
      </c>
      <c r="J389" s="342">
        <v>34040</v>
      </c>
      <c r="K389" s="476" t="str">
        <f>TEXT(Table_3[[#This Row],[Nascimento]],"DD/MM/AA")</f>
        <v>12/03/93</v>
      </c>
      <c r="L389" s="340" t="s">
        <v>2041</v>
      </c>
      <c r="M389" s="340" t="s">
        <v>715</v>
      </c>
      <c r="N389" s="340" t="s">
        <v>41</v>
      </c>
      <c r="O389" s="340" t="s">
        <v>587</v>
      </c>
      <c r="P389" s="340" t="s">
        <v>2042</v>
      </c>
      <c r="Q389" s="340" t="s">
        <v>2043</v>
      </c>
      <c r="R389" s="340" t="s">
        <v>105</v>
      </c>
      <c r="S389" s="341" t="s">
        <v>2044</v>
      </c>
      <c r="T389" s="340" t="s">
        <v>2045</v>
      </c>
      <c r="U389" s="340" t="s">
        <v>2046</v>
      </c>
      <c r="V389" s="340" t="s">
        <v>2047</v>
      </c>
      <c r="W389" s="452" t="s">
        <v>1484</v>
      </c>
      <c r="X389" s="343">
        <v>11100982</v>
      </c>
      <c r="Y389" s="340" t="s">
        <v>113</v>
      </c>
      <c r="Z389" s="344" t="s">
        <v>1452</v>
      </c>
      <c r="AA389" s="65">
        <v>12.2</v>
      </c>
    </row>
    <row r="390" spans="1:27">
      <c r="A390" s="345" t="s">
        <v>1888</v>
      </c>
      <c r="B390" s="346"/>
      <c r="C390" s="346" t="s">
        <v>1966</v>
      </c>
      <c r="D390" s="347" t="str">
        <f>HYPERLINK("mailto:xvrafa@gmail.com","xvrafa@gmail.com")</f>
        <v>xvrafa@gmail.com</v>
      </c>
      <c r="E390" s="346" t="s">
        <v>1889</v>
      </c>
      <c r="F390" s="346"/>
      <c r="G390" s="346" t="s">
        <v>1890</v>
      </c>
      <c r="H390" s="348">
        <v>5094265</v>
      </c>
      <c r="I390" s="346" t="s">
        <v>34</v>
      </c>
      <c r="J390" s="349">
        <v>33872</v>
      </c>
      <c r="K390" s="349" t="str">
        <f>TEXT(Table_3[[#This Row],[Nascimento]],"DD/MM/AA")</f>
        <v>25/09/92</v>
      </c>
      <c r="L390" s="346" t="s">
        <v>1891</v>
      </c>
      <c r="M390" s="346" t="s">
        <v>1892</v>
      </c>
      <c r="N390" s="346" t="s">
        <v>1136</v>
      </c>
      <c r="O390" s="346" t="s">
        <v>1643</v>
      </c>
      <c r="P390" s="346" t="s">
        <v>1893</v>
      </c>
      <c r="Q390" s="346" t="s">
        <v>1894</v>
      </c>
      <c r="R390" s="346" t="s">
        <v>105</v>
      </c>
      <c r="S390" s="346" t="s">
        <v>933</v>
      </c>
      <c r="T390" s="346" t="s">
        <v>1895</v>
      </c>
      <c r="U390" s="346" t="s">
        <v>1896</v>
      </c>
      <c r="V390" s="346" t="s">
        <v>1897</v>
      </c>
      <c r="W390" s="453" t="s">
        <v>1968</v>
      </c>
      <c r="X390" s="350">
        <v>10202551</v>
      </c>
      <c r="Y390" s="346" t="s">
        <v>57</v>
      </c>
      <c r="Z390" s="351" t="s">
        <v>2048</v>
      </c>
      <c r="AA390" s="65">
        <v>12.2</v>
      </c>
    </row>
    <row r="391" spans="1:27">
      <c r="A391" s="345" t="s">
        <v>1899</v>
      </c>
      <c r="B391" s="346" t="s">
        <v>1355</v>
      </c>
      <c r="C391" s="346" t="s">
        <v>27</v>
      </c>
      <c r="D391" s="346" t="s">
        <v>1900</v>
      </c>
      <c r="E391" s="346" t="s">
        <v>1901</v>
      </c>
      <c r="F391" s="346" t="s">
        <v>1902</v>
      </c>
      <c r="G391" s="352" t="s">
        <v>1903</v>
      </c>
      <c r="H391" s="352">
        <v>4104660313</v>
      </c>
      <c r="I391" s="346" t="s">
        <v>1380</v>
      </c>
      <c r="J391" s="353">
        <v>31900</v>
      </c>
      <c r="K391" s="353" t="str">
        <f>TEXT(Table_3[[#This Row],[Nascimento]],"DD/MM/AA")</f>
        <v>03/05/87</v>
      </c>
      <c r="L391" s="346" t="s">
        <v>1904</v>
      </c>
      <c r="M391" s="346" t="s">
        <v>354</v>
      </c>
      <c r="N391" s="346" t="s">
        <v>41</v>
      </c>
      <c r="O391" s="346" t="s">
        <v>102</v>
      </c>
      <c r="P391" s="346" t="s">
        <v>1905</v>
      </c>
      <c r="Q391" s="346" t="s">
        <v>1906</v>
      </c>
      <c r="R391" s="346"/>
      <c r="S391" s="352"/>
      <c r="T391" s="346"/>
      <c r="U391" s="346" t="s">
        <v>1907</v>
      </c>
      <c r="V391" s="346" t="s">
        <v>1908</v>
      </c>
      <c r="W391" s="453" t="s">
        <v>1365</v>
      </c>
      <c r="X391" s="350">
        <v>10104023</v>
      </c>
      <c r="Y391" s="346" t="s">
        <v>58</v>
      </c>
      <c r="Z391" s="351" t="s">
        <v>1365</v>
      </c>
      <c r="AA391" s="65">
        <v>12.2</v>
      </c>
    </row>
    <row r="392" spans="1:27">
      <c r="A392" s="339" t="s">
        <v>2049</v>
      </c>
      <c r="B392" s="340" t="s">
        <v>1355</v>
      </c>
      <c r="C392" s="340" t="s">
        <v>27</v>
      </c>
      <c r="D392" s="340" t="s">
        <v>2050</v>
      </c>
      <c r="E392" s="340" t="s">
        <v>2051</v>
      </c>
      <c r="F392" s="340" t="s">
        <v>2052</v>
      </c>
      <c r="G392" s="341" t="s">
        <v>2053</v>
      </c>
      <c r="H392" s="355">
        <v>5300450</v>
      </c>
      <c r="I392" s="340" t="s">
        <v>34</v>
      </c>
      <c r="J392" s="342">
        <v>33653</v>
      </c>
      <c r="K392" s="476" t="str">
        <f>TEXT(Table_3[[#This Row],[Nascimento]],"DD/MM/AA")</f>
        <v>19/02/92</v>
      </c>
      <c r="L392" s="340" t="s">
        <v>2054</v>
      </c>
      <c r="M392" s="340" t="s">
        <v>1990</v>
      </c>
      <c r="N392" s="340" t="s">
        <v>1403</v>
      </c>
      <c r="O392" s="340" t="s">
        <v>2055</v>
      </c>
      <c r="P392" s="340" t="s">
        <v>2056</v>
      </c>
      <c r="Q392" s="340" t="s">
        <v>2057</v>
      </c>
      <c r="R392" s="340" t="s">
        <v>336</v>
      </c>
      <c r="S392" s="341">
        <v>1512</v>
      </c>
      <c r="T392" s="340" t="s">
        <v>2058</v>
      </c>
      <c r="U392" s="340" t="s">
        <v>2059</v>
      </c>
      <c r="V392" s="340" t="s">
        <v>2060</v>
      </c>
      <c r="W392" s="452" t="s">
        <v>1223</v>
      </c>
      <c r="X392" s="343">
        <v>12100841</v>
      </c>
      <c r="Y392" s="340" t="s">
        <v>58</v>
      </c>
      <c r="Z392" s="344" t="s">
        <v>1223</v>
      </c>
      <c r="AA392" s="65">
        <v>12.2</v>
      </c>
    </row>
    <row r="393" spans="1:27">
      <c r="A393" s="339" t="s">
        <v>1716</v>
      </c>
      <c r="B393" s="340"/>
      <c r="C393" s="340" t="s">
        <v>1966</v>
      </c>
      <c r="D393" s="354" t="str">
        <f>HYPERLINK("mailto:ri.siementcoski@gmail.com","ri.siementcoski@gmail.com")</f>
        <v>ri.siementcoski@gmail.com</v>
      </c>
      <c r="E393" s="340" t="s">
        <v>1911</v>
      </c>
      <c r="F393" s="340" t="s">
        <v>1912</v>
      </c>
      <c r="G393" s="340" t="s">
        <v>1719</v>
      </c>
      <c r="H393" s="355">
        <v>5623180</v>
      </c>
      <c r="I393" s="340" t="s">
        <v>34</v>
      </c>
      <c r="J393" s="356">
        <v>34269</v>
      </c>
      <c r="K393" s="477" t="str">
        <f>TEXT(Table_3[[#This Row],[Nascimento]],"DD/MM/AA")</f>
        <v>27/10/93</v>
      </c>
      <c r="L393" s="340" t="s">
        <v>1720</v>
      </c>
      <c r="M393" s="340" t="s">
        <v>1578</v>
      </c>
      <c r="N393" s="340" t="s">
        <v>41</v>
      </c>
      <c r="O393" s="340" t="s">
        <v>1721</v>
      </c>
      <c r="P393" s="340" t="s">
        <v>1913</v>
      </c>
      <c r="Q393" s="340" t="s">
        <v>1723</v>
      </c>
      <c r="R393" s="340"/>
      <c r="S393" s="340"/>
      <c r="T393" s="340"/>
      <c r="U393" s="340" t="s">
        <v>1724</v>
      </c>
      <c r="V393" s="340" t="s">
        <v>1725</v>
      </c>
      <c r="W393" s="452" t="s">
        <v>1968</v>
      </c>
      <c r="X393" s="343">
        <v>11204131</v>
      </c>
      <c r="Y393" s="340" t="s">
        <v>57</v>
      </c>
      <c r="Z393" s="344" t="s">
        <v>1999</v>
      </c>
      <c r="AA393" s="65">
        <v>12.2</v>
      </c>
    </row>
    <row r="394" spans="1:27">
      <c r="A394" s="333" t="s">
        <v>2061</v>
      </c>
      <c r="B394" s="334" t="s">
        <v>26</v>
      </c>
      <c r="C394" s="334" t="s">
        <v>65</v>
      </c>
      <c r="D394" s="334" t="s">
        <v>2062</v>
      </c>
      <c r="E394" s="334" t="s">
        <v>2063</v>
      </c>
      <c r="F394" s="334" t="s">
        <v>2064</v>
      </c>
      <c r="G394" s="335" t="s">
        <v>2065</v>
      </c>
      <c r="H394" s="357">
        <v>5522472</v>
      </c>
      <c r="I394" s="334" t="s">
        <v>34</v>
      </c>
      <c r="J394" s="336">
        <v>34067</v>
      </c>
      <c r="K394" s="475" t="str">
        <f>TEXT(Table_3[[#This Row],[Nascimento]],"DD/MM/AA")</f>
        <v>08/04/93</v>
      </c>
      <c r="L394" s="334" t="s">
        <v>2066</v>
      </c>
      <c r="M394" s="334" t="s">
        <v>2067</v>
      </c>
      <c r="N394" s="334" t="s">
        <v>174</v>
      </c>
      <c r="O394" s="334" t="s">
        <v>331</v>
      </c>
      <c r="P394" s="334" t="s">
        <v>2068</v>
      </c>
      <c r="Q394" s="334" t="s">
        <v>2069</v>
      </c>
      <c r="R394" s="334" t="s">
        <v>2032</v>
      </c>
      <c r="S394" s="335">
        <v>8560</v>
      </c>
      <c r="T394" s="334" t="s">
        <v>2070</v>
      </c>
      <c r="U394" s="334" t="s">
        <v>2071</v>
      </c>
      <c r="V394" s="334" t="s">
        <v>2072</v>
      </c>
      <c r="W394" s="451" t="s">
        <v>1484</v>
      </c>
      <c r="X394" s="337">
        <v>11101007</v>
      </c>
      <c r="Y394" s="334" t="s">
        <v>57</v>
      </c>
      <c r="Z394" s="338" t="s">
        <v>1452</v>
      </c>
      <c r="AA394" s="65">
        <v>12.2</v>
      </c>
    </row>
    <row r="395" spans="1:27">
      <c r="A395" s="345" t="s">
        <v>1726</v>
      </c>
      <c r="B395" s="346"/>
      <c r="C395" s="346" t="s">
        <v>1966</v>
      </c>
      <c r="D395" s="347" t="str">
        <f>HYPERLINK("mailto:rossana.fetter@gmail.com","rossana.fetter@gmail.com")</f>
        <v>rossana.fetter@gmail.com</v>
      </c>
      <c r="E395" s="346" t="s">
        <v>1914</v>
      </c>
      <c r="F395" s="346" t="s">
        <v>1915</v>
      </c>
      <c r="G395" s="346" t="s">
        <v>1729</v>
      </c>
      <c r="H395" s="352" t="s">
        <v>2073</v>
      </c>
      <c r="I395" s="346" t="s">
        <v>34</v>
      </c>
      <c r="J395" s="349">
        <v>34040</v>
      </c>
      <c r="K395" s="349" t="str">
        <f>TEXT(Table_3[[#This Row],[Nascimento]],"DD/MM/AA")</f>
        <v>12/03/93</v>
      </c>
      <c r="L395" s="349" t="s">
        <v>1730</v>
      </c>
      <c r="M395" s="346" t="s">
        <v>1731</v>
      </c>
      <c r="N395" s="346" t="s">
        <v>1804</v>
      </c>
      <c r="O395" s="346" t="s">
        <v>1137</v>
      </c>
      <c r="P395" s="346" t="s">
        <v>1916</v>
      </c>
      <c r="Q395" s="349" t="s">
        <v>1733</v>
      </c>
      <c r="R395" s="346"/>
      <c r="S395" s="346"/>
      <c r="T395" s="346"/>
      <c r="U395" s="346" t="s">
        <v>1734</v>
      </c>
      <c r="V395" s="346" t="s">
        <v>1735</v>
      </c>
      <c r="W395" s="453" t="s">
        <v>1968</v>
      </c>
      <c r="X395" s="350">
        <v>11203795</v>
      </c>
      <c r="Y395" s="346" t="s">
        <v>58</v>
      </c>
      <c r="Z395" s="351" t="s">
        <v>1999</v>
      </c>
      <c r="AA395" s="65">
        <v>12.2</v>
      </c>
    </row>
    <row r="396" spans="1:27">
      <c r="A396" s="339" t="s">
        <v>1917</v>
      </c>
      <c r="B396" s="340" t="s">
        <v>198</v>
      </c>
      <c r="C396" s="340" t="s">
        <v>1682</v>
      </c>
      <c r="D396" s="354" t="str">
        <f>HYPERLINK("mailto:tcsilvaa@gmail.com","tcsilvaa@gmail.com")</f>
        <v>tcsilvaa@gmail.com</v>
      </c>
      <c r="E396" s="340" t="s">
        <v>1918</v>
      </c>
      <c r="F396" s="340" t="s">
        <v>1919</v>
      </c>
      <c r="G396" s="341">
        <v>5291779942</v>
      </c>
      <c r="H396" s="341">
        <v>4297651</v>
      </c>
      <c r="I396" s="340" t="s">
        <v>34</v>
      </c>
      <c r="J396" s="342">
        <v>32958</v>
      </c>
      <c r="K396" s="476" t="str">
        <f>TEXT(Table_3[[#This Row],[Nascimento]],"DD/MM/AA")</f>
        <v>26/03/90</v>
      </c>
      <c r="L396" s="340" t="s">
        <v>1920</v>
      </c>
      <c r="M396" s="340" t="s">
        <v>1578</v>
      </c>
      <c r="N396" s="340" t="s">
        <v>497</v>
      </c>
      <c r="O396" s="340" t="s">
        <v>1921</v>
      </c>
      <c r="P396" s="340" t="s">
        <v>1922</v>
      </c>
      <c r="Q396" s="340" t="s">
        <v>1923</v>
      </c>
      <c r="R396" s="340" t="s">
        <v>105</v>
      </c>
      <c r="S396" s="341" t="s">
        <v>1924</v>
      </c>
      <c r="T396" s="340" t="s">
        <v>1925</v>
      </c>
      <c r="U396" s="340" t="s">
        <v>1926</v>
      </c>
      <c r="V396" s="340" t="s">
        <v>1927</v>
      </c>
      <c r="W396" s="452" t="s">
        <v>1365</v>
      </c>
      <c r="X396" s="343"/>
      <c r="Y396" s="340" t="s">
        <v>1451</v>
      </c>
      <c r="Z396" s="344"/>
      <c r="AA396" s="65">
        <v>12.2</v>
      </c>
    </row>
    <row r="397" spans="1:27">
      <c r="A397" s="339" t="s">
        <v>1745</v>
      </c>
      <c r="B397" s="340" t="s">
        <v>768</v>
      </c>
      <c r="C397" s="340" t="s">
        <v>27</v>
      </c>
      <c r="D397" s="358" t="str">
        <f>HYPERLINK("mailto:vagnerbellenzier@gmail.com","vagnerbellenzier@gmail.com")</f>
        <v>vagnerbellenzier@gmail.com</v>
      </c>
      <c r="E397" s="340" t="s">
        <v>1930</v>
      </c>
      <c r="F397" s="340" t="s">
        <v>1931</v>
      </c>
      <c r="G397" s="341" t="s">
        <v>1748</v>
      </c>
      <c r="H397" s="341">
        <v>4089510913</v>
      </c>
      <c r="I397" s="340" t="s">
        <v>1380</v>
      </c>
      <c r="J397" s="342">
        <v>33486</v>
      </c>
      <c r="K397" s="476" t="str">
        <f>TEXT(Table_3[[#This Row],[Nascimento]],"DD/MM/AA")</f>
        <v>05/09/91</v>
      </c>
      <c r="L397" s="340" t="s">
        <v>1749</v>
      </c>
      <c r="M397" s="340" t="s">
        <v>1932</v>
      </c>
      <c r="N397" s="340" t="s">
        <v>138</v>
      </c>
      <c r="O397" s="340" t="s">
        <v>1751</v>
      </c>
      <c r="P397" s="340" t="s">
        <v>1933</v>
      </c>
      <c r="Q397" s="340" t="s">
        <v>1753</v>
      </c>
      <c r="R397" s="340" t="s">
        <v>109</v>
      </c>
      <c r="S397" s="341">
        <v>1378</v>
      </c>
      <c r="T397" s="340" t="s">
        <v>1754</v>
      </c>
      <c r="U397" s="340" t="s">
        <v>1755</v>
      </c>
      <c r="V397" s="340" t="s">
        <v>1756</v>
      </c>
      <c r="W397" s="452" t="s">
        <v>1223</v>
      </c>
      <c r="X397" s="343">
        <v>12100864</v>
      </c>
      <c r="Y397" s="340" t="s">
        <v>113</v>
      </c>
      <c r="Z397" s="344" t="s">
        <v>1223</v>
      </c>
      <c r="AA397" s="65">
        <v>12.2</v>
      </c>
    </row>
    <row r="398" spans="1:27">
      <c r="A398" s="333" t="s">
        <v>1934</v>
      </c>
      <c r="B398" s="334" t="s">
        <v>768</v>
      </c>
      <c r="C398" s="334" t="s">
        <v>27</v>
      </c>
      <c r="D398" s="334" t="s">
        <v>1935</v>
      </c>
      <c r="E398" s="334" t="s">
        <v>1936</v>
      </c>
      <c r="F398" s="334" t="s">
        <v>1937</v>
      </c>
      <c r="G398" s="335" t="s">
        <v>1938</v>
      </c>
      <c r="H398" s="357">
        <v>5296209</v>
      </c>
      <c r="I398" s="334" t="s">
        <v>34</v>
      </c>
      <c r="J398" s="336">
        <v>33554</v>
      </c>
      <c r="K398" s="475" t="str">
        <f>TEXT(Table_3[[#This Row],[Nascimento]],"DD/MM/AA")</f>
        <v>12/11/91</v>
      </c>
      <c r="L398" s="334" t="s">
        <v>1939</v>
      </c>
      <c r="M398" s="334" t="s">
        <v>1578</v>
      </c>
      <c r="N398" s="334" t="s">
        <v>1940</v>
      </c>
      <c r="O398" s="334" t="s">
        <v>1941</v>
      </c>
      <c r="P398" s="334" t="s">
        <v>1942</v>
      </c>
      <c r="Q398" s="334" t="s">
        <v>1939</v>
      </c>
      <c r="R398" s="334" t="s">
        <v>105</v>
      </c>
      <c r="S398" s="335" t="s">
        <v>223</v>
      </c>
      <c r="T398" s="334" t="s">
        <v>1943</v>
      </c>
      <c r="U398" s="334" t="s">
        <v>1944</v>
      </c>
      <c r="V398" s="334" t="s">
        <v>1945</v>
      </c>
      <c r="W398" s="451" t="s">
        <v>1223</v>
      </c>
      <c r="X398" s="337">
        <v>11204127</v>
      </c>
      <c r="Y398" s="334" t="s">
        <v>113</v>
      </c>
      <c r="Z398" s="338" t="s">
        <v>1484</v>
      </c>
      <c r="AA398" s="65">
        <v>12.2</v>
      </c>
    </row>
    <row r="399" spans="1:27">
      <c r="A399" s="304" t="s">
        <v>1758</v>
      </c>
      <c r="B399" s="305" t="s">
        <v>198</v>
      </c>
      <c r="C399" s="305" t="s">
        <v>27</v>
      </c>
      <c r="D399" s="360" t="s">
        <v>2074</v>
      </c>
      <c r="E399" s="305" t="s">
        <v>1759</v>
      </c>
      <c r="F399" s="305" t="s">
        <v>1760</v>
      </c>
      <c r="G399" s="305" t="s">
        <v>1761</v>
      </c>
      <c r="H399" s="308" t="s">
        <v>1951</v>
      </c>
      <c r="I399" s="305" t="s">
        <v>34</v>
      </c>
      <c r="J399" s="318">
        <v>32788</v>
      </c>
      <c r="K399" s="318" t="str">
        <f>TEXT(Table_3[[#This Row],[Nascimento]],"DD/MM/AA")</f>
        <v>07/10/89</v>
      </c>
      <c r="L399" s="305" t="s">
        <v>1762</v>
      </c>
      <c r="M399" s="305"/>
      <c r="N399" s="305" t="s">
        <v>1763</v>
      </c>
      <c r="O399" s="305" t="s">
        <v>1764</v>
      </c>
      <c r="P399" s="305" t="s">
        <v>1765</v>
      </c>
      <c r="Q399" s="305" t="s">
        <v>1766</v>
      </c>
      <c r="R399" s="305" t="s">
        <v>336</v>
      </c>
      <c r="S399" s="305">
        <v>803</v>
      </c>
      <c r="T399" s="305" t="s">
        <v>1767</v>
      </c>
      <c r="U399" s="305" t="s">
        <v>1768</v>
      </c>
      <c r="V399" s="305" t="s">
        <v>1769</v>
      </c>
      <c r="W399" s="448" t="s">
        <v>1484</v>
      </c>
      <c r="X399" s="310">
        <v>10100864</v>
      </c>
      <c r="Y399" s="305" t="s">
        <v>57</v>
      </c>
      <c r="Z399" s="311" t="s">
        <v>1770</v>
      </c>
      <c r="AA399" s="65">
        <v>12.1</v>
      </c>
    </row>
    <row r="400" spans="1:27">
      <c r="A400" s="312" t="s">
        <v>1952</v>
      </c>
      <c r="B400" s="313" t="s">
        <v>61</v>
      </c>
      <c r="C400" s="313" t="s">
        <v>65</v>
      </c>
      <c r="D400" s="239" t="s">
        <v>1953</v>
      </c>
      <c r="E400" s="313" t="s">
        <v>1954</v>
      </c>
      <c r="F400" s="313"/>
      <c r="G400" s="313" t="s">
        <v>1955</v>
      </c>
      <c r="H400" s="314" t="s">
        <v>1956</v>
      </c>
      <c r="I400" s="313" t="s">
        <v>34</v>
      </c>
      <c r="J400" s="328">
        <v>32047</v>
      </c>
      <c r="K400" s="474" t="str">
        <f>TEXT(Table_3[[#This Row],[Nascimento]],"DD/MM/AA")</f>
        <v>27/09/87</v>
      </c>
      <c r="L400" s="313" t="s">
        <v>1957</v>
      </c>
      <c r="M400" s="313" t="s">
        <v>1958</v>
      </c>
      <c r="N400" s="313" t="s">
        <v>138</v>
      </c>
      <c r="O400" s="313" t="s">
        <v>1959</v>
      </c>
      <c r="P400" s="313" t="s">
        <v>1960</v>
      </c>
      <c r="Q400" s="313" t="s">
        <v>1961</v>
      </c>
      <c r="R400" s="313" t="s">
        <v>105</v>
      </c>
      <c r="S400" s="313" t="s">
        <v>223</v>
      </c>
      <c r="T400" s="313" t="s">
        <v>1962</v>
      </c>
      <c r="U400" s="313" t="s">
        <v>1963</v>
      </c>
      <c r="V400" s="313" t="s">
        <v>1964</v>
      </c>
      <c r="W400" s="449" t="s">
        <v>1452</v>
      </c>
      <c r="X400" s="316">
        <v>8242024</v>
      </c>
      <c r="Y400" s="313" t="s">
        <v>58</v>
      </c>
      <c r="Z400" s="317" t="s">
        <v>1965</v>
      </c>
      <c r="AA400" s="65">
        <v>12.1</v>
      </c>
    </row>
    <row r="401" spans="1:27">
      <c r="A401" s="304" t="s">
        <v>1780</v>
      </c>
      <c r="B401" s="305"/>
      <c r="C401" s="305" t="s">
        <v>145</v>
      </c>
      <c r="D401" s="359" t="s">
        <v>1781</v>
      </c>
      <c r="E401" s="305" t="s">
        <v>1782</v>
      </c>
      <c r="F401" s="305"/>
      <c r="G401" s="305">
        <v>4532904935</v>
      </c>
      <c r="H401" s="308">
        <v>4590299</v>
      </c>
      <c r="I401" s="305" t="s">
        <v>34</v>
      </c>
      <c r="J401" s="318">
        <v>33862</v>
      </c>
      <c r="K401" s="318" t="str">
        <f>TEXT(Table_3[[#This Row],[Nascimento]],"DD/MM/AA")</f>
        <v>15/09/92</v>
      </c>
      <c r="L401" s="305" t="s">
        <v>1784</v>
      </c>
      <c r="M401" s="305" t="s">
        <v>1785</v>
      </c>
      <c r="N401" s="305" t="s">
        <v>41</v>
      </c>
      <c r="O401" s="305" t="s">
        <v>833</v>
      </c>
      <c r="P401" s="305" t="s">
        <v>1786</v>
      </c>
      <c r="Q401" s="305" t="s">
        <v>1787</v>
      </c>
      <c r="R401" s="305" t="s">
        <v>105</v>
      </c>
      <c r="S401" s="305" t="s">
        <v>2075</v>
      </c>
      <c r="T401" s="305" t="s">
        <v>2076</v>
      </c>
      <c r="U401" s="305" t="s">
        <v>1790</v>
      </c>
      <c r="V401" s="305" t="s">
        <v>1791</v>
      </c>
      <c r="W401" s="448" t="s">
        <v>1223</v>
      </c>
      <c r="X401" s="310">
        <v>11202946</v>
      </c>
      <c r="Y401" s="305" t="s">
        <v>57</v>
      </c>
      <c r="Z401" s="311" t="s">
        <v>1484</v>
      </c>
      <c r="AA401" s="65">
        <v>12.1</v>
      </c>
    </row>
    <row r="402" spans="1:27">
      <c r="A402" s="312" t="s">
        <v>2077</v>
      </c>
      <c r="B402" s="313" t="s">
        <v>1355</v>
      </c>
      <c r="C402" s="313" t="s">
        <v>27</v>
      </c>
      <c r="D402" s="313" t="s">
        <v>2078</v>
      </c>
      <c r="E402" s="313" t="s">
        <v>2079</v>
      </c>
      <c r="F402" s="313"/>
      <c r="G402" s="313" t="s">
        <v>2080</v>
      </c>
      <c r="H402" s="314" t="s">
        <v>2081</v>
      </c>
      <c r="I402" s="313" t="s">
        <v>34</v>
      </c>
      <c r="J402" s="328">
        <v>33388</v>
      </c>
      <c r="K402" s="474" t="str">
        <f>TEXT(Table_3[[#This Row],[Nascimento]],"DD/MM/AA")</f>
        <v>30/05/91</v>
      </c>
      <c r="L402" s="313" t="s">
        <v>2082</v>
      </c>
      <c r="M402" s="313" t="s">
        <v>1851</v>
      </c>
      <c r="N402" s="313" t="s">
        <v>467</v>
      </c>
      <c r="O402" s="313" t="s">
        <v>2083</v>
      </c>
      <c r="P402" s="313" t="s">
        <v>2084</v>
      </c>
      <c r="Q402" s="313" t="s">
        <v>2085</v>
      </c>
      <c r="R402" s="313" t="s">
        <v>105</v>
      </c>
      <c r="S402" s="313" t="s">
        <v>2086</v>
      </c>
      <c r="T402" s="313" t="s">
        <v>2087</v>
      </c>
      <c r="U402" s="313" t="s">
        <v>2088</v>
      </c>
      <c r="V402" s="313" t="s">
        <v>2089</v>
      </c>
      <c r="W402" s="449" t="s">
        <v>1452</v>
      </c>
      <c r="X402" s="316">
        <v>10103145</v>
      </c>
      <c r="Y402" s="313" t="s">
        <v>113</v>
      </c>
      <c r="Z402" s="317" t="s">
        <v>1770</v>
      </c>
      <c r="AA402" s="65">
        <v>12.1</v>
      </c>
    </row>
    <row r="403" spans="1:27">
      <c r="A403" s="304" t="s">
        <v>2090</v>
      </c>
      <c r="B403" s="305" t="s">
        <v>198</v>
      </c>
      <c r="C403" s="305" t="s">
        <v>1682</v>
      </c>
      <c r="D403" s="361" t="str">
        <f>HYPERLINK("mailto:cassiaaa@gmail.com","cassiaaa@gmail.com")</f>
        <v>cassiaaa@gmail.com</v>
      </c>
      <c r="E403" s="305" t="s">
        <v>2091</v>
      </c>
      <c r="F403" s="305"/>
      <c r="G403" s="305" t="s">
        <v>2092</v>
      </c>
      <c r="H403" s="307" t="s">
        <v>2093</v>
      </c>
      <c r="I403" s="305" t="s">
        <v>34</v>
      </c>
      <c r="J403" s="318">
        <v>32876</v>
      </c>
      <c r="K403" s="318" t="str">
        <f>TEXT(Table_3[[#This Row],[Nascimento]],"DD/MM/AA")</f>
        <v>03/01/90</v>
      </c>
      <c r="L403" s="305" t="s">
        <v>345</v>
      </c>
      <c r="M403" s="305" t="s">
        <v>2094</v>
      </c>
      <c r="N403" s="305" t="s">
        <v>1161</v>
      </c>
      <c r="O403" s="305" t="s">
        <v>160</v>
      </c>
      <c r="P403" s="305" t="s">
        <v>2095</v>
      </c>
      <c r="Q403" s="305" t="s">
        <v>2096</v>
      </c>
      <c r="R403" s="305" t="s">
        <v>105</v>
      </c>
      <c r="S403" s="305" t="s">
        <v>2097</v>
      </c>
      <c r="T403" s="305" t="s">
        <v>2098</v>
      </c>
      <c r="U403" s="305" t="s">
        <v>2099</v>
      </c>
      <c r="V403" s="305" t="s">
        <v>2100</v>
      </c>
      <c r="W403" s="448" t="s">
        <v>1452</v>
      </c>
      <c r="X403" s="310">
        <v>8117041</v>
      </c>
      <c r="Y403" s="305" t="s">
        <v>1451</v>
      </c>
      <c r="Z403" s="311" t="s">
        <v>2101</v>
      </c>
      <c r="AA403" s="65">
        <v>12.1</v>
      </c>
    </row>
    <row r="404" spans="1:27">
      <c r="A404" s="312" t="s">
        <v>2102</v>
      </c>
      <c r="B404" s="313" t="s">
        <v>26</v>
      </c>
      <c r="C404" s="313" t="s">
        <v>27</v>
      </c>
      <c r="D404" s="313" t="s">
        <v>2103</v>
      </c>
      <c r="E404" s="313" t="s">
        <v>2104</v>
      </c>
      <c r="F404" s="313"/>
      <c r="G404" s="313" t="s">
        <v>2105</v>
      </c>
      <c r="H404" s="314">
        <v>5002121</v>
      </c>
      <c r="I404" s="313" t="s">
        <v>445</v>
      </c>
      <c r="J404" s="328">
        <v>33440</v>
      </c>
      <c r="K404" s="474" t="str">
        <f>TEXT(Table_3[[#This Row],[Nascimento]],"DD/MM/AA")</f>
        <v>21/07/91</v>
      </c>
      <c r="L404" s="313" t="s">
        <v>2106</v>
      </c>
      <c r="M404" s="313" t="s">
        <v>2107</v>
      </c>
      <c r="N404" s="313" t="s">
        <v>467</v>
      </c>
      <c r="O404" s="313" t="s">
        <v>96</v>
      </c>
      <c r="P404" s="313" t="s">
        <v>2108</v>
      </c>
      <c r="Q404" s="313" t="s">
        <v>2109</v>
      </c>
      <c r="R404" s="313" t="s">
        <v>105</v>
      </c>
      <c r="S404" s="313" t="s">
        <v>223</v>
      </c>
      <c r="T404" s="313" t="s">
        <v>2110</v>
      </c>
      <c r="U404" s="313" t="s">
        <v>2111</v>
      </c>
      <c r="V404" s="313" t="s">
        <v>2112</v>
      </c>
      <c r="W404" s="449" t="s">
        <v>1452</v>
      </c>
      <c r="X404" s="362">
        <v>10203431</v>
      </c>
      <c r="Y404" s="313" t="s">
        <v>58</v>
      </c>
      <c r="Z404" s="317" t="s">
        <v>1898</v>
      </c>
      <c r="AA404" s="65">
        <v>12.1</v>
      </c>
    </row>
    <row r="405" spans="1:27">
      <c r="A405" s="304" t="s">
        <v>1970</v>
      </c>
      <c r="B405" s="305" t="s">
        <v>198</v>
      </c>
      <c r="C405" s="305" t="s">
        <v>1682</v>
      </c>
      <c r="D405" s="359" t="s">
        <v>1971</v>
      </c>
      <c r="E405" s="305" t="s">
        <v>1972</v>
      </c>
      <c r="F405" s="305" t="s">
        <v>1973</v>
      </c>
      <c r="G405" s="305" t="s">
        <v>1974</v>
      </c>
      <c r="H405" s="307">
        <v>5898857</v>
      </c>
      <c r="I405" s="305" t="s">
        <v>34</v>
      </c>
      <c r="J405" s="318">
        <v>32681</v>
      </c>
      <c r="K405" s="318" t="str">
        <f>TEXT(Table_3[[#This Row],[Nascimento]],"DD/MM/AA")</f>
        <v>22/06/89</v>
      </c>
      <c r="L405" s="305" t="s">
        <v>1975</v>
      </c>
      <c r="M405" s="305" t="s">
        <v>1976</v>
      </c>
      <c r="N405" s="305" t="s">
        <v>631</v>
      </c>
      <c r="O405" s="305" t="s">
        <v>1977</v>
      </c>
      <c r="P405" s="305" t="s">
        <v>1973</v>
      </c>
      <c r="Q405" s="305" t="s">
        <v>1978</v>
      </c>
      <c r="R405" s="305" t="s">
        <v>105</v>
      </c>
      <c r="S405" s="305" t="s">
        <v>1979</v>
      </c>
      <c r="T405" s="305" t="s">
        <v>1980</v>
      </c>
      <c r="U405" s="305" t="s">
        <v>1981</v>
      </c>
      <c r="V405" s="305" t="s">
        <v>1982</v>
      </c>
      <c r="W405" s="448" t="s">
        <v>1223</v>
      </c>
      <c r="X405" s="310">
        <v>8217007</v>
      </c>
      <c r="Y405" s="305" t="s">
        <v>1451</v>
      </c>
      <c r="Z405" s="311" t="s">
        <v>1965</v>
      </c>
      <c r="AA405" s="65">
        <v>12.1</v>
      </c>
    </row>
    <row r="406" spans="1:27">
      <c r="A406" s="312" t="s">
        <v>2113</v>
      </c>
      <c r="B406" s="313" t="s">
        <v>198</v>
      </c>
      <c r="C406" s="313" t="s">
        <v>65</v>
      </c>
      <c r="D406" s="313" t="s">
        <v>2114</v>
      </c>
      <c r="E406" s="313" t="s">
        <v>2115</v>
      </c>
      <c r="F406" s="313" t="s">
        <v>2116</v>
      </c>
      <c r="G406" s="313" t="s">
        <v>2117</v>
      </c>
      <c r="H406" s="314" t="s">
        <v>2118</v>
      </c>
      <c r="I406" s="313" t="s">
        <v>34</v>
      </c>
      <c r="J406" s="328">
        <v>33746</v>
      </c>
      <c r="K406" s="474" t="str">
        <f>TEXT(Table_3[[#This Row],[Nascimento]],"DD/MM/AA")</f>
        <v>22/05/92</v>
      </c>
      <c r="L406" s="313" t="s">
        <v>2119</v>
      </c>
      <c r="M406" s="313" t="s">
        <v>2120</v>
      </c>
      <c r="N406" s="313" t="s">
        <v>41</v>
      </c>
      <c r="O406" s="313" t="s">
        <v>2121</v>
      </c>
      <c r="P406" s="313" t="s">
        <v>2122</v>
      </c>
      <c r="Q406" s="313" t="s">
        <v>2123</v>
      </c>
      <c r="R406" s="313" t="s">
        <v>105</v>
      </c>
      <c r="S406" s="313" t="s">
        <v>223</v>
      </c>
      <c r="T406" s="313" t="s">
        <v>2124</v>
      </c>
      <c r="U406" s="313" t="s">
        <v>2125</v>
      </c>
      <c r="V406" s="313" t="s">
        <v>2126</v>
      </c>
      <c r="W406" s="449" t="s">
        <v>1452</v>
      </c>
      <c r="X406" s="316">
        <v>10100828</v>
      </c>
      <c r="Y406" s="313" t="s">
        <v>58</v>
      </c>
      <c r="Z406" s="317" t="s">
        <v>1770</v>
      </c>
      <c r="AA406" s="65">
        <v>12.1</v>
      </c>
    </row>
    <row r="407" spans="1:27">
      <c r="A407" s="304" t="s">
        <v>1984</v>
      </c>
      <c r="B407" s="305" t="s">
        <v>768</v>
      </c>
      <c r="C407" s="305" t="s">
        <v>27</v>
      </c>
      <c r="D407" s="363" t="s">
        <v>2127</v>
      </c>
      <c r="E407" s="305" t="s">
        <v>1985</v>
      </c>
      <c r="F407" s="305" t="s">
        <v>1986</v>
      </c>
      <c r="G407" s="305" t="s">
        <v>1987</v>
      </c>
      <c r="H407" s="307" t="s">
        <v>1988</v>
      </c>
      <c r="I407" s="305" t="s">
        <v>34</v>
      </c>
      <c r="J407" s="318">
        <v>33057</v>
      </c>
      <c r="K407" s="318" t="str">
        <f>TEXT(Table_3[[#This Row],[Nascimento]],"DD/MM/AA")</f>
        <v>03/07/90</v>
      </c>
      <c r="L407" s="305" t="s">
        <v>1989</v>
      </c>
      <c r="M407" s="305" t="s">
        <v>1990</v>
      </c>
      <c r="N407" s="305" t="s">
        <v>1991</v>
      </c>
      <c r="O407" s="305" t="s">
        <v>1992</v>
      </c>
      <c r="P407" s="305" t="s">
        <v>1993</v>
      </c>
      <c r="Q407" s="305" t="s">
        <v>1994</v>
      </c>
      <c r="R407" s="305" t="s">
        <v>105</v>
      </c>
      <c r="S407" s="305" t="s">
        <v>223</v>
      </c>
      <c r="T407" s="305" t="s">
        <v>1995</v>
      </c>
      <c r="U407" s="305" t="s">
        <v>1996</v>
      </c>
      <c r="V407" s="305" t="s">
        <v>1997</v>
      </c>
      <c r="W407" s="448" t="s">
        <v>1484</v>
      </c>
      <c r="X407" s="310">
        <v>10100872</v>
      </c>
      <c r="Y407" s="305" t="s">
        <v>57</v>
      </c>
      <c r="Z407" s="311" t="s">
        <v>1770</v>
      </c>
      <c r="AA407" s="65">
        <v>12.1</v>
      </c>
    </row>
    <row r="408" spans="1:27">
      <c r="A408" s="312" t="s">
        <v>2128</v>
      </c>
      <c r="B408" s="313" t="s">
        <v>768</v>
      </c>
      <c r="C408" s="313" t="s">
        <v>65</v>
      </c>
      <c r="D408" s="313" t="s">
        <v>2129</v>
      </c>
      <c r="E408" s="313" t="s">
        <v>2130</v>
      </c>
      <c r="F408" s="313" t="s">
        <v>2131</v>
      </c>
      <c r="G408" s="313" t="s">
        <v>2132</v>
      </c>
      <c r="H408" s="314" t="s">
        <v>2133</v>
      </c>
      <c r="I408" s="313" t="s">
        <v>2134</v>
      </c>
      <c r="J408" s="328">
        <v>33304</v>
      </c>
      <c r="K408" s="474" t="str">
        <f>TEXT(Table_3[[#This Row],[Nascimento]],"DD/MM/AA")</f>
        <v>07/03/91</v>
      </c>
      <c r="L408" s="313" t="s">
        <v>1199</v>
      </c>
      <c r="M408" s="313" t="s">
        <v>2135</v>
      </c>
      <c r="N408" s="313" t="s">
        <v>41</v>
      </c>
      <c r="O408" s="313" t="s">
        <v>480</v>
      </c>
      <c r="P408" s="313" t="s">
        <v>2136</v>
      </c>
      <c r="Q408" s="313" t="s">
        <v>2137</v>
      </c>
      <c r="R408" s="313"/>
      <c r="S408" s="313"/>
      <c r="T408" s="313"/>
      <c r="U408" s="313" t="s">
        <v>2138</v>
      </c>
      <c r="V408" s="313" t="s">
        <v>2139</v>
      </c>
      <c r="W408" s="449" t="s">
        <v>1452</v>
      </c>
      <c r="X408" s="316">
        <v>9244008</v>
      </c>
      <c r="Y408" s="313" t="s">
        <v>57</v>
      </c>
      <c r="Z408" s="317" t="s">
        <v>2140</v>
      </c>
      <c r="AA408" s="65">
        <v>12.1</v>
      </c>
    </row>
    <row r="409" spans="1:27">
      <c r="A409" s="304" t="s">
        <v>2000</v>
      </c>
      <c r="B409" s="305"/>
      <c r="C409" s="305" t="s">
        <v>145</v>
      </c>
      <c r="D409" s="364" t="str">
        <f>HYPERLINK("mailto:gustavocorreanetto@gmail.com ","gustavocorreanetto@gmail.com ")</f>
        <v>gustavocorreanetto@gmail.com </v>
      </c>
      <c r="E409" s="305" t="s">
        <v>2001</v>
      </c>
      <c r="F409" s="305"/>
      <c r="G409" s="305" t="s">
        <v>2002</v>
      </c>
      <c r="H409" s="308">
        <v>5750677</v>
      </c>
      <c r="I409" s="305" t="s">
        <v>445</v>
      </c>
      <c r="J409" s="318">
        <v>34624</v>
      </c>
      <c r="K409" s="318" t="str">
        <f>TEXT(Table_3[[#This Row],[Nascimento]],"DD/MM/AA")</f>
        <v>17/10/94</v>
      </c>
      <c r="L409" s="305" t="s">
        <v>2003</v>
      </c>
      <c r="M409" s="305" t="s">
        <v>1990</v>
      </c>
      <c r="N409" s="305" t="s">
        <v>41</v>
      </c>
      <c r="O409" s="273" t="s">
        <v>1185</v>
      </c>
      <c r="P409" s="305" t="s">
        <v>2004</v>
      </c>
      <c r="Q409" s="305" t="s">
        <v>2005</v>
      </c>
      <c r="R409" s="305" t="s">
        <v>105</v>
      </c>
      <c r="S409" s="305" t="s">
        <v>2006</v>
      </c>
      <c r="T409" s="305" t="s">
        <v>2007</v>
      </c>
      <c r="U409" s="305" t="s">
        <v>2008</v>
      </c>
      <c r="V409" s="305" t="s">
        <v>2009</v>
      </c>
      <c r="W409" s="448" t="s">
        <v>1223</v>
      </c>
      <c r="X409" s="310">
        <v>12103459</v>
      </c>
      <c r="Y409" s="305" t="s">
        <v>57</v>
      </c>
      <c r="Z409" s="311" t="s">
        <v>1223</v>
      </c>
      <c r="AA409" s="65">
        <v>12.1</v>
      </c>
    </row>
    <row r="410" spans="1:27">
      <c r="A410" s="312" t="s">
        <v>1670</v>
      </c>
      <c r="B410" s="313"/>
      <c r="C410" s="313" t="s">
        <v>145</v>
      </c>
      <c r="D410" s="313" t="s">
        <v>1671</v>
      </c>
      <c r="E410" s="313" t="s">
        <v>1825</v>
      </c>
      <c r="F410" s="313" t="s">
        <v>1826</v>
      </c>
      <c r="G410" s="313" t="s">
        <v>1673</v>
      </c>
      <c r="H410" s="327" t="s">
        <v>2010</v>
      </c>
      <c r="I410" s="313" t="s">
        <v>210</v>
      </c>
      <c r="J410" s="328">
        <v>33872</v>
      </c>
      <c r="K410" s="474" t="str">
        <f>TEXT(Table_3[[#This Row],[Nascimento]],"DD/MM/AA")</f>
        <v>25/09/92</v>
      </c>
      <c r="L410" s="313" t="s">
        <v>1827</v>
      </c>
      <c r="M410" s="313" t="s">
        <v>1674</v>
      </c>
      <c r="N410" s="313" t="s">
        <v>41</v>
      </c>
      <c r="O410" s="313" t="s">
        <v>1336</v>
      </c>
      <c r="P410" s="313" t="s">
        <v>1828</v>
      </c>
      <c r="Q410" s="313" t="s">
        <v>1676</v>
      </c>
      <c r="R410" s="313" t="s">
        <v>105</v>
      </c>
      <c r="S410" s="313" t="s">
        <v>1677</v>
      </c>
      <c r="T410" s="313" t="s">
        <v>1678</v>
      </c>
      <c r="U410" s="313" t="s">
        <v>1679</v>
      </c>
      <c r="V410" s="313" t="s">
        <v>1680</v>
      </c>
      <c r="W410" s="449" t="s">
        <v>1223</v>
      </c>
      <c r="X410" s="316">
        <v>11203808</v>
      </c>
      <c r="Y410" s="313" t="s">
        <v>57</v>
      </c>
      <c r="Z410" s="317" t="s">
        <v>1484</v>
      </c>
      <c r="AA410" s="65">
        <v>12.1</v>
      </c>
    </row>
    <row r="411" spans="1:27">
      <c r="A411" s="304" t="s">
        <v>1833</v>
      </c>
      <c r="B411" s="305"/>
      <c r="C411" s="305" t="s">
        <v>145</v>
      </c>
      <c r="D411" s="360" t="s">
        <v>2141</v>
      </c>
      <c r="E411" s="305" t="s">
        <v>1834</v>
      </c>
      <c r="F411" s="305"/>
      <c r="G411" s="305" t="s">
        <v>1835</v>
      </c>
      <c r="H411" s="307">
        <v>9098660633</v>
      </c>
      <c r="I411" s="305" t="s">
        <v>1380</v>
      </c>
      <c r="J411" s="318">
        <v>32975</v>
      </c>
      <c r="K411" s="318" t="str">
        <f>TEXT(Table_3[[#This Row],[Nascimento]],"DD/MM/AA")</f>
        <v>12/04/90</v>
      </c>
      <c r="L411" s="305" t="s">
        <v>1836</v>
      </c>
      <c r="M411" s="305" t="s">
        <v>1837</v>
      </c>
      <c r="N411" s="305" t="s">
        <v>1161</v>
      </c>
      <c r="O411" s="305" t="s">
        <v>160</v>
      </c>
      <c r="P411" s="305" t="s">
        <v>1838</v>
      </c>
      <c r="Q411" s="305" t="s">
        <v>1839</v>
      </c>
      <c r="R411" s="305" t="s">
        <v>1840</v>
      </c>
      <c r="S411" s="305" t="s">
        <v>1841</v>
      </c>
      <c r="T411" s="305" t="s">
        <v>1842</v>
      </c>
      <c r="U411" s="305" t="s">
        <v>1843</v>
      </c>
      <c r="V411" s="305" t="s">
        <v>1844</v>
      </c>
      <c r="W411" s="448" t="s">
        <v>1223</v>
      </c>
      <c r="X411" s="310">
        <v>12104071</v>
      </c>
      <c r="Y411" s="305" t="s">
        <v>57</v>
      </c>
      <c r="Z411" s="311" t="s">
        <v>1223</v>
      </c>
      <c r="AA411" s="65">
        <v>12.1</v>
      </c>
    </row>
    <row r="412" spans="1:27">
      <c r="A412" s="312" t="s">
        <v>2142</v>
      </c>
      <c r="B412" s="313" t="s">
        <v>1355</v>
      </c>
      <c r="C412" s="313" t="s">
        <v>27</v>
      </c>
      <c r="D412" s="313" t="s">
        <v>2143</v>
      </c>
      <c r="E412" s="313" t="s">
        <v>2144</v>
      </c>
      <c r="F412" s="313" t="s">
        <v>2145</v>
      </c>
      <c r="G412" s="313" t="s">
        <v>2146</v>
      </c>
      <c r="H412" s="327">
        <v>4812238</v>
      </c>
      <c r="I412" s="313" t="s">
        <v>34</v>
      </c>
      <c r="J412" s="328">
        <v>33070</v>
      </c>
      <c r="K412" s="474" t="str">
        <f>TEXT(Table_3[[#This Row],[Nascimento]],"DD/MM/AA")</f>
        <v>16/07/90</v>
      </c>
      <c r="L412" s="313" t="s">
        <v>1836</v>
      </c>
      <c r="M412" s="313" t="s">
        <v>2147</v>
      </c>
      <c r="N412" s="313" t="s">
        <v>1161</v>
      </c>
      <c r="O412" s="313" t="s">
        <v>160</v>
      </c>
      <c r="P412" s="313" t="s">
        <v>2148</v>
      </c>
      <c r="Q412" s="313" t="s">
        <v>2149</v>
      </c>
      <c r="R412" s="313" t="s">
        <v>105</v>
      </c>
      <c r="S412" s="313" t="s">
        <v>223</v>
      </c>
      <c r="T412" s="313" t="s">
        <v>2150</v>
      </c>
      <c r="U412" s="313" t="s">
        <v>2151</v>
      </c>
      <c r="V412" s="313" t="s">
        <v>2152</v>
      </c>
      <c r="W412" s="449" t="s">
        <v>1452</v>
      </c>
      <c r="X412" s="316">
        <v>9144010</v>
      </c>
      <c r="Y412" s="313" t="s">
        <v>57</v>
      </c>
      <c r="Z412" s="317" t="s">
        <v>1695</v>
      </c>
      <c r="AA412" s="65">
        <v>12.1</v>
      </c>
    </row>
    <row r="413" spans="1:27">
      <c r="A413" s="304" t="s">
        <v>2153</v>
      </c>
      <c r="B413" s="305" t="s">
        <v>1355</v>
      </c>
      <c r="C413" s="305" t="s">
        <v>65</v>
      </c>
      <c r="D413" s="359" t="s">
        <v>2154</v>
      </c>
      <c r="E413" s="305" t="s">
        <v>2155</v>
      </c>
      <c r="F413" s="305"/>
      <c r="G413" s="305" t="s">
        <v>2156</v>
      </c>
      <c r="H413" s="307" t="s">
        <v>2157</v>
      </c>
      <c r="I413" s="305" t="s">
        <v>2158</v>
      </c>
      <c r="J413" s="318">
        <v>33446</v>
      </c>
      <c r="K413" s="318" t="str">
        <f>TEXT(Table_3[[#This Row],[Nascimento]],"DD/MM/AA")</f>
        <v>27/07/91</v>
      </c>
      <c r="L413" s="305" t="s">
        <v>2159</v>
      </c>
      <c r="M413" s="305" t="s">
        <v>2160</v>
      </c>
      <c r="N413" s="305" t="s">
        <v>467</v>
      </c>
      <c r="O413" s="305" t="s">
        <v>2161</v>
      </c>
      <c r="P413" s="305" t="s">
        <v>2162</v>
      </c>
      <c r="Q413" s="305" t="s">
        <v>2163</v>
      </c>
      <c r="R413" s="305"/>
      <c r="S413" s="305"/>
      <c r="T413" s="305"/>
      <c r="U413" s="305" t="s">
        <v>2164</v>
      </c>
      <c r="V413" s="305" t="s">
        <v>2165</v>
      </c>
      <c r="W413" s="448" t="s">
        <v>1452</v>
      </c>
      <c r="X413" s="310">
        <v>9244012</v>
      </c>
      <c r="Y413" s="305" t="s">
        <v>57</v>
      </c>
      <c r="Z413" s="311" t="s">
        <v>2140</v>
      </c>
      <c r="AA413" s="65">
        <v>12.1</v>
      </c>
    </row>
    <row r="414" spans="1:27">
      <c r="A414" s="312" t="s">
        <v>2011</v>
      </c>
      <c r="B414" s="313" t="s">
        <v>26</v>
      </c>
      <c r="C414" s="313" t="s">
        <v>27</v>
      </c>
      <c r="D414" s="313" t="s">
        <v>2012</v>
      </c>
      <c r="E414" s="313" t="s">
        <v>2013</v>
      </c>
      <c r="F414" s="313" t="s">
        <v>2014</v>
      </c>
      <c r="G414" s="313" t="s">
        <v>2015</v>
      </c>
      <c r="H414" s="327">
        <v>5100792</v>
      </c>
      <c r="I414" s="313" t="s">
        <v>34</v>
      </c>
      <c r="J414" s="328">
        <v>33155</v>
      </c>
      <c r="K414" s="474" t="str">
        <f>TEXT(Table_3[[#This Row],[Nascimento]],"DD/MM/AA")</f>
        <v>09/10/90</v>
      </c>
      <c r="L414" s="313" t="s">
        <v>2016</v>
      </c>
      <c r="M414" s="313" t="s">
        <v>1990</v>
      </c>
      <c r="N414" s="313" t="s">
        <v>234</v>
      </c>
      <c r="O414" s="313" t="s">
        <v>2017</v>
      </c>
      <c r="P414" s="313" t="s">
        <v>2013</v>
      </c>
      <c r="Q414" s="313" t="s">
        <v>2018</v>
      </c>
      <c r="R414" s="313"/>
      <c r="S414" s="313"/>
      <c r="T414" s="313"/>
      <c r="U414" s="313" t="s">
        <v>2019</v>
      </c>
      <c r="V414" s="313" t="s">
        <v>2020</v>
      </c>
      <c r="W414" s="449" t="s">
        <v>1484</v>
      </c>
      <c r="X414" s="316">
        <v>10202991</v>
      </c>
      <c r="Y414" s="313" t="s">
        <v>113</v>
      </c>
      <c r="Z414" s="317" t="s">
        <v>1898</v>
      </c>
      <c r="AA414" s="65">
        <v>12.1</v>
      </c>
    </row>
    <row r="415" spans="1:27">
      <c r="A415" s="304" t="s">
        <v>1847</v>
      </c>
      <c r="B415" s="305"/>
      <c r="C415" s="305" t="s">
        <v>145</v>
      </c>
      <c r="D415" s="359" t="s">
        <v>1848</v>
      </c>
      <c r="E415" s="305" t="s">
        <v>1849</v>
      </c>
      <c r="F415" s="305"/>
      <c r="G415" s="305">
        <v>8166518929</v>
      </c>
      <c r="H415" s="308">
        <v>52299350</v>
      </c>
      <c r="I415" s="305" t="s">
        <v>34</v>
      </c>
      <c r="J415" s="318">
        <v>33940</v>
      </c>
      <c r="K415" s="318" t="str">
        <f>TEXT(Table_3[[#This Row],[Nascimento]],"DD/MM/AA")</f>
        <v>02/12/92</v>
      </c>
      <c r="L415" s="305" t="s">
        <v>1850</v>
      </c>
      <c r="M415" s="305" t="s">
        <v>1851</v>
      </c>
      <c r="N415" s="305" t="s">
        <v>41</v>
      </c>
      <c r="O415" s="305" t="s">
        <v>992</v>
      </c>
      <c r="P415" s="305" t="s">
        <v>1852</v>
      </c>
      <c r="Q415" s="305" t="s">
        <v>1853</v>
      </c>
      <c r="R415" s="305" t="s">
        <v>105</v>
      </c>
      <c r="S415" s="305" t="s">
        <v>223</v>
      </c>
      <c r="T415" s="305" t="s">
        <v>1854</v>
      </c>
      <c r="U415" s="305" t="s">
        <v>1855</v>
      </c>
      <c r="V415" s="305" t="s">
        <v>1856</v>
      </c>
      <c r="W415" s="448" t="s">
        <v>1223</v>
      </c>
      <c r="X415" s="310">
        <v>11100979</v>
      </c>
      <c r="Y415" s="305" t="s">
        <v>113</v>
      </c>
      <c r="Z415" s="311" t="s">
        <v>1452</v>
      </c>
      <c r="AA415" s="65">
        <v>12.1</v>
      </c>
    </row>
    <row r="416" spans="1:27">
      <c r="A416" s="312" t="s">
        <v>2166</v>
      </c>
      <c r="B416" s="313" t="s">
        <v>1355</v>
      </c>
      <c r="C416" s="313" t="s">
        <v>27</v>
      </c>
      <c r="D416" s="313" t="s">
        <v>2167</v>
      </c>
      <c r="E416" s="313" t="s">
        <v>2168</v>
      </c>
      <c r="F416" s="313" t="s">
        <v>2024</v>
      </c>
      <c r="G416" s="313" t="s">
        <v>2169</v>
      </c>
      <c r="H416" s="327">
        <v>4115521</v>
      </c>
      <c r="I416" s="313" t="s">
        <v>34</v>
      </c>
      <c r="J416" s="328">
        <v>33725</v>
      </c>
      <c r="K416" s="474" t="str">
        <f>TEXT(Table_3[[#This Row],[Nascimento]],"DD/MM/AA")</f>
        <v>01/05/92</v>
      </c>
      <c r="L416" s="313" t="s">
        <v>2026</v>
      </c>
      <c r="M416" s="313" t="s">
        <v>2170</v>
      </c>
      <c r="N416" s="313" t="s">
        <v>174</v>
      </c>
      <c r="O416" s="313" t="s">
        <v>2029</v>
      </c>
      <c r="P416" s="313" t="s">
        <v>2030</v>
      </c>
      <c r="Q416" s="313" t="s">
        <v>2031</v>
      </c>
      <c r="R416" s="313"/>
      <c r="S416" s="313"/>
      <c r="T416" s="313"/>
      <c r="U416" s="313" t="s">
        <v>2034</v>
      </c>
      <c r="V416" s="313" t="s">
        <v>2171</v>
      </c>
      <c r="W416" s="449" t="s">
        <v>1484</v>
      </c>
      <c r="X416" s="316">
        <v>10103139</v>
      </c>
      <c r="Y416" s="313" t="s">
        <v>58</v>
      </c>
      <c r="Z416" s="317" t="s">
        <v>1770</v>
      </c>
      <c r="AA416" s="65">
        <v>12.1</v>
      </c>
    </row>
    <row r="417" spans="1:27">
      <c r="A417" s="304" t="s">
        <v>1540</v>
      </c>
      <c r="B417" s="305"/>
      <c r="C417" s="305" t="s">
        <v>145</v>
      </c>
      <c r="D417" s="359" t="s">
        <v>1541</v>
      </c>
      <c r="E417" s="305" t="s">
        <v>1857</v>
      </c>
      <c r="F417" s="305"/>
      <c r="G417" s="305">
        <v>84195770068</v>
      </c>
      <c r="H417" s="308">
        <v>5077396934</v>
      </c>
      <c r="I417" s="305" t="s">
        <v>1380</v>
      </c>
      <c r="J417" s="318">
        <v>34149</v>
      </c>
      <c r="K417" s="318" t="str">
        <f>TEXT(Table_3[[#This Row],[Nascimento]],"DD/MM/AA")</f>
        <v>29/06/93</v>
      </c>
      <c r="L417" s="305" t="s">
        <v>1858</v>
      </c>
      <c r="M417" s="305" t="s">
        <v>1545</v>
      </c>
      <c r="N417" s="305" t="s">
        <v>41</v>
      </c>
      <c r="O417" s="305" t="s">
        <v>587</v>
      </c>
      <c r="P417" s="305" t="s">
        <v>1859</v>
      </c>
      <c r="Q417" s="305" t="s">
        <v>1548</v>
      </c>
      <c r="R417" s="305" t="s">
        <v>105</v>
      </c>
      <c r="S417" s="305" t="s">
        <v>223</v>
      </c>
      <c r="T417" s="305" t="s">
        <v>1549</v>
      </c>
      <c r="U417" s="305" t="s">
        <v>1550</v>
      </c>
      <c r="V417" s="305" t="s">
        <v>1551</v>
      </c>
      <c r="W417" s="448" t="s">
        <v>1223</v>
      </c>
      <c r="X417" s="310">
        <v>11100960</v>
      </c>
      <c r="Y417" s="305" t="s">
        <v>58</v>
      </c>
      <c r="Z417" s="311" t="s">
        <v>1452</v>
      </c>
      <c r="AA417" s="65">
        <v>12.1</v>
      </c>
    </row>
    <row r="418" spans="1:27">
      <c r="A418" s="312" t="s">
        <v>2021</v>
      </c>
      <c r="B418" s="313" t="s">
        <v>1355</v>
      </c>
      <c r="C418" s="313" t="s">
        <v>27</v>
      </c>
      <c r="D418" s="313" t="s">
        <v>2022</v>
      </c>
      <c r="E418" s="313" t="s">
        <v>2023</v>
      </c>
      <c r="F418" s="313" t="s">
        <v>2024</v>
      </c>
      <c r="G418" s="313" t="s">
        <v>2025</v>
      </c>
      <c r="H418" s="327">
        <v>4115520</v>
      </c>
      <c r="I418" s="313" t="s">
        <v>34</v>
      </c>
      <c r="J418" s="328">
        <v>33725</v>
      </c>
      <c r="K418" s="474" t="str">
        <f>TEXT(Table_3[[#This Row],[Nascimento]],"DD/MM/AA")</f>
        <v>01/05/92</v>
      </c>
      <c r="L418" s="313" t="s">
        <v>2026</v>
      </c>
      <c r="M418" s="313" t="s">
        <v>2027</v>
      </c>
      <c r="N418" s="313" t="s">
        <v>2028</v>
      </c>
      <c r="O418" s="313" t="s">
        <v>2029</v>
      </c>
      <c r="P418" s="313" t="s">
        <v>2030</v>
      </c>
      <c r="Q418" s="313" t="s">
        <v>2031</v>
      </c>
      <c r="R418" s="313" t="s">
        <v>2032</v>
      </c>
      <c r="S418" s="313">
        <v>3248</v>
      </c>
      <c r="T418" s="313" t="s">
        <v>2033</v>
      </c>
      <c r="U418" s="313" t="s">
        <v>2034</v>
      </c>
      <c r="V418" s="313" t="s">
        <v>2035</v>
      </c>
      <c r="W418" s="449" t="s">
        <v>1484</v>
      </c>
      <c r="X418" s="316">
        <v>10203443</v>
      </c>
      <c r="Y418" s="313" t="s">
        <v>58</v>
      </c>
      <c r="Z418" s="317" t="s">
        <v>1898</v>
      </c>
      <c r="AA418" s="65">
        <v>12.1</v>
      </c>
    </row>
    <row r="419" spans="1:27">
      <c r="A419" s="304" t="s">
        <v>2172</v>
      </c>
      <c r="B419" s="305" t="s">
        <v>26</v>
      </c>
      <c r="C419" s="305" t="s">
        <v>65</v>
      </c>
      <c r="D419" s="359" t="s">
        <v>2173</v>
      </c>
      <c r="E419" s="305" t="s">
        <v>2174</v>
      </c>
      <c r="F419" s="305"/>
      <c r="G419" s="305" t="s">
        <v>2175</v>
      </c>
      <c r="H419" s="308">
        <v>4990157</v>
      </c>
      <c r="I419" s="305" t="s">
        <v>34</v>
      </c>
      <c r="J419" s="318">
        <v>33522</v>
      </c>
      <c r="K419" s="318" t="str">
        <f>TEXT(Table_3[[#This Row],[Nascimento]],"DD/MM/AA")</f>
        <v>11/10/91</v>
      </c>
      <c r="L419" s="305" t="s">
        <v>2159</v>
      </c>
      <c r="M419" s="305" t="s">
        <v>2160</v>
      </c>
      <c r="N419" s="305" t="s">
        <v>467</v>
      </c>
      <c r="O419" s="305" t="s">
        <v>2161</v>
      </c>
      <c r="P419" s="305" t="s">
        <v>2176</v>
      </c>
      <c r="Q419" s="305" t="s">
        <v>2177</v>
      </c>
      <c r="R419" s="305" t="s">
        <v>2178</v>
      </c>
      <c r="S419" s="305">
        <v>186</v>
      </c>
      <c r="T419" s="305" t="s">
        <v>2179</v>
      </c>
      <c r="U419" s="305" t="s">
        <v>2180</v>
      </c>
      <c r="V419" s="305" t="s">
        <v>2181</v>
      </c>
      <c r="W419" s="448" t="s">
        <v>1452</v>
      </c>
      <c r="X419" s="310">
        <v>9244015</v>
      </c>
      <c r="Y419" s="305" t="s">
        <v>57</v>
      </c>
      <c r="Z419" s="311" t="s">
        <v>2140</v>
      </c>
      <c r="AA419" s="65">
        <v>12.1</v>
      </c>
    </row>
    <row r="420" spans="1:27">
      <c r="A420" s="312" t="s">
        <v>1706</v>
      </c>
      <c r="B420" s="313" t="s">
        <v>1355</v>
      </c>
      <c r="C420" s="313" t="s">
        <v>27</v>
      </c>
      <c r="D420" s="313" t="s">
        <v>1707</v>
      </c>
      <c r="E420" s="313" t="s">
        <v>1874</v>
      </c>
      <c r="F420" s="313"/>
      <c r="G420" s="313" t="s">
        <v>1709</v>
      </c>
      <c r="H420" s="314" t="s">
        <v>1875</v>
      </c>
      <c r="I420" s="313" t="s">
        <v>34</v>
      </c>
      <c r="J420" s="328">
        <v>34040</v>
      </c>
      <c r="K420" s="474" t="str">
        <f>TEXT(Table_3[[#This Row],[Nascimento]],"DD/MM/AA")</f>
        <v>12/03/93</v>
      </c>
      <c r="L420" s="313" t="s">
        <v>1876</v>
      </c>
      <c r="M420" s="313" t="s">
        <v>330</v>
      </c>
      <c r="N420" s="313" t="s">
        <v>1161</v>
      </c>
      <c r="O420" s="313" t="s">
        <v>217</v>
      </c>
      <c r="P420" s="313" t="s">
        <v>1877</v>
      </c>
      <c r="Q420" s="313" t="s">
        <v>1712</v>
      </c>
      <c r="R420" s="313" t="s">
        <v>109</v>
      </c>
      <c r="S420" s="313">
        <v>4029</v>
      </c>
      <c r="T420" s="313" t="s">
        <v>1713</v>
      </c>
      <c r="U420" s="313" t="s">
        <v>1714</v>
      </c>
      <c r="V420" s="313" t="s">
        <v>1715</v>
      </c>
      <c r="W420" s="449" t="s">
        <v>1484</v>
      </c>
      <c r="X420" s="316">
        <v>11101002</v>
      </c>
      <c r="Y420" s="313" t="s">
        <v>57</v>
      </c>
      <c r="Z420" s="317" t="s">
        <v>1452</v>
      </c>
      <c r="AA420" s="65">
        <v>12.1</v>
      </c>
    </row>
    <row r="421" spans="1:27">
      <c r="A421" s="304" t="s">
        <v>1878</v>
      </c>
      <c r="B421" s="305"/>
      <c r="C421" s="305" t="s">
        <v>145</v>
      </c>
      <c r="D421" s="359" t="s">
        <v>1879</v>
      </c>
      <c r="E421" s="305" t="s">
        <v>2182</v>
      </c>
      <c r="F421" s="305"/>
      <c r="G421" s="305">
        <v>204756162</v>
      </c>
      <c r="H421" s="307">
        <v>4838368</v>
      </c>
      <c r="I421" s="305" t="s">
        <v>445</v>
      </c>
      <c r="J421" s="318">
        <v>33168</v>
      </c>
      <c r="K421" s="318" t="str">
        <f>TEXT(Table_3[[#This Row],[Nascimento]],"DD/MM/AA")</f>
        <v>22/10/90</v>
      </c>
      <c r="L421" s="305" t="s">
        <v>1881</v>
      </c>
      <c r="M421" s="305" t="s">
        <v>442</v>
      </c>
      <c r="N421" s="305" t="s">
        <v>41</v>
      </c>
      <c r="O421" s="305" t="s">
        <v>1882</v>
      </c>
      <c r="P421" s="305" t="s">
        <v>1883</v>
      </c>
      <c r="Q421" s="305" t="s">
        <v>1884</v>
      </c>
      <c r="R421" s="305" t="s">
        <v>109</v>
      </c>
      <c r="S421" s="305">
        <v>1839</v>
      </c>
      <c r="T421" s="305" t="s">
        <v>1885</v>
      </c>
      <c r="U421" s="305" t="s">
        <v>1886</v>
      </c>
      <c r="V421" s="305" t="s">
        <v>1887</v>
      </c>
      <c r="W421" s="448" t="s">
        <v>1223</v>
      </c>
      <c r="X421" s="310">
        <v>12103463</v>
      </c>
      <c r="Y421" s="305" t="s">
        <v>57</v>
      </c>
      <c r="Z421" s="311" t="s">
        <v>1223</v>
      </c>
      <c r="AA421" s="65">
        <v>12.1</v>
      </c>
    </row>
    <row r="422" spans="1:27">
      <c r="A422" s="312" t="s">
        <v>2183</v>
      </c>
      <c r="B422" s="313" t="s">
        <v>1355</v>
      </c>
      <c r="C422" s="313" t="s">
        <v>27</v>
      </c>
      <c r="D422" s="313" t="s">
        <v>2184</v>
      </c>
      <c r="E422" s="313" t="s">
        <v>2185</v>
      </c>
      <c r="F422" s="313"/>
      <c r="G422" s="313" t="s">
        <v>2186</v>
      </c>
      <c r="H422" s="327" t="s">
        <v>2187</v>
      </c>
      <c r="I422" s="313" t="s">
        <v>424</v>
      </c>
      <c r="J422" s="328">
        <v>33493</v>
      </c>
      <c r="K422" s="474" t="str">
        <f>TEXT(Table_3[[#This Row],[Nascimento]],"DD/MM/AA")</f>
        <v>12/09/91</v>
      </c>
      <c r="L422" s="313" t="s">
        <v>2188</v>
      </c>
      <c r="M422" s="313" t="s">
        <v>2189</v>
      </c>
      <c r="N422" s="313" t="s">
        <v>41</v>
      </c>
      <c r="O422" s="313" t="s">
        <v>480</v>
      </c>
      <c r="P422" s="313" t="s">
        <v>2190</v>
      </c>
      <c r="Q422" s="313" t="s">
        <v>2191</v>
      </c>
      <c r="R422" s="313" t="s">
        <v>2192</v>
      </c>
      <c r="S422" s="313">
        <v>233</v>
      </c>
      <c r="T422" s="313" t="s">
        <v>2193</v>
      </c>
      <c r="U422" s="313" t="s">
        <v>2194</v>
      </c>
      <c r="V422" s="313" t="s">
        <v>2195</v>
      </c>
      <c r="W422" s="449" t="s">
        <v>1484</v>
      </c>
      <c r="X422" s="316">
        <v>11101004</v>
      </c>
      <c r="Y422" s="313" t="s">
        <v>57</v>
      </c>
      <c r="Z422" s="317" t="s">
        <v>1452</v>
      </c>
      <c r="AA422" s="65">
        <v>12.1</v>
      </c>
    </row>
    <row r="423" spans="1:27">
      <c r="A423" s="304" t="s">
        <v>2036</v>
      </c>
      <c r="B423" s="305" t="s">
        <v>768</v>
      </c>
      <c r="C423" s="305" t="s">
        <v>27</v>
      </c>
      <c r="D423" s="359" t="s">
        <v>2037</v>
      </c>
      <c r="E423" s="305" t="s">
        <v>2038</v>
      </c>
      <c r="F423" s="305"/>
      <c r="G423" s="305" t="s">
        <v>2039</v>
      </c>
      <c r="H423" s="307" t="s">
        <v>2040</v>
      </c>
      <c r="I423" s="305" t="s">
        <v>70</v>
      </c>
      <c r="J423" s="318">
        <v>34040</v>
      </c>
      <c r="K423" s="318" t="str">
        <f>TEXT(Table_3[[#This Row],[Nascimento]],"DD/MM/AA")</f>
        <v>12/03/93</v>
      </c>
      <c r="L423" s="305" t="s">
        <v>2041</v>
      </c>
      <c r="M423" s="305" t="s">
        <v>715</v>
      </c>
      <c r="N423" s="305" t="s">
        <v>41</v>
      </c>
      <c r="O423" s="305" t="s">
        <v>587</v>
      </c>
      <c r="P423" s="305" t="s">
        <v>2042</v>
      </c>
      <c r="Q423" s="305" t="s">
        <v>2043</v>
      </c>
      <c r="R423" s="305" t="s">
        <v>105</v>
      </c>
      <c r="S423" s="305" t="s">
        <v>2044</v>
      </c>
      <c r="T423" s="305" t="s">
        <v>2045</v>
      </c>
      <c r="U423" s="305" t="s">
        <v>2046</v>
      </c>
      <c r="V423" s="305" t="s">
        <v>2047</v>
      </c>
      <c r="W423" s="448" t="s">
        <v>1484</v>
      </c>
      <c r="X423" s="310">
        <v>11100982</v>
      </c>
      <c r="Y423" s="305" t="s">
        <v>113</v>
      </c>
      <c r="Z423" s="311" t="s">
        <v>1452</v>
      </c>
      <c r="AA423" s="65">
        <v>12.1</v>
      </c>
    </row>
    <row r="424" spans="1:27">
      <c r="A424" s="312" t="s">
        <v>1899</v>
      </c>
      <c r="B424" s="313"/>
      <c r="C424" s="313" t="s">
        <v>145</v>
      </c>
      <c r="D424" s="313" t="s">
        <v>1900</v>
      </c>
      <c r="E424" s="313" t="s">
        <v>1901</v>
      </c>
      <c r="F424" s="313" t="s">
        <v>1902</v>
      </c>
      <c r="G424" s="313" t="s">
        <v>1903</v>
      </c>
      <c r="H424" s="314">
        <v>4104660313</v>
      </c>
      <c r="I424" s="313" t="s">
        <v>1380</v>
      </c>
      <c r="J424" s="328">
        <v>31900</v>
      </c>
      <c r="K424" s="474" t="str">
        <f>TEXT(Table_3[[#This Row],[Nascimento]],"DD/MM/AA")</f>
        <v>03/05/87</v>
      </c>
      <c r="L424" s="313" t="s">
        <v>1904</v>
      </c>
      <c r="M424" s="313" t="s">
        <v>354</v>
      </c>
      <c r="N424" s="313" t="s">
        <v>41</v>
      </c>
      <c r="O424" s="313" t="s">
        <v>102</v>
      </c>
      <c r="P424" s="313" t="s">
        <v>1905</v>
      </c>
      <c r="Q424" s="313" t="s">
        <v>1906</v>
      </c>
      <c r="R424" s="313"/>
      <c r="S424" s="313"/>
      <c r="T424" s="313"/>
      <c r="U424" s="313" t="s">
        <v>1907</v>
      </c>
      <c r="V424" s="313" t="s">
        <v>1908</v>
      </c>
      <c r="W424" s="449" t="s">
        <v>1365</v>
      </c>
      <c r="X424" s="316">
        <v>10104023</v>
      </c>
      <c r="Y424" s="313" t="s">
        <v>58</v>
      </c>
      <c r="Z424" s="317" t="s">
        <v>1365</v>
      </c>
      <c r="AA424" s="65">
        <v>12.1</v>
      </c>
    </row>
    <row r="425" spans="1:27">
      <c r="A425" s="304" t="s">
        <v>2049</v>
      </c>
      <c r="B425" s="305"/>
      <c r="C425" s="305" t="s">
        <v>145</v>
      </c>
      <c r="D425" s="359" t="s">
        <v>2050</v>
      </c>
      <c r="E425" s="305" t="s">
        <v>2051</v>
      </c>
      <c r="F425" s="305" t="s">
        <v>2052</v>
      </c>
      <c r="G425" s="305" t="s">
        <v>2053</v>
      </c>
      <c r="H425" s="308">
        <v>5300450</v>
      </c>
      <c r="I425" s="305" t="s">
        <v>34</v>
      </c>
      <c r="J425" s="318">
        <v>33653</v>
      </c>
      <c r="K425" s="318" t="str">
        <f>TEXT(Table_3[[#This Row],[Nascimento]],"DD/MM/AA")</f>
        <v>19/02/92</v>
      </c>
      <c r="L425" s="305" t="s">
        <v>2054</v>
      </c>
      <c r="M425" s="305" t="s">
        <v>1990</v>
      </c>
      <c r="N425" s="305" t="s">
        <v>1403</v>
      </c>
      <c r="O425" s="305" t="s">
        <v>2055</v>
      </c>
      <c r="P425" s="305" t="s">
        <v>2056</v>
      </c>
      <c r="Q425" s="305" t="s">
        <v>2057</v>
      </c>
      <c r="R425" s="305" t="s">
        <v>336</v>
      </c>
      <c r="S425" s="305">
        <v>1512</v>
      </c>
      <c r="T425" s="305" t="s">
        <v>2058</v>
      </c>
      <c r="U425" s="305" t="s">
        <v>2059</v>
      </c>
      <c r="V425" s="305" t="s">
        <v>2060</v>
      </c>
      <c r="W425" s="448" t="s">
        <v>1223</v>
      </c>
      <c r="X425" s="310">
        <v>12100841</v>
      </c>
      <c r="Y425" s="305" t="s">
        <v>58</v>
      </c>
      <c r="Z425" s="311" t="s">
        <v>1223</v>
      </c>
      <c r="AA425" s="65">
        <v>12.1</v>
      </c>
    </row>
    <row r="426" spans="1:27">
      <c r="A426" s="312" t="s">
        <v>2196</v>
      </c>
      <c r="B426" s="313" t="s">
        <v>61</v>
      </c>
      <c r="C426" s="313" t="s">
        <v>65</v>
      </c>
      <c r="D426" s="313" t="s">
        <v>2197</v>
      </c>
      <c r="E426" s="313" t="s">
        <v>2198</v>
      </c>
      <c r="F426" s="313" t="s">
        <v>2199</v>
      </c>
      <c r="G426" s="313" t="s">
        <v>2200</v>
      </c>
      <c r="H426" s="314" t="s">
        <v>2201</v>
      </c>
      <c r="I426" s="313" t="s">
        <v>34</v>
      </c>
      <c r="J426" s="328">
        <v>32401</v>
      </c>
      <c r="K426" s="474" t="str">
        <f>TEXT(Table_3[[#This Row],[Nascimento]],"DD/MM/AA")</f>
        <v>15/09/88</v>
      </c>
      <c r="L426" s="366" t="s">
        <v>2202</v>
      </c>
      <c r="M426" s="366"/>
      <c r="N426" s="366" t="s">
        <v>1161</v>
      </c>
      <c r="O426" s="366" t="s">
        <v>1741</v>
      </c>
      <c r="P426" s="313" t="s">
        <v>2203</v>
      </c>
      <c r="Q426" s="313" t="s">
        <v>2204</v>
      </c>
      <c r="R426" s="313" t="s">
        <v>105</v>
      </c>
      <c r="S426" s="313" t="s">
        <v>223</v>
      </c>
      <c r="T426" s="313" t="s">
        <v>2205</v>
      </c>
      <c r="U426" s="313" t="s">
        <v>2206</v>
      </c>
      <c r="V426" s="313" t="s">
        <v>2207</v>
      </c>
      <c r="W426" s="449" t="s">
        <v>1770</v>
      </c>
      <c r="X426" s="316">
        <v>9244020</v>
      </c>
      <c r="Y426" s="313" t="s">
        <v>57</v>
      </c>
      <c r="Z426" s="317" t="s">
        <v>2140</v>
      </c>
      <c r="AA426" s="65">
        <v>12.1</v>
      </c>
    </row>
    <row r="427" spans="1:27">
      <c r="A427" s="304" t="s">
        <v>2061</v>
      </c>
      <c r="B427" s="305" t="s">
        <v>26</v>
      </c>
      <c r="C427" s="305" t="s">
        <v>27</v>
      </c>
      <c r="D427" s="359" t="s">
        <v>2062</v>
      </c>
      <c r="E427" s="305" t="s">
        <v>2208</v>
      </c>
      <c r="F427" s="305" t="s">
        <v>2064</v>
      </c>
      <c r="G427" s="305" t="s">
        <v>2065</v>
      </c>
      <c r="H427" s="308">
        <v>5522472</v>
      </c>
      <c r="I427" s="305" t="s">
        <v>34</v>
      </c>
      <c r="J427" s="318">
        <v>34067</v>
      </c>
      <c r="K427" s="318" t="str">
        <f>TEXT(Table_3[[#This Row],[Nascimento]],"DD/MM/AA")</f>
        <v>08/04/93</v>
      </c>
      <c r="L427" s="305" t="s">
        <v>2066</v>
      </c>
      <c r="M427" s="305" t="s">
        <v>2067</v>
      </c>
      <c r="N427" s="305" t="s">
        <v>174</v>
      </c>
      <c r="O427" s="305" t="s">
        <v>331</v>
      </c>
      <c r="P427" s="305" t="s">
        <v>2068</v>
      </c>
      <c r="Q427" s="305" t="s">
        <v>2069</v>
      </c>
      <c r="R427" s="305" t="s">
        <v>2032</v>
      </c>
      <c r="S427" s="305">
        <v>8560</v>
      </c>
      <c r="T427" s="305" t="s">
        <v>2070</v>
      </c>
      <c r="U427" s="305" t="s">
        <v>2071</v>
      </c>
      <c r="V427" s="305" t="s">
        <v>2072</v>
      </c>
      <c r="W427" s="448" t="s">
        <v>1484</v>
      </c>
      <c r="X427" s="310">
        <v>11101007</v>
      </c>
      <c r="Y427" s="305" t="s">
        <v>57</v>
      </c>
      <c r="Z427" s="311" t="s">
        <v>1452</v>
      </c>
      <c r="AA427" s="65">
        <v>12.1</v>
      </c>
    </row>
    <row r="428" spans="1:27">
      <c r="A428" s="312" t="s">
        <v>1745</v>
      </c>
      <c r="B428" s="313"/>
      <c r="C428" s="313" t="s">
        <v>145</v>
      </c>
      <c r="D428" s="365" t="str">
        <f>HYPERLINK("mailto:vagnerbellenzier@gmail.com","vagnerbellenzier@gmail.com")</f>
        <v>vagnerbellenzier@gmail.com</v>
      </c>
      <c r="E428" s="313" t="s">
        <v>1930</v>
      </c>
      <c r="F428" s="313" t="s">
        <v>1931</v>
      </c>
      <c r="G428" s="313" t="s">
        <v>1748</v>
      </c>
      <c r="H428" s="314">
        <v>4089510913</v>
      </c>
      <c r="I428" s="313" t="s">
        <v>1380</v>
      </c>
      <c r="J428" s="328">
        <v>33486</v>
      </c>
      <c r="K428" s="474" t="str">
        <f>TEXT(Table_3[[#This Row],[Nascimento]],"DD/MM/AA")</f>
        <v>05/09/91</v>
      </c>
      <c r="L428" s="313" t="s">
        <v>1749</v>
      </c>
      <c r="M428" s="313" t="s">
        <v>1932</v>
      </c>
      <c r="N428" s="313" t="s">
        <v>138</v>
      </c>
      <c r="O428" s="313" t="s">
        <v>1751</v>
      </c>
      <c r="P428" s="313" t="s">
        <v>1933</v>
      </c>
      <c r="Q428" s="313" t="s">
        <v>1753</v>
      </c>
      <c r="R428" s="313" t="s">
        <v>109</v>
      </c>
      <c r="S428" s="313">
        <v>1378</v>
      </c>
      <c r="T428" s="313" t="s">
        <v>1754</v>
      </c>
      <c r="U428" s="313" t="s">
        <v>1755</v>
      </c>
      <c r="V428" s="313" t="s">
        <v>1756</v>
      </c>
      <c r="W428" s="449" t="s">
        <v>1223</v>
      </c>
      <c r="X428" s="316">
        <v>12100864</v>
      </c>
      <c r="Y428" s="313" t="s">
        <v>113</v>
      </c>
      <c r="Z428" s="317" t="s">
        <v>1223</v>
      </c>
      <c r="AA428" s="65">
        <v>12.1</v>
      </c>
    </row>
    <row r="429" spans="1:27">
      <c r="A429" s="304" t="s">
        <v>1934</v>
      </c>
      <c r="B429" s="305"/>
      <c r="C429" s="305" t="s">
        <v>145</v>
      </c>
      <c r="D429" s="359" t="s">
        <v>1935</v>
      </c>
      <c r="E429" s="305" t="s">
        <v>1936</v>
      </c>
      <c r="F429" s="305" t="s">
        <v>1937</v>
      </c>
      <c r="G429" s="305" t="s">
        <v>1938</v>
      </c>
      <c r="H429" s="308">
        <v>5296209</v>
      </c>
      <c r="I429" s="305" t="s">
        <v>34</v>
      </c>
      <c r="J429" s="318">
        <v>33554</v>
      </c>
      <c r="K429" s="318" t="str">
        <f>TEXT(Table_3[[#This Row],[Nascimento]],"DD/MM/AA")</f>
        <v>12/11/91</v>
      </c>
      <c r="L429" s="305" t="s">
        <v>1939</v>
      </c>
      <c r="M429" s="305" t="s">
        <v>1578</v>
      </c>
      <c r="N429" s="305" t="s">
        <v>1940</v>
      </c>
      <c r="O429" s="305" t="s">
        <v>1941</v>
      </c>
      <c r="P429" s="305" t="s">
        <v>1942</v>
      </c>
      <c r="Q429" s="305" t="s">
        <v>1939</v>
      </c>
      <c r="R429" s="305"/>
      <c r="S429" s="305"/>
      <c r="T429" s="305"/>
      <c r="U429" s="305" t="s">
        <v>1944</v>
      </c>
      <c r="V429" s="305" t="s">
        <v>1945</v>
      </c>
      <c r="W429" s="448" t="s">
        <v>1223</v>
      </c>
      <c r="X429" s="310">
        <v>11204127</v>
      </c>
      <c r="Y429" s="305" t="s">
        <v>113</v>
      </c>
      <c r="Z429" s="311" t="s">
        <v>1484</v>
      </c>
      <c r="AA429" s="65">
        <v>12.1</v>
      </c>
    </row>
    <row r="430" spans="1:27">
      <c r="A430" s="312" t="s">
        <v>1917</v>
      </c>
      <c r="B430" s="313" t="s">
        <v>198</v>
      </c>
      <c r="C430" s="313" t="s">
        <v>1682</v>
      </c>
      <c r="D430" s="239" t="s">
        <v>2209</v>
      </c>
      <c r="E430" s="313" t="s">
        <v>1918</v>
      </c>
      <c r="F430" s="313" t="s">
        <v>1919</v>
      </c>
      <c r="G430" s="313">
        <v>5291779942</v>
      </c>
      <c r="H430" s="314">
        <v>4297651</v>
      </c>
      <c r="I430" s="313" t="s">
        <v>34</v>
      </c>
      <c r="J430" s="328">
        <v>32958</v>
      </c>
      <c r="K430" s="474" t="str">
        <f>TEXT(Table_3[[#This Row],[Nascimento]],"DD/MM/AA")</f>
        <v>26/03/90</v>
      </c>
      <c r="L430" s="313" t="s">
        <v>1920</v>
      </c>
      <c r="M430" s="313" t="s">
        <v>1578</v>
      </c>
      <c r="N430" s="313" t="s">
        <v>497</v>
      </c>
      <c r="O430" s="313" t="s">
        <v>1921</v>
      </c>
      <c r="P430" s="313" t="s">
        <v>1922</v>
      </c>
      <c r="Q430" s="313" t="s">
        <v>1923</v>
      </c>
      <c r="R430" s="313" t="s">
        <v>105</v>
      </c>
      <c r="S430" s="313" t="s">
        <v>1924</v>
      </c>
      <c r="T430" s="313" t="s">
        <v>1925</v>
      </c>
      <c r="U430" s="313" t="s">
        <v>1926</v>
      </c>
      <c r="V430" s="313" t="s">
        <v>1927</v>
      </c>
      <c r="W430" s="449" t="s">
        <v>1365</v>
      </c>
      <c r="X430" s="316"/>
      <c r="Y430" s="482" t="s">
        <v>1451</v>
      </c>
      <c r="Z430" s="317"/>
      <c r="AA430" s="65">
        <v>12.1</v>
      </c>
    </row>
    <row r="431" spans="1:27">
      <c r="A431" s="123" t="s">
        <v>1758</v>
      </c>
      <c r="B431" s="123"/>
      <c r="C431" s="123" t="s">
        <v>145</v>
      </c>
      <c r="D431" s="123" t="s">
        <v>2210</v>
      </c>
      <c r="E431" s="123" t="s">
        <v>1759</v>
      </c>
      <c r="F431" s="123" t="s">
        <v>1760</v>
      </c>
      <c r="G431" s="123" t="s">
        <v>1761</v>
      </c>
      <c r="H431" s="149" t="s">
        <v>1951</v>
      </c>
      <c r="I431" s="123" t="s">
        <v>34</v>
      </c>
      <c r="J431" s="367">
        <v>32788</v>
      </c>
      <c r="K431" s="367" t="str">
        <f>TEXT(Table_3[[#This Row],[Nascimento]],"DD/MM/AA")</f>
        <v>07/10/89</v>
      </c>
      <c r="L431" s="123" t="s">
        <v>1762</v>
      </c>
      <c r="M431" s="123"/>
      <c r="N431" s="123" t="s">
        <v>1763</v>
      </c>
      <c r="O431" s="123" t="s">
        <v>1764</v>
      </c>
      <c r="P431" s="123" t="s">
        <v>1765</v>
      </c>
      <c r="Q431" s="123" t="s">
        <v>1766</v>
      </c>
      <c r="R431" s="123" t="s">
        <v>336</v>
      </c>
      <c r="S431" s="123">
        <v>803</v>
      </c>
      <c r="T431" s="123" t="s">
        <v>1767</v>
      </c>
      <c r="U431" s="123" t="s">
        <v>1768</v>
      </c>
      <c r="V431" s="123" t="s">
        <v>1769</v>
      </c>
      <c r="W431" s="438" t="s">
        <v>1484</v>
      </c>
      <c r="X431" s="259">
        <v>10100864</v>
      </c>
      <c r="Y431" s="123" t="s">
        <v>57</v>
      </c>
      <c r="Z431" s="123" t="s">
        <v>1770</v>
      </c>
      <c r="AA431" s="65">
        <v>11.2</v>
      </c>
    </row>
    <row r="432" spans="1:27">
      <c r="A432" s="93" t="s">
        <v>1952</v>
      </c>
      <c r="B432" s="93" t="s">
        <v>198</v>
      </c>
      <c r="C432" s="93" t="s">
        <v>27</v>
      </c>
      <c r="D432" s="93" t="s">
        <v>1953</v>
      </c>
      <c r="E432" s="93" t="s">
        <v>1954</v>
      </c>
      <c r="F432" s="93"/>
      <c r="G432" s="93" t="s">
        <v>1955</v>
      </c>
      <c r="H432" s="95" t="s">
        <v>1956</v>
      </c>
      <c r="I432" s="93" t="s">
        <v>34</v>
      </c>
      <c r="J432" s="298">
        <v>32047</v>
      </c>
      <c r="K432" s="298" t="str">
        <f>TEXT(Table_3[[#This Row],[Nascimento]],"DD/MM/AA")</f>
        <v>27/09/87</v>
      </c>
      <c r="L432" s="93" t="s">
        <v>1957</v>
      </c>
      <c r="M432" s="93" t="s">
        <v>1958</v>
      </c>
      <c r="N432" s="93" t="s">
        <v>138</v>
      </c>
      <c r="O432" s="93" t="s">
        <v>1959</v>
      </c>
      <c r="P432" s="93" t="s">
        <v>1960</v>
      </c>
      <c r="Q432" s="93" t="s">
        <v>1961</v>
      </c>
      <c r="R432" s="93" t="s">
        <v>105</v>
      </c>
      <c r="S432" s="93" t="s">
        <v>223</v>
      </c>
      <c r="T432" s="93" t="s">
        <v>1962</v>
      </c>
      <c r="U432" s="93" t="s">
        <v>1963</v>
      </c>
      <c r="V432" s="93" t="s">
        <v>1964</v>
      </c>
      <c r="W432" s="439" t="s">
        <v>1452</v>
      </c>
      <c r="X432" s="257">
        <v>8242024</v>
      </c>
      <c r="Y432" s="93" t="s">
        <v>58</v>
      </c>
      <c r="Z432" s="93" t="s">
        <v>1965</v>
      </c>
      <c r="AA432" s="65">
        <v>11.2</v>
      </c>
    </row>
    <row r="433" spans="1:27">
      <c r="A433" s="123" t="s">
        <v>2077</v>
      </c>
      <c r="B433" s="123" t="s">
        <v>1355</v>
      </c>
      <c r="C433" s="123" t="s">
        <v>27</v>
      </c>
      <c r="D433" s="123" t="s">
        <v>2078</v>
      </c>
      <c r="E433" s="123" t="s">
        <v>2079</v>
      </c>
      <c r="F433" s="123"/>
      <c r="G433" s="123" t="s">
        <v>2080</v>
      </c>
      <c r="H433" s="86" t="s">
        <v>2081</v>
      </c>
      <c r="I433" s="123" t="s">
        <v>34</v>
      </c>
      <c r="J433" s="367">
        <v>33388</v>
      </c>
      <c r="K433" s="367" t="str">
        <f>TEXT(Table_3[[#This Row],[Nascimento]],"DD/MM/AA")</f>
        <v>30/05/91</v>
      </c>
      <c r="L433" s="123" t="s">
        <v>2082</v>
      </c>
      <c r="M433" s="123" t="s">
        <v>1851</v>
      </c>
      <c r="N433" s="123" t="s">
        <v>467</v>
      </c>
      <c r="O433" s="123" t="s">
        <v>2083</v>
      </c>
      <c r="P433" s="123" t="s">
        <v>2084</v>
      </c>
      <c r="Q433" s="123" t="s">
        <v>2085</v>
      </c>
      <c r="R433" s="123" t="s">
        <v>105</v>
      </c>
      <c r="S433" s="123" t="s">
        <v>2086</v>
      </c>
      <c r="T433" s="123" t="s">
        <v>2087</v>
      </c>
      <c r="U433" s="123" t="s">
        <v>2088</v>
      </c>
      <c r="V433" s="123" t="s">
        <v>2089</v>
      </c>
      <c r="W433" s="438" t="s">
        <v>1452</v>
      </c>
      <c r="X433" s="259">
        <v>10103145</v>
      </c>
      <c r="Y433" s="123" t="s">
        <v>113</v>
      </c>
      <c r="Z433" s="123" t="s">
        <v>1770</v>
      </c>
      <c r="AA433" s="65">
        <v>11.2</v>
      </c>
    </row>
    <row r="434" spans="1:27">
      <c r="A434" s="93" t="s">
        <v>2211</v>
      </c>
      <c r="B434" s="93" t="s">
        <v>61</v>
      </c>
      <c r="C434" s="93" t="s">
        <v>65</v>
      </c>
      <c r="D434" s="93" t="s">
        <v>2212</v>
      </c>
      <c r="E434" s="93" t="s">
        <v>2213</v>
      </c>
      <c r="F434" s="93" t="s">
        <v>2214</v>
      </c>
      <c r="G434" s="93" t="s">
        <v>2215</v>
      </c>
      <c r="H434" s="95">
        <v>4252406</v>
      </c>
      <c r="I434" s="93" t="s">
        <v>34</v>
      </c>
      <c r="J434" s="298">
        <v>33308</v>
      </c>
      <c r="K434" s="298" t="str">
        <f>TEXT(Table_3[[#This Row],[Nascimento]],"DD/MM/AA")</f>
        <v>11/03/91</v>
      </c>
      <c r="L434" s="93" t="s">
        <v>2216</v>
      </c>
      <c r="M434" s="93"/>
      <c r="N434" s="93" t="s">
        <v>73</v>
      </c>
      <c r="O434" s="93" t="s">
        <v>2217</v>
      </c>
      <c r="P434" s="93" t="s">
        <v>2214</v>
      </c>
      <c r="Q434" s="93" t="s">
        <v>2218</v>
      </c>
      <c r="R434" s="93"/>
      <c r="S434" s="93"/>
      <c r="T434" s="93"/>
      <c r="U434" s="93" t="s">
        <v>2219</v>
      </c>
      <c r="V434" s="93" t="s">
        <v>2220</v>
      </c>
      <c r="W434" s="439" t="s">
        <v>1898</v>
      </c>
      <c r="X434" s="257">
        <v>9244003</v>
      </c>
      <c r="Y434" s="93" t="s">
        <v>57</v>
      </c>
      <c r="Z434" s="93" t="s">
        <v>2140</v>
      </c>
      <c r="AA434" s="65">
        <v>11.2</v>
      </c>
    </row>
    <row r="435" spans="1:27">
      <c r="A435" s="123" t="s">
        <v>2090</v>
      </c>
      <c r="B435" s="123" t="s">
        <v>198</v>
      </c>
      <c r="C435" s="123" t="s">
        <v>1682</v>
      </c>
      <c r="D435" s="368" t="str">
        <f>HYPERLINK("mailto:cassiaaa@gmail.com","cassiaaa@gmail.com")</f>
        <v>cassiaaa@gmail.com</v>
      </c>
      <c r="E435" s="123" t="s">
        <v>2091</v>
      </c>
      <c r="F435" s="123"/>
      <c r="G435" s="123" t="s">
        <v>2092</v>
      </c>
      <c r="H435" s="86" t="s">
        <v>2093</v>
      </c>
      <c r="I435" s="123" t="s">
        <v>34</v>
      </c>
      <c r="J435" s="367">
        <v>32876</v>
      </c>
      <c r="K435" s="367" t="str">
        <f>TEXT(Table_3[[#This Row],[Nascimento]],"DD/MM/AA")</f>
        <v>03/01/90</v>
      </c>
      <c r="L435" s="123" t="s">
        <v>345</v>
      </c>
      <c r="M435" s="123" t="s">
        <v>2094</v>
      </c>
      <c r="N435" s="123" t="s">
        <v>1161</v>
      </c>
      <c r="O435" s="123" t="s">
        <v>160</v>
      </c>
      <c r="P435" s="123" t="s">
        <v>2095</v>
      </c>
      <c r="Q435" s="123" t="s">
        <v>2096</v>
      </c>
      <c r="R435" s="123" t="s">
        <v>105</v>
      </c>
      <c r="S435" s="123" t="s">
        <v>2097</v>
      </c>
      <c r="T435" s="123" t="s">
        <v>2098</v>
      </c>
      <c r="U435" s="123" t="s">
        <v>2099</v>
      </c>
      <c r="V435" s="123" t="s">
        <v>2100</v>
      </c>
      <c r="W435" s="438" t="s">
        <v>1452</v>
      </c>
      <c r="X435" s="259">
        <v>8117041</v>
      </c>
      <c r="Y435" s="123" t="s">
        <v>1451</v>
      </c>
      <c r="Z435" s="123" t="s">
        <v>2101</v>
      </c>
      <c r="AA435" s="65">
        <v>11.2</v>
      </c>
    </row>
    <row r="436" spans="1:27">
      <c r="A436" s="93" t="s">
        <v>2102</v>
      </c>
      <c r="B436" s="93" t="s">
        <v>26</v>
      </c>
      <c r="C436" s="93" t="s">
        <v>27</v>
      </c>
      <c r="D436" s="93" t="s">
        <v>2103</v>
      </c>
      <c r="E436" s="93" t="s">
        <v>2104</v>
      </c>
      <c r="F436" s="93"/>
      <c r="G436" s="93" t="s">
        <v>2105</v>
      </c>
      <c r="H436" s="95">
        <v>5002121</v>
      </c>
      <c r="I436" s="93" t="s">
        <v>445</v>
      </c>
      <c r="J436" s="298">
        <v>33440</v>
      </c>
      <c r="K436" s="298" t="str">
        <f>TEXT(Table_3[[#This Row],[Nascimento]],"DD/MM/AA")</f>
        <v>21/07/91</v>
      </c>
      <c r="L436" s="93" t="s">
        <v>2106</v>
      </c>
      <c r="M436" s="93" t="s">
        <v>2107</v>
      </c>
      <c r="N436" s="93" t="s">
        <v>467</v>
      </c>
      <c r="O436" s="93" t="s">
        <v>96</v>
      </c>
      <c r="P436" s="93" t="s">
        <v>2108</v>
      </c>
      <c r="Q436" s="93" t="s">
        <v>2109</v>
      </c>
      <c r="R436" s="93" t="s">
        <v>105</v>
      </c>
      <c r="S436" s="93" t="s">
        <v>223</v>
      </c>
      <c r="T436" s="93" t="s">
        <v>2110</v>
      </c>
      <c r="U436" s="93" t="s">
        <v>2111</v>
      </c>
      <c r="V436" s="93" t="s">
        <v>2112</v>
      </c>
      <c r="W436" s="439" t="s">
        <v>1452</v>
      </c>
      <c r="X436" s="369">
        <v>10203431</v>
      </c>
      <c r="Y436" s="93" t="s">
        <v>58</v>
      </c>
      <c r="Z436" s="93" t="s">
        <v>1898</v>
      </c>
      <c r="AA436" s="65">
        <v>11.2</v>
      </c>
    </row>
    <row r="437" spans="1:27">
      <c r="A437" s="123" t="s">
        <v>1970</v>
      </c>
      <c r="B437" s="123" t="s">
        <v>198</v>
      </c>
      <c r="C437" s="123" t="s">
        <v>1682</v>
      </c>
      <c r="D437" s="370" t="s">
        <v>2221</v>
      </c>
      <c r="E437" s="123" t="s">
        <v>1972</v>
      </c>
      <c r="F437" s="123" t="s">
        <v>1973</v>
      </c>
      <c r="G437" s="123" t="s">
        <v>1974</v>
      </c>
      <c r="H437" s="86">
        <v>5898857</v>
      </c>
      <c r="I437" s="123" t="s">
        <v>34</v>
      </c>
      <c r="J437" s="367">
        <v>32681</v>
      </c>
      <c r="K437" s="367" t="str">
        <f>TEXT(Table_3[[#This Row],[Nascimento]],"DD/MM/AA")</f>
        <v>22/06/89</v>
      </c>
      <c r="L437" s="123" t="s">
        <v>1975</v>
      </c>
      <c r="M437" s="123" t="s">
        <v>1976</v>
      </c>
      <c r="N437" s="123" t="s">
        <v>631</v>
      </c>
      <c r="O437" s="123" t="s">
        <v>1977</v>
      </c>
      <c r="P437" s="123" t="s">
        <v>1973</v>
      </c>
      <c r="Q437" s="123" t="s">
        <v>1978</v>
      </c>
      <c r="R437" s="123" t="s">
        <v>105</v>
      </c>
      <c r="S437" s="123" t="s">
        <v>1979</v>
      </c>
      <c r="T437" s="123" t="s">
        <v>1980</v>
      </c>
      <c r="U437" s="123" t="s">
        <v>1981</v>
      </c>
      <c r="V437" s="123" t="s">
        <v>1982</v>
      </c>
      <c r="W437" s="438" t="s">
        <v>1223</v>
      </c>
      <c r="X437" s="259">
        <v>8217007</v>
      </c>
      <c r="Y437" s="123" t="s">
        <v>1451</v>
      </c>
      <c r="Z437" s="123" t="s">
        <v>1965</v>
      </c>
      <c r="AA437" s="65">
        <v>11.2</v>
      </c>
    </row>
    <row r="438" spans="1:27">
      <c r="A438" s="93" t="s">
        <v>2113</v>
      </c>
      <c r="B438" s="93" t="s">
        <v>198</v>
      </c>
      <c r="C438" s="93" t="s">
        <v>27</v>
      </c>
      <c r="D438" s="93" t="s">
        <v>2114</v>
      </c>
      <c r="E438" s="93" t="s">
        <v>2115</v>
      </c>
      <c r="F438" s="93" t="s">
        <v>2116</v>
      </c>
      <c r="G438" s="93" t="s">
        <v>2117</v>
      </c>
      <c r="H438" s="95" t="s">
        <v>2118</v>
      </c>
      <c r="I438" s="93" t="s">
        <v>34</v>
      </c>
      <c r="J438" s="298">
        <v>33746</v>
      </c>
      <c r="K438" s="298" t="str">
        <f>TEXT(Table_3[[#This Row],[Nascimento]],"DD/MM/AA")</f>
        <v>22/05/92</v>
      </c>
      <c r="L438" s="93" t="s">
        <v>2119</v>
      </c>
      <c r="M438" s="93" t="s">
        <v>2120</v>
      </c>
      <c r="N438" s="93" t="s">
        <v>41</v>
      </c>
      <c r="O438" s="93" t="s">
        <v>2121</v>
      </c>
      <c r="P438" s="93" t="s">
        <v>2122</v>
      </c>
      <c r="Q438" s="93" t="s">
        <v>2123</v>
      </c>
      <c r="R438" s="93" t="s">
        <v>105</v>
      </c>
      <c r="S438" s="93" t="s">
        <v>223</v>
      </c>
      <c r="T438" s="93" t="s">
        <v>2124</v>
      </c>
      <c r="U438" s="93" t="s">
        <v>2125</v>
      </c>
      <c r="V438" s="93" t="s">
        <v>2126</v>
      </c>
      <c r="W438" s="439" t="s">
        <v>1452</v>
      </c>
      <c r="X438" s="257">
        <v>10100828</v>
      </c>
      <c r="Y438" s="93" t="s">
        <v>58</v>
      </c>
      <c r="Z438" s="93" t="s">
        <v>1770</v>
      </c>
      <c r="AA438" s="65">
        <v>11.2</v>
      </c>
    </row>
    <row r="439" spans="1:27">
      <c r="A439" s="123" t="s">
        <v>2222</v>
      </c>
      <c r="B439" s="123" t="s">
        <v>1355</v>
      </c>
      <c r="C439" s="123" t="s">
        <v>27</v>
      </c>
      <c r="D439" s="123" t="s">
        <v>2223</v>
      </c>
      <c r="E439" s="123" t="s">
        <v>2224</v>
      </c>
      <c r="F439" s="123" t="s">
        <v>2225</v>
      </c>
      <c r="G439" s="123" t="s">
        <v>2226</v>
      </c>
      <c r="H439" s="86">
        <v>4905788</v>
      </c>
      <c r="I439" s="123" t="s">
        <v>34</v>
      </c>
      <c r="J439" s="367">
        <v>33136</v>
      </c>
      <c r="K439" s="367" t="str">
        <f>TEXT(Table_3[[#This Row],[Nascimento]],"DD/MM/AA")</f>
        <v>20/09/90</v>
      </c>
      <c r="L439" s="123" t="s">
        <v>2227</v>
      </c>
      <c r="M439" s="123" t="s">
        <v>2228</v>
      </c>
      <c r="N439" s="123" t="s">
        <v>1136</v>
      </c>
      <c r="O439" s="123" t="s">
        <v>1643</v>
      </c>
      <c r="P439" s="123" t="s">
        <v>2225</v>
      </c>
      <c r="Q439" s="123" t="s">
        <v>2229</v>
      </c>
      <c r="R439" s="123" t="s">
        <v>105</v>
      </c>
      <c r="S439" s="123">
        <v>42366</v>
      </c>
      <c r="T439" s="123" t="s">
        <v>2230</v>
      </c>
      <c r="U439" s="123" t="s">
        <v>2231</v>
      </c>
      <c r="V439" s="123" t="s">
        <v>2232</v>
      </c>
      <c r="W439" s="438" t="s">
        <v>1898</v>
      </c>
      <c r="X439" s="259">
        <v>9242037</v>
      </c>
      <c r="Y439" s="123" t="s">
        <v>58</v>
      </c>
      <c r="Z439" s="123" t="s">
        <v>2140</v>
      </c>
      <c r="AA439" s="65">
        <v>11.2</v>
      </c>
    </row>
    <row r="440" spans="1:27">
      <c r="A440" s="93" t="s">
        <v>1984</v>
      </c>
      <c r="B440" s="93"/>
      <c r="C440" s="93" t="s">
        <v>145</v>
      </c>
      <c r="D440" s="371" t="str">
        <f>HYPERLINK("mailto:ericpoffo@gmail.com","ericpoffo@gmail.com")</f>
        <v>ericpoffo@gmail.com</v>
      </c>
      <c r="E440" s="93" t="s">
        <v>1985</v>
      </c>
      <c r="F440" s="93" t="s">
        <v>1986</v>
      </c>
      <c r="G440" s="93" t="s">
        <v>1987</v>
      </c>
      <c r="H440" s="95" t="s">
        <v>1988</v>
      </c>
      <c r="I440" s="93" t="s">
        <v>34</v>
      </c>
      <c r="J440" s="298">
        <v>33057</v>
      </c>
      <c r="K440" s="298" t="str">
        <f>TEXT(Table_3[[#This Row],[Nascimento]],"DD/MM/AA")</f>
        <v>03/07/90</v>
      </c>
      <c r="L440" s="93" t="s">
        <v>1989</v>
      </c>
      <c r="M440" s="93" t="s">
        <v>1990</v>
      </c>
      <c r="N440" s="93" t="s">
        <v>1991</v>
      </c>
      <c r="O440" s="93" t="s">
        <v>1992</v>
      </c>
      <c r="P440" s="93" t="s">
        <v>1993</v>
      </c>
      <c r="Q440" s="93" t="s">
        <v>1994</v>
      </c>
      <c r="R440" s="93" t="s">
        <v>105</v>
      </c>
      <c r="S440" s="93" t="s">
        <v>223</v>
      </c>
      <c r="T440" s="93" t="s">
        <v>1995</v>
      </c>
      <c r="U440" s="93" t="s">
        <v>1996</v>
      </c>
      <c r="V440" s="93" t="s">
        <v>1997</v>
      </c>
      <c r="W440" s="439" t="s">
        <v>1484</v>
      </c>
      <c r="X440" s="257">
        <v>10100872</v>
      </c>
      <c r="Y440" s="93" t="s">
        <v>57</v>
      </c>
      <c r="Z440" s="93" t="s">
        <v>1770</v>
      </c>
      <c r="AA440" s="65">
        <v>11.2</v>
      </c>
    </row>
    <row r="441" spans="1:27">
      <c r="A441" s="123" t="s">
        <v>2128</v>
      </c>
      <c r="B441" s="123" t="s">
        <v>768</v>
      </c>
      <c r="C441" s="123" t="s">
        <v>27</v>
      </c>
      <c r="D441" s="123" t="s">
        <v>2129</v>
      </c>
      <c r="E441" s="123" t="s">
        <v>2130</v>
      </c>
      <c r="F441" s="123" t="s">
        <v>2131</v>
      </c>
      <c r="G441" s="123" t="s">
        <v>2132</v>
      </c>
      <c r="H441" s="86" t="s">
        <v>2133</v>
      </c>
      <c r="I441" s="123" t="s">
        <v>2134</v>
      </c>
      <c r="J441" s="367">
        <v>33304</v>
      </c>
      <c r="K441" s="367" t="str">
        <f>TEXT(Table_3[[#This Row],[Nascimento]],"DD/MM/AA")</f>
        <v>07/03/91</v>
      </c>
      <c r="L441" s="123" t="s">
        <v>1199</v>
      </c>
      <c r="M441" s="123" t="s">
        <v>2135</v>
      </c>
      <c r="N441" s="123" t="s">
        <v>41</v>
      </c>
      <c r="O441" s="123" t="s">
        <v>480</v>
      </c>
      <c r="P441" s="123" t="s">
        <v>2136</v>
      </c>
      <c r="Q441" s="123" t="s">
        <v>2137</v>
      </c>
      <c r="R441" s="123"/>
      <c r="S441" s="123"/>
      <c r="T441" s="123"/>
      <c r="U441" s="123" t="s">
        <v>2138</v>
      </c>
      <c r="V441" s="123" t="s">
        <v>2139</v>
      </c>
      <c r="W441" s="438" t="s">
        <v>1452</v>
      </c>
      <c r="X441" s="259">
        <v>9244008</v>
      </c>
      <c r="Y441" s="123" t="s">
        <v>57</v>
      </c>
      <c r="Z441" s="123" t="s">
        <v>2140</v>
      </c>
      <c r="AA441" s="65">
        <v>11.2</v>
      </c>
    </row>
    <row r="442" spans="1:27">
      <c r="A442" s="93" t="s">
        <v>2233</v>
      </c>
      <c r="B442" s="93" t="s">
        <v>1355</v>
      </c>
      <c r="C442" s="93" t="s">
        <v>27</v>
      </c>
      <c r="D442" s="93" t="s">
        <v>2234</v>
      </c>
      <c r="E442" s="93" t="s">
        <v>2235</v>
      </c>
      <c r="F442" s="93" t="s">
        <v>2236</v>
      </c>
      <c r="G442" s="93" t="s">
        <v>2237</v>
      </c>
      <c r="H442" s="95" t="s">
        <v>2238</v>
      </c>
      <c r="I442" s="93" t="s">
        <v>34</v>
      </c>
      <c r="J442" s="298">
        <v>33242</v>
      </c>
      <c r="K442" s="298" t="str">
        <f>TEXT(Table_3[[#This Row],[Nascimento]],"DD/MM/AA")</f>
        <v>04/01/91</v>
      </c>
      <c r="L442" s="93" t="s">
        <v>2239</v>
      </c>
      <c r="M442" s="93"/>
      <c r="N442" s="93" t="s">
        <v>2240</v>
      </c>
      <c r="O442" s="93" t="s">
        <v>2241</v>
      </c>
      <c r="P442" s="93" t="s">
        <v>2242</v>
      </c>
      <c r="Q442" s="93" t="s">
        <v>2243</v>
      </c>
      <c r="R442" s="93" t="s">
        <v>105</v>
      </c>
      <c r="S442" s="93" t="s">
        <v>223</v>
      </c>
      <c r="T442" s="93" t="s">
        <v>2244</v>
      </c>
      <c r="U442" s="93" t="s">
        <v>2245</v>
      </c>
      <c r="V442" s="93" t="s">
        <v>2246</v>
      </c>
      <c r="W442" s="439" t="s">
        <v>1898</v>
      </c>
      <c r="X442" s="257">
        <v>9243005</v>
      </c>
      <c r="Y442" s="93" t="s">
        <v>113</v>
      </c>
      <c r="Z442" s="93" t="s">
        <v>2140</v>
      </c>
      <c r="AA442" s="65">
        <v>11.2</v>
      </c>
    </row>
    <row r="443" spans="1:27">
      <c r="A443" s="123" t="s">
        <v>2247</v>
      </c>
      <c r="B443" s="123" t="s">
        <v>1355</v>
      </c>
      <c r="C443" s="123" t="s">
        <v>27</v>
      </c>
      <c r="D443" s="123" t="s">
        <v>2248</v>
      </c>
      <c r="E443" s="123" t="s">
        <v>2249</v>
      </c>
      <c r="F443" s="123" t="s">
        <v>2250</v>
      </c>
      <c r="G443" s="123" t="s">
        <v>2251</v>
      </c>
      <c r="H443" s="149">
        <v>6526830</v>
      </c>
      <c r="I443" s="123" t="s">
        <v>34</v>
      </c>
      <c r="J443" s="367">
        <v>33893</v>
      </c>
      <c r="K443" s="367" t="str">
        <f>TEXT(Table_3[[#This Row],[Nascimento]],"DD/MM/AA")</f>
        <v>16/10/92</v>
      </c>
      <c r="L443" s="123" t="s">
        <v>2119</v>
      </c>
      <c r="M443" s="123" t="s">
        <v>2120</v>
      </c>
      <c r="N443" s="123" t="s">
        <v>41</v>
      </c>
      <c r="O443" s="123" t="s">
        <v>2121</v>
      </c>
      <c r="P443" s="123" t="s">
        <v>2252</v>
      </c>
      <c r="Q443" s="123" t="s">
        <v>2253</v>
      </c>
      <c r="R443" s="123" t="s">
        <v>105</v>
      </c>
      <c r="S443" s="123">
        <v>14087</v>
      </c>
      <c r="T443" s="123">
        <v>149276</v>
      </c>
      <c r="U443" s="123" t="s">
        <v>2254</v>
      </c>
      <c r="V443" s="123" t="s">
        <v>2255</v>
      </c>
      <c r="W443" s="438" t="s">
        <v>1898</v>
      </c>
      <c r="X443" s="259">
        <v>10100873</v>
      </c>
      <c r="Y443" s="123" t="s">
        <v>57</v>
      </c>
      <c r="Z443" s="123" t="s">
        <v>1770</v>
      </c>
      <c r="AA443" s="65">
        <v>11.2</v>
      </c>
    </row>
    <row r="444" spans="1:27">
      <c r="A444" s="93" t="s">
        <v>2256</v>
      </c>
      <c r="B444" s="93" t="s">
        <v>1355</v>
      </c>
      <c r="C444" s="93" t="s">
        <v>27</v>
      </c>
      <c r="D444" s="93" t="s">
        <v>2257</v>
      </c>
      <c r="E444" s="93" t="s">
        <v>2258</v>
      </c>
      <c r="F444" s="93" t="s">
        <v>2259</v>
      </c>
      <c r="G444" s="93" t="s">
        <v>2260</v>
      </c>
      <c r="H444" s="95" t="s">
        <v>2261</v>
      </c>
      <c r="I444" s="93" t="s">
        <v>210</v>
      </c>
      <c r="J444" s="298">
        <v>33178</v>
      </c>
      <c r="K444" s="298" t="str">
        <f>TEXT(Table_3[[#This Row],[Nascimento]],"DD/MM/AA")</f>
        <v>01/11/90</v>
      </c>
      <c r="L444" s="93" t="s">
        <v>2262</v>
      </c>
      <c r="M444" s="93" t="s">
        <v>40</v>
      </c>
      <c r="N444" s="93" t="s">
        <v>41</v>
      </c>
      <c r="O444" s="93" t="s">
        <v>2263</v>
      </c>
      <c r="P444" s="93"/>
      <c r="Q444" s="93"/>
      <c r="R444" s="93" t="s">
        <v>2264</v>
      </c>
      <c r="S444" s="93">
        <v>4286</v>
      </c>
      <c r="T444" s="93" t="s">
        <v>2265</v>
      </c>
      <c r="U444" s="93" t="s">
        <v>2266</v>
      </c>
      <c r="V444" s="93" t="s">
        <v>2267</v>
      </c>
      <c r="W444" s="439" t="s">
        <v>1898</v>
      </c>
      <c r="X444" s="257">
        <v>9142002</v>
      </c>
      <c r="Y444" s="93" t="s">
        <v>58</v>
      </c>
      <c r="Z444" s="93" t="s">
        <v>1695</v>
      </c>
      <c r="AA444" s="65">
        <v>11.2</v>
      </c>
    </row>
    <row r="445" spans="1:27">
      <c r="A445" s="123" t="s">
        <v>2268</v>
      </c>
      <c r="B445" s="123" t="s">
        <v>1355</v>
      </c>
      <c r="C445" s="123" t="s">
        <v>27</v>
      </c>
      <c r="D445" s="123" t="s">
        <v>2269</v>
      </c>
      <c r="E445" s="123" t="s">
        <v>2270</v>
      </c>
      <c r="F445" s="123" t="s">
        <v>2271</v>
      </c>
      <c r="G445" s="123" t="s">
        <v>2272</v>
      </c>
      <c r="H445" s="86" t="s">
        <v>2273</v>
      </c>
      <c r="I445" s="123" t="s">
        <v>210</v>
      </c>
      <c r="J445" s="367">
        <v>32354</v>
      </c>
      <c r="K445" s="367" t="str">
        <f>TEXT(Table_3[[#This Row],[Nascimento]],"DD/MM/AA")</f>
        <v>30/07/88</v>
      </c>
      <c r="L445" s="123" t="s">
        <v>2274</v>
      </c>
      <c r="M445" s="123" t="s">
        <v>2275</v>
      </c>
      <c r="N445" s="123" t="s">
        <v>41</v>
      </c>
      <c r="O445" s="123">
        <v>88036002</v>
      </c>
      <c r="P445" s="123" t="s">
        <v>2276</v>
      </c>
      <c r="Q445" s="123" t="s">
        <v>2277</v>
      </c>
      <c r="R445" s="123" t="s">
        <v>105</v>
      </c>
      <c r="S445" s="123" t="s">
        <v>223</v>
      </c>
      <c r="T445" s="123" t="s">
        <v>2278</v>
      </c>
      <c r="U445" s="123" t="s">
        <v>2279</v>
      </c>
      <c r="V445" s="123" t="s">
        <v>2280</v>
      </c>
      <c r="W445" s="438" t="s">
        <v>1898</v>
      </c>
      <c r="X445" s="259">
        <v>9142004</v>
      </c>
      <c r="Y445" s="123" t="s">
        <v>58</v>
      </c>
      <c r="Z445" s="123" t="s">
        <v>1695</v>
      </c>
      <c r="AA445" s="65">
        <v>11.2</v>
      </c>
    </row>
    <row r="446" spans="1:27">
      <c r="A446" s="93" t="s">
        <v>2142</v>
      </c>
      <c r="B446" s="93" t="s">
        <v>1355</v>
      </c>
      <c r="C446" s="93" t="s">
        <v>27</v>
      </c>
      <c r="D446" s="93" t="s">
        <v>2143</v>
      </c>
      <c r="E446" s="93" t="s">
        <v>2144</v>
      </c>
      <c r="F446" s="93" t="s">
        <v>2145</v>
      </c>
      <c r="G446" s="93" t="s">
        <v>2146</v>
      </c>
      <c r="H446" s="196">
        <v>4812238</v>
      </c>
      <c r="I446" s="93" t="s">
        <v>34</v>
      </c>
      <c r="J446" s="298">
        <v>33070</v>
      </c>
      <c r="K446" s="298" t="str">
        <f>TEXT(Table_3[[#This Row],[Nascimento]],"DD/MM/AA")</f>
        <v>16/07/90</v>
      </c>
      <c r="L446" s="93" t="s">
        <v>1836</v>
      </c>
      <c r="M446" s="93" t="s">
        <v>2147</v>
      </c>
      <c r="N446" s="93" t="s">
        <v>1161</v>
      </c>
      <c r="O446" s="93" t="s">
        <v>160</v>
      </c>
      <c r="P446" s="93" t="s">
        <v>2148</v>
      </c>
      <c r="Q446" s="93" t="s">
        <v>2149</v>
      </c>
      <c r="R446" s="93" t="s">
        <v>105</v>
      </c>
      <c r="S446" s="93" t="s">
        <v>223</v>
      </c>
      <c r="T446" s="93" t="s">
        <v>2150</v>
      </c>
      <c r="U446" s="93" t="s">
        <v>2151</v>
      </c>
      <c r="V446" s="93" t="s">
        <v>2152</v>
      </c>
      <c r="W446" s="439" t="s">
        <v>1452</v>
      </c>
      <c r="X446" s="257">
        <v>9144010</v>
      </c>
      <c r="Y446" s="93" t="s">
        <v>57</v>
      </c>
      <c r="Z446" s="93" t="s">
        <v>1695</v>
      </c>
      <c r="AA446" s="65">
        <v>11.2</v>
      </c>
    </row>
    <row r="447" spans="1:27">
      <c r="A447" s="123" t="s">
        <v>2153</v>
      </c>
      <c r="B447" s="123" t="s">
        <v>1355</v>
      </c>
      <c r="C447" s="123" t="s">
        <v>27</v>
      </c>
      <c r="D447" s="123" t="s">
        <v>2154</v>
      </c>
      <c r="E447" s="123" t="s">
        <v>2281</v>
      </c>
      <c r="F447" s="123"/>
      <c r="G447" s="123" t="s">
        <v>2156</v>
      </c>
      <c r="H447" s="86" t="s">
        <v>2157</v>
      </c>
      <c r="I447" s="123" t="s">
        <v>2158</v>
      </c>
      <c r="J447" s="367">
        <v>33446</v>
      </c>
      <c r="K447" s="367" t="str">
        <f>TEXT(Table_3[[#This Row],[Nascimento]],"DD/MM/AA")</f>
        <v>27/07/91</v>
      </c>
      <c r="L447" s="123" t="s">
        <v>2159</v>
      </c>
      <c r="M447" s="123" t="s">
        <v>2160</v>
      </c>
      <c r="N447" s="123" t="s">
        <v>467</v>
      </c>
      <c r="O447" s="123" t="s">
        <v>2161</v>
      </c>
      <c r="P447" s="123" t="s">
        <v>2162</v>
      </c>
      <c r="Q447" s="123" t="s">
        <v>2163</v>
      </c>
      <c r="R447" s="123"/>
      <c r="S447" s="123"/>
      <c r="T447" s="123"/>
      <c r="U447" s="123" t="s">
        <v>2164</v>
      </c>
      <c r="V447" s="123" t="s">
        <v>2165</v>
      </c>
      <c r="W447" s="438" t="s">
        <v>1452</v>
      </c>
      <c r="X447" s="259">
        <v>9244012</v>
      </c>
      <c r="Y447" s="123" t="s">
        <v>57</v>
      </c>
      <c r="Z447" s="123" t="s">
        <v>2140</v>
      </c>
      <c r="AA447" s="65">
        <v>11.2</v>
      </c>
    </row>
    <row r="448" spans="1:27">
      <c r="A448" s="93" t="s">
        <v>2282</v>
      </c>
      <c r="B448" s="93" t="s">
        <v>26</v>
      </c>
      <c r="C448" s="93" t="s">
        <v>145</v>
      </c>
      <c r="D448" s="93" t="s">
        <v>2012</v>
      </c>
      <c r="E448" s="93" t="s">
        <v>2013</v>
      </c>
      <c r="F448" s="93" t="s">
        <v>2014</v>
      </c>
      <c r="G448" s="93" t="s">
        <v>2015</v>
      </c>
      <c r="H448" s="196">
        <v>5100792</v>
      </c>
      <c r="I448" s="93" t="s">
        <v>34</v>
      </c>
      <c r="J448" s="298">
        <v>33155</v>
      </c>
      <c r="K448" s="298" t="str">
        <f>TEXT(Table_3[[#This Row],[Nascimento]],"DD/MM/AA")</f>
        <v>09/10/90</v>
      </c>
      <c r="L448" s="93" t="s">
        <v>2016</v>
      </c>
      <c r="M448" s="93" t="s">
        <v>1990</v>
      </c>
      <c r="N448" s="93" t="s">
        <v>234</v>
      </c>
      <c r="O448" s="93" t="s">
        <v>2017</v>
      </c>
      <c r="P448" s="93" t="s">
        <v>2013</v>
      </c>
      <c r="Q448" s="93" t="s">
        <v>2018</v>
      </c>
      <c r="R448" s="93"/>
      <c r="S448" s="93"/>
      <c r="T448" s="93"/>
      <c r="U448" s="93" t="s">
        <v>2019</v>
      </c>
      <c r="V448" s="93" t="s">
        <v>2020</v>
      </c>
      <c r="W448" s="439" t="s">
        <v>1484</v>
      </c>
      <c r="X448" s="257">
        <v>10202991</v>
      </c>
      <c r="Y448" s="93" t="s">
        <v>113</v>
      </c>
      <c r="Z448" s="93" t="s">
        <v>1898</v>
      </c>
      <c r="AA448" s="65">
        <v>11.2</v>
      </c>
    </row>
    <row r="449" spans="1:27">
      <c r="A449" s="123" t="s">
        <v>2283</v>
      </c>
      <c r="B449" s="123"/>
      <c r="C449" s="123" t="s">
        <v>145</v>
      </c>
      <c r="D449" s="123" t="s">
        <v>2284</v>
      </c>
      <c r="E449" s="123" t="s">
        <v>2285</v>
      </c>
      <c r="F449" s="123"/>
      <c r="G449" s="123" t="s">
        <v>2286</v>
      </c>
      <c r="H449" s="86" t="s">
        <v>2287</v>
      </c>
      <c r="I449" s="123" t="s">
        <v>70</v>
      </c>
      <c r="J449" s="367">
        <v>32516</v>
      </c>
      <c r="K449" s="367" t="str">
        <f>TEXT(Table_3[[#This Row],[Nascimento]],"DD/MM/AA")</f>
        <v>08/01/89</v>
      </c>
      <c r="L449" s="123" t="s">
        <v>345</v>
      </c>
      <c r="M449" s="123" t="s">
        <v>2288</v>
      </c>
      <c r="N449" s="123" t="s">
        <v>1161</v>
      </c>
      <c r="O449" s="123" t="s">
        <v>160</v>
      </c>
      <c r="P449" s="123" t="s">
        <v>2289</v>
      </c>
      <c r="Q449" s="123"/>
      <c r="R449" s="123" t="s">
        <v>2290</v>
      </c>
      <c r="S449" s="123">
        <v>35122</v>
      </c>
      <c r="T449" s="123">
        <v>271497</v>
      </c>
      <c r="U449" s="123" t="s">
        <v>2291</v>
      </c>
      <c r="V449" s="123" t="s">
        <v>2292</v>
      </c>
      <c r="W449" s="459" t="s">
        <v>1999</v>
      </c>
      <c r="X449" s="259">
        <v>9244013</v>
      </c>
      <c r="Y449" s="123" t="s">
        <v>57</v>
      </c>
      <c r="Z449" s="123" t="s">
        <v>2140</v>
      </c>
      <c r="AA449" s="65">
        <v>11.2</v>
      </c>
    </row>
    <row r="450" spans="1:27">
      <c r="A450" s="93" t="s">
        <v>2166</v>
      </c>
      <c r="B450" s="93"/>
      <c r="C450" s="93" t="s">
        <v>145</v>
      </c>
      <c r="D450" s="93" t="s">
        <v>2167</v>
      </c>
      <c r="E450" s="93" t="s">
        <v>2168</v>
      </c>
      <c r="F450" s="93" t="s">
        <v>2024</v>
      </c>
      <c r="G450" s="93" t="s">
        <v>2169</v>
      </c>
      <c r="H450" s="196">
        <v>4115521</v>
      </c>
      <c r="I450" s="93" t="s">
        <v>34</v>
      </c>
      <c r="J450" s="298">
        <v>33725</v>
      </c>
      <c r="K450" s="298" t="str">
        <f>TEXT(Table_3[[#This Row],[Nascimento]],"DD/MM/AA")</f>
        <v>01/05/92</v>
      </c>
      <c r="L450" s="93" t="s">
        <v>2026</v>
      </c>
      <c r="M450" s="93" t="s">
        <v>2170</v>
      </c>
      <c r="N450" s="93" t="s">
        <v>174</v>
      </c>
      <c r="O450" s="93" t="s">
        <v>2029</v>
      </c>
      <c r="P450" s="93" t="s">
        <v>2030</v>
      </c>
      <c r="Q450" s="93" t="s">
        <v>2031</v>
      </c>
      <c r="R450" s="93"/>
      <c r="S450" s="93"/>
      <c r="T450" s="93"/>
      <c r="U450" s="93" t="s">
        <v>2034</v>
      </c>
      <c r="V450" s="93" t="s">
        <v>2171</v>
      </c>
      <c r="W450" s="439" t="s">
        <v>1484</v>
      </c>
      <c r="X450" s="257">
        <v>10103139</v>
      </c>
      <c r="Y450" s="93" t="s">
        <v>58</v>
      </c>
      <c r="Z450" s="93" t="s">
        <v>1770</v>
      </c>
      <c r="AA450" s="65">
        <v>11.2</v>
      </c>
    </row>
    <row r="451" spans="1:27">
      <c r="A451" s="123" t="s">
        <v>2293</v>
      </c>
      <c r="B451" s="123" t="s">
        <v>768</v>
      </c>
      <c r="C451" s="123" t="s">
        <v>65</v>
      </c>
      <c r="D451" s="123" t="s">
        <v>2294</v>
      </c>
      <c r="E451" s="123" t="s">
        <v>2295</v>
      </c>
      <c r="F451" s="123"/>
      <c r="G451" s="123" t="s">
        <v>2296</v>
      </c>
      <c r="H451" s="149">
        <v>4509947</v>
      </c>
      <c r="I451" s="123" t="s">
        <v>34</v>
      </c>
      <c r="J451" s="367">
        <v>33115</v>
      </c>
      <c r="K451" s="367" t="str">
        <f>TEXT(Table_3[[#This Row],[Nascimento]],"DD/MM/AA")</f>
        <v>30/08/90</v>
      </c>
      <c r="L451" s="123" t="s">
        <v>2297</v>
      </c>
      <c r="M451" s="123" t="s">
        <v>2298</v>
      </c>
      <c r="N451" s="123" t="s">
        <v>2299</v>
      </c>
      <c r="O451" s="123" t="s">
        <v>331</v>
      </c>
      <c r="P451" s="123" t="s">
        <v>2300</v>
      </c>
      <c r="Q451" s="123" t="s">
        <v>2301</v>
      </c>
      <c r="R451" s="123" t="s">
        <v>109</v>
      </c>
      <c r="S451" s="123" t="s">
        <v>2302</v>
      </c>
      <c r="T451" s="123">
        <v>1011013</v>
      </c>
      <c r="U451" s="123" t="s">
        <v>2303</v>
      </c>
      <c r="V451" s="123" t="s">
        <v>2304</v>
      </c>
      <c r="W451" s="438" t="s">
        <v>1898</v>
      </c>
      <c r="X451" s="259">
        <v>8244013</v>
      </c>
      <c r="Y451" s="123" t="s">
        <v>57</v>
      </c>
      <c r="Z451" s="123" t="s">
        <v>1965</v>
      </c>
      <c r="AA451" s="65">
        <v>11.2</v>
      </c>
    </row>
    <row r="452" spans="1:27">
      <c r="A452" s="93" t="s">
        <v>2021</v>
      </c>
      <c r="B452" s="93"/>
      <c r="C452" s="93" t="s">
        <v>145</v>
      </c>
      <c r="D452" s="93" t="s">
        <v>2022</v>
      </c>
      <c r="E452" s="93" t="s">
        <v>2023</v>
      </c>
      <c r="F452" s="93" t="s">
        <v>2024</v>
      </c>
      <c r="G452" s="93" t="s">
        <v>2025</v>
      </c>
      <c r="H452" s="196">
        <v>4115520</v>
      </c>
      <c r="I452" s="93" t="s">
        <v>34</v>
      </c>
      <c r="J452" s="298">
        <v>33725</v>
      </c>
      <c r="K452" s="298" t="str">
        <f>TEXT(Table_3[[#This Row],[Nascimento]],"DD/MM/AA")</f>
        <v>01/05/92</v>
      </c>
      <c r="L452" s="93" t="s">
        <v>2026</v>
      </c>
      <c r="M452" s="93" t="s">
        <v>2027</v>
      </c>
      <c r="N452" s="93" t="s">
        <v>2028</v>
      </c>
      <c r="O452" s="93" t="s">
        <v>2029</v>
      </c>
      <c r="P452" s="93" t="s">
        <v>2030</v>
      </c>
      <c r="Q452" s="93" t="s">
        <v>2031</v>
      </c>
      <c r="R452" s="93" t="s">
        <v>2032</v>
      </c>
      <c r="S452" s="93">
        <v>3248</v>
      </c>
      <c r="T452" s="93" t="s">
        <v>2033</v>
      </c>
      <c r="U452" s="93" t="s">
        <v>2034</v>
      </c>
      <c r="V452" s="93" t="s">
        <v>2035</v>
      </c>
      <c r="W452" s="439" t="s">
        <v>1484</v>
      </c>
      <c r="X452" s="257">
        <v>10203443</v>
      </c>
      <c r="Y452" s="93" t="s">
        <v>58</v>
      </c>
      <c r="Z452" s="93" t="s">
        <v>1898</v>
      </c>
      <c r="AA452" s="65">
        <v>11.2</v>
      </c>
    </row>
    <row r="453" spans="1:27">
      <c r="A453" s="123" t="s">
        <v>2305</v>
      </c>
      <c r="B453" s="123" t="s">
        <v>1355</v>
      </c>
      <c r="C453" s="123" t="s">
        <v>65</v>
      </c>
      <c r="D453" s="123" t="s">
        <v>2306</v>
      </c>
      <c r="E453" s="123" t="s">
        <v>2307</v>
      </c>
      <c r="F453" s="123"/>
      <c r="G453" s="123">
        <v>4579595920</v>
      </c>
      <c r="H453" s="86">
        <v>4554993</v>
      </c>
      <c r="I453" s="123" t="s">
        <v>298</v>
      </c>
      <c r="J453" s="367">
        <v>32363</v>
      </c>
      <c r="K453" s="367" t="str">
        <f>TEXT(Table_3[[#This Row],[Nascimento]],"DD/MM/AA")</f>
        <v>08/08/88</v>
      </c>
      <c r="L453" s="123" t="s">
        <v>2308</v>
      </c>
      <c r="M453" s="123" t="s">
        <v>2309</v>
      </c>
      <c r="N453" s="123" t="s">
        <v>2310</v>
      </c>
      <c r="O453" s="123">
        <v>88015640</v>
      </c>
      <c r="P453" s="123" t="s">
        <v>2311</v>
      </c>
      <c r="Q453" s="123" t="s">
        <v>2312</v>
      </c>
      <c r="R453" s="123" t="s">
        <v>2313</v>
      </c>
      <c r="S453" s="123" t="s">
        <v>2314</v>
      </c>
      <c r="T453" s="123" t="s">
        <v>2315</v>
      </c>
      <c r="U453" s="123" t="s">
        <v>2316</v>
      </c>
      <c r="V453" s="123" t="s">
        <v>2317</v>
      </c>
      <c r="W453" s="438" t="s">
        <v>1898</v>
      </c>
      <c r="X453" s="259">
        <v>8244023</v>
      </c>
      <c r="Y453" s="123" t="s">
        <v>309</v>
      </c>
      <c r="Z453" s="123" t="s">
        <v>1965</v>
      </c>
      <c r="AA453" s="65">
        <v>11.2</v>
      </c>
    </row>
    <row r="454" spans="1:27">
      <c r="A454" s="93" t="s">
        <v>2318</v>
      </c>
      <c r="B454" s="93" t="s">
        <v>198</v>
      </c>
      <c r="C454" s="93" t="s">
        <v>65</v>
      </c>
      <c r="D454" s="93" t="s">
        <v>2319</v>
      </c>
      <c r="E454" s="93" t="s">
        <v>2320</v>
      </c>
      <c r="F454" s="93" t="s">
        <v>2321</v>
      </c>
      <c r="G454" s="93" t="s">
        <v>2322</v>
      </c>
      <c r="H454" s="95" t="s">
        <v>2323</v>
      </c>
      <c r="I454" s="93" t="s">
        <v>210</v>
      </c>
      <c r="J454" s="298">
        <v>32997</v>
      </c>
      <c r="K454" s="298" t="str">
        <f>TEXT(Table_3[[#This Row],[Nascimento]],"DD/MM/AA")</f>
        <v>04/05/90</v>
      </c>
      <c r="L454" s="93" t="s">
        <v>2324</v>
      </c>
      <c r="M454" s="93" t="s">
        <v>2325</v>
      </c>
      <c r="N454" s="93" t="s">
        <v>41</v>
      </c>
      <c r="O454" s="93" t="s">
        <v>102</v>
      </c>
      <c r="P454" s="148" t="s">
        <v>2326</v>
      </c>
      <c r="Q454" s="93" t="s">
        <v>2327</v>
      </c>
      <c r="R454" s="93" t="s">
        <v>105</v>
      </c>
      <c r="S454" s="93" t="s">
        <v>2328</v>
      </c>
      <c r="T454" s="93" t="s">
        <v>2329</v>
      </c>
      <c r="U454" s="93" t="s">
        <v>2330</v>
      </c>
      <c r="V454" s="93" t="s">
        <v>2331</v>
      </c>
      <c r="W454" s="439" t="s">
        <v>1898</v>
      </c>
      <c r="X454" s="257">
        <v>9243031</v>
      </c>
      <c r="Y454" s="93" t="s">
        <v>113</v>
      </c>
      <c r="Z454" s="93" t="s">
        <v>2140</v>
      </c>
      <c r="AA454" s="65">
        <v>11.2</v>
      </c>
    </row>
    <row r="455" spans="1:27">
      <c r="A455" s="123" t="s">
        <v>2332</v>
      </c>
      <c r="B455" s="123" t="s">
        <v>768</v>
      </c>
      <c r="C455" s="123" t="s">
        <v>27</v>
      </c>
      <c r="D455" s="123" t="s">
        <v>2333</v>
      </c>
      <c r="E455" s="123" t="s">
        <v>2334</v>
      </c>
      <c r="F455" s="123"/>
      <c r="G455" s="123" t="s">
        <v>2335</v>
      </c>
      <c r="H455" s="149">
        <v>5177202</v>
      </c>
      <c r="I455" s="123" t="s">
        <v>2158</v>
      </c>
      <c r="J455" s="367">
        <v>32661</v>
      </c>
      <c r="K455" s="367" t="str">
        <f>TEXT(Table_3[[#This Row],[Nascimento]],"DD/MM/AA")</f>
        <v>02/06/89</v>
      </c>
      <c r="L455" s="123" t="s">
        <v>2336</v>
      </c>
      <c r="M455" s="123" t="s">
        <v>2337</v>
      </c>
      <c r="N455" s="123" t="s">
        <v>2338</v>
      </c>
      <c r="O455" s="123" t="s">
        <v>2339</v>
      </c>
      <c r="P455" s="123" t="s">
        <v>2340</v>
      </c>
      <c r="Q455" s="123" t="s">
        <v>2341</v>
      </c>
      <c r="R455" s="123" t="s">
        <v>109</v>
      </c>
      <c r="S455" s="123"/>
      <c r="T455" s="123"/>
      <c r="U455" s="123" t="s">
        <v>2342</v>
      </c>
      <c r="V455" s="123" t="s">
        <v>2343</v>
      </c>
      <c r="W455" s="438" t="s">
        <v>1452</v>
      </c>
      <c r="X455" s="259">
        <v>9244014</v>
      </c>
      <c r="Y455" s="123" t="s">
        <v>57</v>
      </c>
      <c r="Z455" s="123" t="s">
        <v>2140</v>
      </c>
      <c r="AA455" s="65">
        <v>11.2</v>
      </c>
    </row>
    <row r="456" spans="1:27">
      <c r="A456" s="93" t="s">
        <v>2172</v>
      </c>
      <c r="B456" s="93" t="s">
        <v>26</v>
      </c>
      <c r="C456" s="93" t="s">
        <v>27</v>
      </c>
      <c r="D456" s="93" t="s">
        <v>2173</v>
      </c>
      <c r="E456" s="93" t="s">
        <v>2174</v>
      </c>
      <c r="F456" s="93"/>
      <c r="G456" s="93" t="s">
        <v>2175</v>
      </c>
      <c r="H456" s="196">
        <v>4990157</v>
      </c>
      <c r="I456" s="93" t="s">
        <v>34</v>
      </c>
      <c r="J456" s="298">
        <v>33522</v>
      </c>
      <c r="K456" s="298" t="str">
        <f>TEXT(Table_3[[#This Row],[Nascimento]],"DD/MM/AA")</f>
        <v>11/10/91</v>
      </c>
      <c r="L456" s="93" t="s">
        <v>2159</v>
      </c>
      <c r="M456" s="93" t="s">
        <v>2160</v>
      </c>
      <c r="N456" s="93" t="s">
        <v>467</v>
      </c>
      <c r="O456" s="93" t="s">
        <v>2161</v>
      </c>
      <c r="P456" s="93" t="s">
        <v>2176</v>
      </c>
      <c r="Q456" s="93" t="s">
        <v>2177</v>
      </c>
      <c r="R456" s="93" t="s">
        <v>2178</v>
      </c>
      <c r="S456" s="93">
        <v>186</v>
      </c>
      <c r="T456" s="93" t="s">
        <v>2179</v>
      </c>
      <c r="U456" s="93" t="s">
        <v>2180</v>
      </c>
      <c r="V456" s="93" t="s">
        <v>2181</v>
      </c>
      <c r="W456" s="439" t="s">
        <v>1452</v>
      </c>
      <c r="X456" s="257">
        <v>9244015</v>
      </c>
      <c r="Y456" s="93" t="s">
        <v>57</v>
      </c>
      <c r="Z456" s="93" t="s">
        <v>2140</v>
      </c>
      <c r="AA456" s="65">
        <v>11.2</v>
      </c>
    </row>
    <row r="457" spans="1:27">
      <c r="A457" s="123" t="s">
        <v>1706</v>
      </c>
      <c r="B457" s="123"/>
      <c r="C457" s="123" t="s">
        <v>145</v>
      </c>
      <c r="D457" s="123" t="s">
        <v>1707</v>
      </c>
      <c r="E457" s="123" t="s">
        <v>1874</v>
      </c>
      <c r="F457" s="123"/>
      <c r="G457" s="123" t="s">
        <v>1709</v>
      </c>
      <c r="H457" s="86" t="s">
        <v>1875</v>
      </c>
      <c r="I457" s="123" t="s">
        <v>34</v>
      </c>
      <c r="J457" s="367">
        <v>34040</v>
      </c>
      <c r="K457" s="367" t="str">
        <f>TEXT(Table_3[[#This Row],[Nascimento]],"DD/MM/AA")</f>
        <v>12/03/93</v>
      </c>
      <c r="L457" s="123" t="s">
        <v>1876</v>
      </c>
      <c r="M457" s="123" t="s">
        <v>330</v>
      </c>
      <c r="N457" s="123" t="s">
        <v>1161</v>
      </c>
      <c r="O457" s="123" t="s">
        <v>217</v>
      </c>
      <c r="P457" s="123" t="s">
        <v>1877</v>
      </c>
      <c r="Q457" s="123" t="s">
        <v>1712</v>
      </c>
      <c r="R457" s="123" t="s">
        <v>109</v>
      </c>
      <c r="S457" s="123">
        <v>4029</v>
      </c>
      <c r="T457" s="123" t="s">
        <v>1713</v>
      </c>
      <c r="U457" s="123" t="s">
        <v>1714</v>
      </c>
      <c r="V457" s="123" t="s">
        <v>1715</v>
      </c>
      <c r="W457" s="438" t="s">
        <v>1484</v>
      </c>
      <c r="X457" s="259">
        <v>11101002</v>
      </c>
      <c r="Y457" s="123" t="s">
        <v>57</v>
      </c>
      <c r="Z457" s="123" t="s">
        <v>1452</v>
      </c>
      <c r="AA457" s="65">
        <v>11.2</v>
      </c>
    </row>
    <row r="458" spans="1:27">
      <c r="A458" s="93" t="s">
        <v>2344</v>
      </c>
      <c r="B458" s="93"/>
      <c r="C458" s="93" t="s">
        <v>27</v>
      </c>
      <c r="D458" s="93" t="s">
        <v>2345</v>
      </c>
      <c r="E458" s="93" t="s">
        <v>2346</v>
      </c>
      <c r="F458" s="93"/>
      <c r="G458" s="93" t="s">
        <v>2347</v>
      </c>
      <c r="H458" s="95" t="s">
        <v>2348</v>
      </c>
      <c r="I458" s="93" t="s">
        <v>34</v>
      </c>
      <c r="J458" s="298">
        <v>33952</v>
      </c>
      <c r="K458" s="298" t="str">
        <f>TEXT(Table_3[[#This Row],[Nascimento]],"DD/MM/AA")</f>
        <v>14/12/92</v>
      </c>
      <c r="L458" s="93" t="s">
        <v>2349</v>
      </c>
      <c r="M458" s="93" t="s">
        <v>2350</v>
      </c>
      <c r="N458" s="93" t="s">
        <v>1161</v>
      </c>
      <c r="O458" s="93" t="s">
        <v>160</v>
      </c>
      <c r="P458" s="93" t="s">
        <v>2351</v>
      </c>
      <c r="Q458" s="93" t="s">
        <v>2352</v>
      </c>
      <c r="R458" s="93" t="s">
        <v>105</v>
      </c>
      <c r="S458" s="93"/>
      <c r="T458" s="93"/>
      <c r="U458" s="93"/>
      <c r="V458" s="93"/>
      <c r="W458" s="439" t="s">
        <v>1898</v>
      </c>
      <c r="X458" s="257">
        <v>10100836</v>
      </c>
      <c r="Y458" s="93" t="s">
        <v>58</v>
      </c>
      <c r="Z458" s="93" t="s">
        <v>1770</v>
      </c>
      <c r="AA458" s="65">
        <v>11.2</v>
      </c>
    </row>
    <row r="459" spans="1:27">
      <c r="A459" s="123" t="s">
        <v>2183</v>
      </c>
      <c r="B459" s="123" t="s">
        <v>2353</v>
      </c>
      <c r="C459" s="123" t="s">
        <v>145</v>
      </c>
      <c r="D459" s="123" t="s">
        <v>2184</v>
      </c>
      <c r="E459" s="123" t="s">
        <v>2354</v>
      </c>
      <c r="F459" s="123"/>
      <c r="G459" s="123" t="s">
        <v>2186</v>
      </c>
      <c r="H459" s="149" t="s">
        <v>2187</v>
      </c>
      <c r="I459" s="123" t="s">
        <v>424</v>
      </c>
      <c r="J459" s="367">
        <v>33493</v>
      </c>
      <c r="K459" s="367" t="str">
        <f>TEXT(Table_3[[#This Row],[Nascimento]],"DD/MM/AA")</f>
        <v>12/09/91</v>
      </c>
      <c r="L459" s="123" t="s">
        <v>2188</v>
      </c>
      <c r="M459" s="123" t="s">
        <v>2189</v>
      </c>
      <c r="N459" s="123" t="s">
        <v>41</v>
      </c>
      <c r="O459" s="123" t="s">
        <v>480</v>
      </c>
      <c r="P459" s="123" t="s">
        <v>2190</v>
      </c>
      <c r="Q459" s="123" t="s">
        <v>2191</v>
      </c>
      <c r="R459" s="123" t="s">
        <v>2192</v>
      </c>
      <c r="S459" s="123">
        <v>233</v>
      </c>
      <c r="T459" s="123" t="s">
        <v>2193</v>
      </c>
      <c r="U459" s="123" t="s">
        <v>2194</v>
      </c>
      <c r="V459" s="123" t="s">
        <v>2195</v>
      </c>
      <c r="W459" s="438" t="s">
        <v>1484</v>
      </c>
      <c r="X459" s="259">
        <v>11101004</v>
      </c>
      <c r="Y459" s="123" t="s">
        <v>57</v>
      </c>
      <c r="Z459" s="123" t="s">
        <v>1452</v>
      </c>
      <c r="AA459" s="65">
        <v>11.2</v>
      </c>
    </row>
    <row r="460" spans="1:27">
      <c r="A460" s="93" t="s">
        <v>2036</v>
      </c>
      <c r="B460" s="93"/>
      <c r="C460" s="93" t="s">
        <v>145</v>
      </c>
      <c r="D460" s="93" t="s">
        <v>2037</v>
      </c>
      <c r="E460" s="93" t="s">
        <v>2038</v>
      </c>
      <c r="F460" s="93"/>
      <c r="G460" s="93" t="s">
        <v>2039</v>
      </c>
      <c r="H460" s="95" t="s">
        <v>2040</v>
      </c>
      <c r="I460" s="93" t="s">
        <v>70</v>
      </c>
      <c r="J460" s="298">
        <v>34040</v>
      </c>
      <c r="K460" s="298" t="str">
        <f>TEXT(Table_3[[#This Row],[Nascimento]],"DD/MM/AA")</f>
        <v>12/03/93</v>
      </c>
      <c r="L460" s="93" t="s">
        <v>2041</v>
      </c>
      <c r="M460" s="93" t="s">
        <v>715</v>
      </c>
      <c r="N460" s="93" t="s">
        <v>41</v>
      </c>
      <c r="O460" s="93" t="s">
        <v>587</v>
      </c>
      <c r="P460" s="93" t="s">
        <v>2042</v>
      </c>
      <c r="Q460" s="93" t="s">
        <v>2043</v>
      </c>
      <c r="R460" s="93" t="s">
        <v>2290</v>
      </c>
      <c r="S460" s="93" t="s">
        <v>2044</v>
      </c>
      <c r="T460" s="93" t="s">
        <v>2045</v>
      </c>
      <c r="U460" s="93" t="s">
        <v>2046</v>
      </c>
      <c r="V460" s="93" t="s">
        <v>2047</v>
      </c>
      <c r="W460" s="439" t="s">
        <v>1484</v>
      </c>
      <c r="X460" s="257">
        <v>11100982</v>
      </c>
      <c r="Y460" s="93" t="s">
        <v>113</v>
      </c>
      <c r="Z460" s="93" t="s">
        <v>1452</v>
      </c>
      <c r="AA460" s="65">
        <v>11.2</v>
      </c>
    </row>
    <row r="461" spans="1:27">
      <c r="A461" s="123" t="s">
        <v>2196</v>
      </c>
      <c r="B461" s="123" t="s">
        <v>61</v>
      </c>
      <c r="C461" s="123" t="s">
        <v>65</v>
      </c>
      <c r="D461" s="123" t="s">
        <v>2197</v>
      </c>
      <c r="E461" s="123" t="s">
        <v>2198</v>
      </c>
      <c r="F461" s="123" t="s">
        <v>2199</v>
      </c>
      <c r="G461" s="123" t="s">
        <v>2200</v>
      </c>
      <c r="H461" s="86" t="s">
        <v>2201</v>
      </c>
      <c r="I461" s="123" t="s">
        <v>34</v>
      </c>
      <c r="J461" s="367">
        <v>32401</v>
      </c>
      <c r="K461" s="367" t="str">
        <f>TEXT(Table_3[[#This Row],[Nascimento]],"DD/MM/AA")</f>
        <v>15/09/88</v>
      </c>
      <c r="L461" s="372" t="s">
        <v>2202</v>
      </c>
      <c r="M461" s="372"/>
      <c r="N461" s="372" t="s">
        <v>1161</v>
      </c>
      <c r="O461" s="372" t="s">
        <v>1741</v>
      </c>
      <c r="P461" s="123" t="s">
        <v>2203</v>
      </c>
      <c r="Q461" s="123" t="s">
        <v>2204</v>
      </c>
      <c r="R461" s="123" t="s">
        <v>105</v>
      </c>
      <c r="S461" s="123" t="s">
        <v>223</v>
      </c>
      <c r="T461" s="123" t="s">
        <v>2205</v>
      </c>
      <c r="U461" s="123" t="s">
        <v>2206</v>
      </c>
      <c r="V461" s="123" t="s">
        <v>2207</v>
      </c>
      <c r="W461" s="438" t="s">
        <v>1770</v>
      </c>
      <c r="X461" s="259">
        <v>9244020</v>
      </c>
      <c r="Y461" s="123" t="s">
        <v>57</v>
      </c>
      <c r="Z461" s="123" t="s">
        <v>2140</v>
      </c>
      <c r="AA461" s="65">
        <v>11.2</v>
      </c>
    </row>
    <row r="462" spans="1:27">
      <c r="A462" s="93" t="s">
        <v>2061</v>
      </c>
      <c r="B462" s="93"/>
      <c r="C462" s="93" t="s">
        <v>145</v>
      </c>
      <c r="D462" s="93" t="s">
        <v>2062</v>
      </c>
      <c r="E462" s="93" t="s">
        <v>2208</v>
      </c>
      <c r="F462" s="93" t="s">
        <v>2064</v>
      </c>
      <c r="G462" s="93" t="s">
        <v>2065</v>
      </c>
      <c r="H462" s="196">
        <v>5522472</v>
      </c>
      <c r="I462" s="93" t="s">
        <v>34</v>
      </c>
      <c r="J462" s="298">
        <v>34067</v>
      </c>
      <c r="K462" s="298" t="str">
        <f>TEXT(Table_3[[#This Row],[Nascimento]],"DD/MM/AA")</f>
        <v>08/04/93</v>
      </c>
      <c r="L462" s="93" t="s">
        <v>2066</v>
      </c>
      <c r="M462" s="93" t="s">
        <v>2067</v>
      </c>
      <c r="N462" s="93" t="s">
        <v>174</v>
      </c>
      <c r="O462" s="93" t="s">
        <v>331</v>
      </c>
      <c r="P462" s="93" t="s">
        <v>2068</v>
      </c>
      <c r="Q462" s="93" t="s">
        <v>2069</v>
      </c>
      <c r="R462" s="93" t="s">
        <v>2032</v>
      </c>
      <c r="S462" s="93">
        <v>8560</v>
      </c>
      <c r="T462" s="93" t="s">
        <v>2070</v>
      </c>
      <c r="U462" s="93" t="s">
        <v>2071</v>
      </c>
      <c r="V462" s="93" t="s">
        <v>2072</v>
      </c>
      <c r="W462" s="439" t="s">
        <v>1484</v>
      </c>
      <c r="X462" s="257">
        <v>11101007</v>
      </c>
      <c r="Y462" s="93" t="s">
        <v>57</v>
      </c>
      <c r="Z462" s="93" t="s">
        <v>1452</v>
      </c>
      <c r="AA462" s="65">
        <v>11.2</v>
      </c>
    </row>
    <row r="463" spans="1:27">
      <c r="A463" s="123" t="s">
        <v>2355</v>
      </c>
      <c r="B463" s="123"/>
      <c r="C463" s="123" t="s">
        <v>145</v>
      </c>
      <c r="D463" s="123" t="s">
        <v>2356</v>
      </c>
      <c r="E463" s="123" t="s">
        <v>2357</v>
      </c>
      <c r="F463" s="123" t="s">
        <v>2358</v>
      </c>
      <c r="G463" s="123" t="s">
        <v>2359</v>
      </c>
      <c r="H463" s="149" t="s">
        <v>2360</v>
      </c>
      <c r="I463" s="123" t="s">
        <v>34</v>
      </c>
      <c r="J463" s="367">
        <v>31441</v>
      </c>
      <c r="K463" s="367" t="str">
        <f>TEXT(Table_3[[#This Row],[Nascimento]],"DD/MM/AA")</f>
        <v>29/01/86</v>
      </c>
      <c r="L463" s="123" t="s">
        <v>2361</v>
      </c>
      <c r="M463" s="123" t="s">
        <v>1990</v>
      </c>
      <c r="N463" s="123" t="s">
        <v>2362</v>
      </c>
      <c r="O463" s="123" t="s">
        <v>2363</v>
      </c>
      <c r="P463" s="123" t="s">
        <v>2358</v>
      </c>
      <c r="Q463" s="123" t="s">
        <v>2364</v>
      </c>
      <c r="R463" s="123"/>
      <c r="S463" s="123"/>
      <c r="T463" s="123"/>
      <c r="U463" s="123" t="s">
        <v>2365</v>
      </c>
      <c r="V463" s="123" t="s">
        <v>2366</v>
      </c>
      <c r="W463" s="438" t="s">
        <v>1484</v>
      </c>
      <c r="X463" s="259">
        <v>11206198</v>
      </c>
      <c r="Y463" s="123" t="s">
        <v>113</v>
      </c>
      <c r="Z463" s="123" t="s">
        <v>1770</v>
      </c>
      <c r="AA463" s="65">
        <v>11.2</v>
      </c>
    </row>
    <row r="464" spans="1:27">
      <c r="A464" s="93" t="s">
        <v>2367</v>
      </c>
      <c r="B464" s="93" t="s">
        <v>61</v>
      </c>
      <c r="C464" s="93" t="s">
        <v>65</v>
      </c>
      <c r="D464" s="93" t="s">
        <v>2368</v>
      </c>
      <c r="E464" s="93" t="s">
        <v>2369</v>
      </c>
      <c r="F464" s="93" t="s">
        <v>2370</v>
      </c>
      <c r="G464" s="93" t="s">
        <v>2371</v>
      </c>
      <c r="H464" s="196">
        <v>4786412</v>
      </c>
      <c r="I464" s="93" t="s">
        <v>34</v>
      </c>
      <c r="J464" s="298">
        <v>32709</v>
      </c>
      <c r="K464" s="298" t="str">
        <f>TEXT(Table_3[[#This Row],[Nascimento]],"DD/MM/AA")</f>
        <v>20/07/89</v>
      </c>
      <c r="L464" s="93" t="s">
        <v>2372</v>
      </c>
      <c r="M464" s="93" t="s">
        <v>2373</v>
      </c>
      <c r="N464" s="93" t="s">
        <v>41</v>
      </c>
      <c r="O464" s="93" t="s">
        <v>833</v>
      </c>
      <c r="P464" s="93" t="s">
        <v>2374</v>
      </c>
      <c r="Q464" s="93" t="s">
        <v>2375</v>
      </c>
      <c r="R464" s="93" t="s">
        <v>105</v>
      </c>
      <c r="S464" s="93" t="s">
        <v>1504</v>
      </c>
      <c r="T464" s="93" t="s">
        <v>2376</v>
      </c>
      <c r="U464" s="93" t="s">
        <v>2377</v>
      </c>
      <c r="V464" s="93" t="s">
        <v>2378</v>
      </c>
      <c r="W464" s="439" t="s">
        <v>2140</v>
      </c>
      <c r="X464" s="257">
        <v>9144019</v>
      </c>
      <c r="Y464" s="93" t="s">
        <v>57</v>
      </c>
      <c r="Z464" s="93" t="s">
        <v>1695</v>
      </c>
      <c r="AA464" s="65">
        <v>11.2</v>
      </c>
    </row>
    <row r="465" spans="1:27">
      <c r="A465" s="123" t="s">
        <v>2379</v>
      </c>
      <c r="B465" s="123" t="s">
        <v>26</v>
      </c>
      <c r="C465" s="123" t="s">
        <v>65</v>
      </c>
      <c r="D465" s="123" t="s">
        <v>2380</v>
      </c>
      <c r="E465" s="123" t="s">
        <v>2381</v>
      </c>
      <c r="F465" s="123" t="s">
        <v>2382</v>
      </c>
      <c r="G465" s="123" t="s">
        <v>2383</v>
      </c>
      <c r="H465" s="149">
        <v>4276808</v>
      </c>
      <c r="I465" s="123" t="s">
        <v>34</v>
      </c>
      <c r="J465" s="367">
        <v>33052</v>
      </c>
      <c r="K465" s="367" t="str">
        <f>TEXT(Table_3[[#This Row],[Nascimento]],"DD/MM/AA")</f>
        <v>28/06/90</v>
      </c>
      <c r="L465" s="123" t="s">
        <v>2384</v>
      </c>
      <c r="M465" s="123" t="s">
        <v>2385</v>
      </c>
      <c r="N465" s="123" t="s">
        <v>1763</v>
      </c>
      <c r="O465" s="123" t="s">
        <v>2386</v>
      </c>
      <c r="P465" s="123" t="s">
        <v>2387</v>
      </c>
      <c r="Q465" s="123" t="s">
        <v>2388</v>
      </c>
      <c r="R465" s="123" t="s">
        <v>518</v>
      </c>
      <c r="S465" s="123" t="s">
        <v>2389</v>
      </c>
      <c r="T465" s="123" t="s">
        <v>2390</v>
      </c>
      <c r="U465" s="123" t="s">
        <v>2391</v>
      </c>
      <c r="V465" s="123" t="s">
        <v>2392</v>
      </c>
      <c r="W465" s="438" t="s">
        <v>1898</v>
      </c>
      <c r="X465" s="259">
        <v>8242027</v>
      </c>
      <c r="Y465" s="123" t="s">
        <v>58</v>
      </c>
      <c r="Z465" s="123" t="s">
        <v>1965</v>
      </c>
      <c r="AA465" s="65">
        <v>11.2</v>
      </c>
    </row>
    <row r="466" spans="1:27">
      <c r="A466" s="93" t="s">
        <v>2393</v>
      </c>
      <c r="B466" s="93" t="s">
        <v>198</v>
      </c>
      <c r="C466" s="93" t="s">
        <v>1682</v>
      </c>
      <c r="D466" s="93" t="s">
        <v>2394</v>
      </c>
      <c r="E466" s="93" t="s">
        <v>2395</v>
      </c>
      <c r="F466" s="93"/>
      <c r="G466" s="93" t="s">
        <v>2396</v>
      </c>
      <c r="H466" s="95" t="s">
        <v>2397</v>
      </c>
      <c r="I466" s="93" t="s">
        <v>1182</v>
      </c>
      <c r="J466" s="298">
        <v>32733</v>
      </c>
      <c r="K466" s="298" t="str">
        <f>TEXT(Table_3[[#This Row],[Nascimento]],"DD/MM/AA")</f>
        <v>13/08/89</v>
      </c>
      <c r="L466" s="93" t="s">
        <v>2398</v>
      </c>
      <c r="M466" s="93" t="s">
        <v>2399</v>
      </c>
      <c r="N466" s="93" t="s">
        <v>1136</v>
      </c>
      <c r="O466" s="93" t="s">
        <v>1025</v>
      </c>
      <c r="P466" s="93" t="s">
        <v>2400</v>
      </c>
      <c r="Q466" s="93" t="s">
        <v>2401</v>
      </c>
      <c r="R466" s="93" t="s">
        <v>105</v>
      </c>
      <c r="S466" s="93" t="s">
        <v>223</v>
      </c>
      <c r="T466" s="93" t="s">
        <v>2402</v>
      </c>
      <c r="U466" s="93" t="s">
        <v>2403</v>
      </c>
      <c r="V466" s="93" t="s">
        <v>2404</v>
      </c>
      <c r="W466" s="439" t="s">
        <v>1898</v>
      </c>
      <c r="X466" s="257">
        <v>8117039</v>
      </c>
      <c r="Y466" s="93" t="s">
        <v>1451</v>
      </c>
      <c r="Z466" s="93" t="s">
        <v>2101</v>
      </c>
      <c r="AA466" s="65">
        <v>11.2</v>
      </c>
    </row>
    <row r="467" spans="1:27">
      <c r="A467" s="373" t="s">
        <v>2405</v>
      </c>
      <c r="B467" s="373" t="s">
        <v>87</v>
      </c>
      <c r="C467" s="373" t="s">
        <v>65</v>
      </c>
      <c r="D467" s="373" t="s">
        <v>2406</v>
      </c>
      <c r="E467" s="373" t="s">
        <v>2407</v>
      </c>
      <c r="F467" s="374" t="s">
        <v>2408</v>
      </c>
      <c r="G467" s="374">
        <v>6792535990</v>
      </c>
      <c r="H467" s="374">
        <v>4915681</v>
      </c>
      <c r="I467" s="373" t="s">
        <v>34</v>
      </c>
      <c r="J467" s="375">
        <v>32372</v>
      </c>
      <c r="K467" s="478" t="str">
        <f>TEXT(Table_3[[#This Row],[Nascimento]],"DD/MM/AA")</f>
        <v>17/08/88</v>
      </c>
      <c r="L467" s="373" t="s">
        <v>2409</v>
      </c>
      <c r="M467" s="373" t="s">
        <v>2410</v>
      </c>
      <c r="N467" s="373" t="s">
        <v>1161</v>
      </c>
      <c r="O467" s="373" t="s">
        <v>776</v>
      </c>
      <c r="P467" s="373" t="s">
        <v>2411</v>
      </c>
      <c r="Q467" s="373" t="s">
        <v>2412</v>
      </c>
      <c r="R467" s="373" t="s">
        <v>2264</v>
      </c>
      <c r="S467" s="373">
        <v>1533</v>
      </c>
      <c r="T467" s="373">
        <v>1933</v>
      </c>
      <c r="U467" s="373" t="s">
        <v>2413</v>
      </c>
      <c r="V467" s="373" t="s">
        <v>2414</v>
      </c>
      <c r="W467" s="454" t="s">
        <v>1770</v>
      </c>
      <c r="X467" s="376">
        <v>9243034</v>
      </c>
      <c r="Y467" s="373" t="s">
        <v>113</v>
      </c>
      <c r="Z467" s="373" t="s">
        <v>2140</v>
      </c>
      <c r="AA467" s="65">
        <v>11.1</v>
      </c>
    </row>
    <row r="468" spans="1:27">
      <c r="A468" s="377" t="s">
        <v>1952</v>
      </c>
      <c r="B468" s="377" t="s">
        <v>198</v>
      </c>
      <c r="C468" s="377" t="s">
        <v>145</v>
      </c>
      <c r="D468" s="377" t="s">
        <v>1953</v>
      </c>
      <c r="E468" s="377" t="s">
        <v>1954</v>
      </c>
      <c r="F468" s="378"/>
      <c r="G468" s="378" t="s">
        <v>1955</v>
      </c>
      <c r="H468" s="378" t="s">
        <v>1956</v>
      </c>
      <c r="I468" s="377" t="s">
        <v>34</v>
      </c>
      <c r="J468" s="379">
        <v>32047</v>
      </c>
      <c r="K468" s="379" t="str">
        <f>TEXT(Table_3[[#This Row],[Nascimento]],"DD/MM/AA")</f>
        <v>27/09/87</v>
      </c>
      <c r="L468" s="377" t="s">
        <v>1957</v>
      </c>
      <c r="M468" s="377" t="s">
        <v>1958</v>
      </c>
      <c r="N468" s="377" t="s">
        <v>138</v>
      </c>
      <c r="O468" s="377" t="s">
        <v>1959</v>
      </c>
      <c r="P468" s="377" t="s">
        <v>1960</v>
      </c>
      <c r="Q468" s="377" t="s">
        <v>1961</v>
      </c>
      <c r="R468" s="377" t="s">
        <v>105</v>
      </c>
      <c r="S468" s="377" t="s">
        <v>223</v>
      </c>
      <c r="T468" s="377" t="s">
        <v>1962</v>
      </c>
      <c r="U468" s="377" t="s">
        <v>1963</v>
      </c>
      <c r="V468" s="377" t="s">
        <v>1964</v>
      </c>
      <c r="W468" s="455" t="s">
        <v>1452</v>
      </c>
      <c r="X468" s="380">
        <v>8242024</v>
      </c>
      <c r="Y468" s="377" t="s">
        <v>58</v>
      </c>
      <c r="Z468" s="377" t="s">
        <v>1965</v>
      </c>
      <c r="AA468" s="65">
        <v>11.1</v>
      </c>
    </row>
    <row r="469" spans="1:27">
      <c r="A469" s="373" t="s">
        <v>2077</v>
      </c>
      <c r="B469" s="373" t="s">
        <v>87</v>
      </c>
      <c r="C469" s="373" t="s">
        <v>145</v>
      </c>
      <c r="D469" s="373" t="s">
        <v>2078</v>
      </c>
      <c r="E469" s="373" t="s">
        <v>2079</v>
      </c>
      <c r="F469" s="374"/>
      <c r="G469" s="374" t="s">
        <v>2080</v>
      </c>
      <c r="H469" s="374" t="s">
        <v>2081</v>
      </c>
      <c r="I469" s="373" t="s">
        <v>34</v>
      </c>
      <c r="J469" s="375">
        <v>33388</v>
      </c>
      <c r="K469" s="478" t="str">
        <f>TEXT(Table_3[[#This Row],[Nascimento]],"DD/MM/AA")</f>
        <v>30/05/91</v>
      </c>
      <c r="L469" s="373" t="s">
        <v>2082</v>
      </c>
      <c r="M469" s="373" t="s">
        <v>1851</v>
      </c>
      <c r="N469" s="373" t="s">
        <v>467</v>
      </c>
      <c r="O469" s="373" t="s">
        <v>2083</v>
      </c>
      <c r="P469" s="373" t="s">
        <v>2084</v>
      </c>
      <c r="Q469" s="373" t="s">
        <v>2085</v>
      </c>
      <c r="R469" s="373" t="s">
        <v>105</v>
      </c>
      <c r="S469" s="373" t="s">
        <v>2086</v>
      </c>
      <c r="T469" s="373" t="s">
        <v>2087</v>
      </c>
      <c r="U469" s="373" t="s">
        <v>2088</v>
      </c>
      <c r="V469" s="373" t="s">
        <v>2089</v>
      </c>
      <c r="W469" s="454" t="s">
        <v>1452</v>
      </c>
      <c r="X469" s="376">
        <v>10103145</v>
      </c>
      <c r="Y469" s="373" t="s">
        <v>113</v>
      </c>
      <c r="Z469" s="373" t="s">
        <v>1770</v>
      </c>
      <c r="AA469" s="65">
        <v>11.1</v>
      </c>
    </row>
    <row r="470" spans="1:27">
      <c r="A470" s="377" t="s">
        <v>2211</v>
      </c>
      <c r="B470" s="377" t="s">
        <v>87</v>
      </c>
      <c r="C470" s="377" t="s">
        <v>27</v>
      </c>
      <c r="D470" s="377" t="s">
        <v>2212</v>
      </c>
      <c r="E470" s="377" t="s">
        <v>2213</v>
      </c>
      <c r="F470" s="378" t="s">
        <v>2214</v>
      </c>
      <c r="G470" s="378" t="s">
        <v>2215</v>
      </c>
      <c r="H470" s="378">
        <v>4252406</v>
      </c>
      <c r="I470" s="377" t="s">
        <v>34</v>
      </c>
      <c r="J470" s="379">
        <v>33308</v>
      </c>
      <c r="K470" s="379" t="str">
        <f>TEXT(Table_3[[#This Row],[Nascimento]],"DD/MM/AA")</f>
        <v>11/03/91</v>
      </c>
      <c r="L470" s="377" t="s">
        <v>2216</v>
      </c>
      <c r="M470" s="377"/>
      <c r="N470" s="377" t="s">
        <v>73</v>
      </c>
      <c r="O470" s="377" t="s">
        <v>2217</v>
      </c>
      <c r="P470" s="377" t="s">
        <v>2214</v>
      </c>
      <c r="Q470" s="377" t="s">
        <v>2218</v>
      </c>
      <c r="R470" s="377"/>
      <c r="S470" s="377"/>
      <c r="T470" s="377"/>
      <c r="U470" s="377" t="s">
        <v>2219</v>
      </c>
      <c r="V470" s="377" t="s">
        <v>2220</v>
      </c>
      <c r="W470" s="455" t="s">
        <v>1898</v>
      </c>
      <c r="X470" s="380">
        <v>9244003</v>
      </c>
      <c r="Y470" s="377" t="s">
        <v>57</v>
      </c>
      <c r="Z470" s="377" t="s">
        <v>2140</v>
      </c>
      <c r="AA470" s="65">
        <v>11.1</v>
      </c>
    </row>
    <row r="471" spans="1:27">
      <c r="A471" s="373" t="s">
        <v>2102</v>
      </c>
      <c r="B471" s="373" t="s">
        <v>26</v>
      </c>
      <c r="C471" s="373" t="s">
        <v>145</v>
      </c>
      <c r="D471" s="373" t="s">
        <v>2103</v>
      </c>
      <c r="E471" s="373" t="s">
        <v>2104</v>
      </c>
      <c r="F471" s="374"/>
      <c r="G471" s="374" t="s">
        <v>2105</v>
      </c>
      <c r="H471" s="374">
        <v>5002121</v>
      </c>
      <c r="I471" s="373" t="s">
        <v>445</v>
      </c>
      <c r="J471" s="375">
        <v>33440</v>
      </c>
      <c r="K471" s="478" t="str">
        <f>TEXT(Table_3[[#This Row],[Nascimento]],"DD/MM/AA")</f>
        <v>21/07/91</v>
      </c>
      <c r="L471" s="373" t="s">
        <v>2106</v>
      </c>
      <c r="M471" s="373" t="s">
        <v>2107</v>
      </c>
      <c r="N471" s="373" t="s">
        <v>467</v>
      </c>
      <c r="O471" s="373" t="s">
        <v>96</v>
      </c>
      <c r="P471" s="373" t="s">
        <v>2108</v>
      </c>
      <c r="Q471" s="373" t="s">
        <v>2109</v>
      </c>
      <c r="R471" s="373" t="s">
        <v>105</v>
      </c>
      <c r="S471" s="373" t="s">
        <v>223</v>
      </c>
      <c r="T471" s="373" t="s">
        <v>2110</v>
      </c>
      <c r="U471" s="373" t="s">
        <v>2111</v>
      </c>
      <c r="V471" s="373" t="s">
        <v>2112</v>
      </c>
      <c r="W471" s="454" t="s">
        <v>1452</v>
      </c>
      <c r="X471" s="376"/>
      <c r="Y471" s="481" t="s">
        <v>57</v>
      </c>
      <c r="Z471" s="373"/>
      <c r="AA471" s="65">
        <v>11.1</v>
      </c>
    </row>
    <row r="472" spans="1:27">
      <c r="A472" s="377" t="s">
        <v>2113</v>
      </c>
      <c r="B472" s="377" t="s">
        <v>198</v>
      </c>
      <c r="C472" s="377" t="s">
        <v>145</v>
      </c>
      <c r="D472" s="377" t="s">
        <v>2114</v>
      </c>
      <c r="E472" s="377" t="s">
        <v>2115</v>
      </c>
      <c r="F472" s="378" t="s">
        <v>2116</v>
      </c>
      <c r="G472" s="378" t="s">
        <v>2117</v>
      </c>
      <c r="H472" s="378" t="s">
        <v>2118</v>
      </c>
      <c r="I472" s="377" t="s">
        <v>34</v>
      </c>
      <c r="J472" s="379">
        <v>33746</v>
      </c>
      <c r="K472" s="379" t="str">
        <f>TEXT(Table_3[[#This Row],[Nascimento]],"DD/MM/AA")</f>
        <v>22/05/92</v>
      </c>
      <c r="L472" s="377" t="s">
        <v>2119</v>
      </c>
      <c r="M472" s="377" t="s">
        <v>2120</v>
      </c>
      <c r="N472" s="377" t="s">
        <v>41</v>
      </c>
      <c r="O472" s="377" t="s">
        <v>2121</v>
      </c>
      <c r="P472" s="377" t="s">
        <v>2122</v>
      </c>
      <c r="Q472" s="377" t="s">
        <v>2123</v>
      </c>
      <c r="R472" s="377" t="s">
        <v>105</v>
      </c>
      <c r="S472" s="377"/>
      <c r="T472" s="377"/>
      <c r="U472" s="377" t="s">
        <v>2125</v>
      </c>
      <c r="V472" s="377" t="s">
        <v>2126</v>
      </c>
      <c r="W472" s="455" t="s">
        <v>1452</v>
      </c>
      <c r="X472" s="380">
        <v>10100828</v>
      </c>
      <c r="Y472" s="377" t="s">
        <v>58</v>
      </c>
      <c r="Z472" s="377" t="s">
        <v>1770</v>
      </c>
      <c r="AA472" s="65">
        <v>11.1</v>
      </c>
    </row>
    <row r="473" spans="1:27">
      <c r="A473" s="373" t="s">
        <v>2222</v>
      </c>
      <c r="B473" s="373" t="s">
        <v>87</v>
      </c>
      <c r="C473" s="373" t="s">
        <v>27</v>
      </c>
      <c r="D473" s="373" t="s">
        <v>2223</v>
      </c>
      <c r="E473" s="373" t="s">
        <v>2224</v>
      </c>
      <c r="F473" s="374" t="s">
        <v>2225</v>
      </c>
      <c r="G473" s="374" t="s">
        <v>2226</v>
      </c>
      <c r="H473" s="374">
        <v>4905788</v>
      </c>
      <c r="I473" s="373" t="s">
        <v>34</v>
      </c>
      <c r="J473" s="375">
        <v>33136</v>
      </c>
      <c r="K473" s="478" t="str">
        <f>TEXT(Table_3[[#This Row],[Nascimento]],"DD/MM/AA")</f>
        <v>20/09/90</v>
      </c>
      <c r="L473" s="373" t="s">
        <v>2227</v>
      </c>
      <c r="M473" s="373" t="s">
        <v>2228</v>
      </c>
      <c r="N473" s="373" t="s">
        <v>1136</v>
      </c>
      <c r="O473" s="373" t="s">
        <v>1643</v>
      </c>
      <c r="P473" s="373" t="s">
        <v>2225</v>
      </c>
      <c r="Q473" s="373" t="s">
        <v>2229</v>
      </c>
      <c r="R473" s="373" t="s">
        <v>105</v>
      </c>
      <c r="S473" s="373">
        <v>42366</v>
      </c>
      <c r="T473" s="373" t="s">
        <v>2230</v>
      </c>
      <c r="U473" s="373" t="s">
        <v>2231</v>
      </c>
      <c r="V473" s="373" t="s">
        <v>2232</v>
      </c>
      <c r="W473" s="454" t="s">
        <v>1898</v>
      </c>
      <c r="X473" s="376">
        <v>9242037</v>
      </c>
      <c r="Y473" s="373" t="s">
        <v>58</v>
      </c>
      <c r="Z473" s="373" t="s">
        <v>2140</v>
      </c>
      <c r="AA473" s="65">
        <v>11.1</v>
      </c>
    </row>
    <row r="474" spans="1:27">
      <c r="A474" s="377" t="s">
        <v>2128</v>
      </c>
      <c r="B474" s="377" t="s">
        <v>768</v>
      </c>
      <c r="C474" s="377" t="s">
        <v>145</v>
      </c>
      <c r="D474" s="377" t="s">
        <v>2129</v>
      </c>
      <c r="E474" s="377" t="s">
        <v>2130</v>
      </c>
      <c r="F474" s="378" t="s">
        <v>2131</v>
      </c>
      <c r="G474" s="378" t="s">
        <v>2132</v>
      </c>
      <c r="H474" s="378" t="s">
        <v>2133</v>
      </c>
      <c r="I474" s="377" t="s">
        <v>2134</v>
      </c>
      <c r="J474" s="379">
        <v>33304</v>
      </c>
      <c r="K474" s="379" t="str">
        <f>TEXT(Table_3[[#This Row],[Nascimento]],"DD/MM/AA")</f>
        <v>07/03/91</v>
      </c>
      <c r="L474" s="377" t="s">
        <v>1199</v>
      </c>
      <c r="M474" s="377" t="s">
        <v>2135</v>
      </c>
      <c r="N474" s="377" t="s">
        <v>41</v>
      </c>
      <c r="O474" s="377" t="s">
        <v>480</v>
      </c>
      <c r="P474" s="377" t="s">
        <v>2136</v>
      </c>
      <c r="Q474" s="377" t="s">
        <v>2137</v>
      </c>
      <c r="R474" s="377"/>
      <c r="S474" s="377"/>
      <c r="T474" s="377"/>
      <c r="U474" s="377" t="s">
        <v>2138</v>
      </c>
      <c r="V474" s="377" t="s">
        <v>2139</v>
      </c>
      <c r="W474" s="455" t="s">
        <v>1452</v>
      </c>
      <c r="X474" s="380">
        <v>9244008</v>
      </c>
      <c r="Y474" s="377" t="s">
        <v>57</v>
      </c>
      <c r="Z474" s="377" t="s">
        <v>2140</v>
      </c>
      <c r="AA474" s="65">
        <v>11.1</v>
      </c>
    </row>
    <row r="475" spans="1:27">
      <c r="A475" s="373" t="s">
        <v>2233</v>
      </c>
      <c r="B475" s="373" t="s">
        <v>87</v>
      </c>
      <c r="C475" s="373" t="s">
        <v>27</v>
      </c>
      <c r="D475" s="373" t="s">
        <v>2234</v>
      </c>
      <c r="E475" s="373" t="s">
        <v>2235</v>
      </c>
      <c r="F475" s="374" t="s">
        <v>2236</v>
      </c>
      <c r="G475" s="374" t="s">
        <v>2237</v>
      </c>
      <c r="H475" s="374" t="s">
        <v>2238</v>
      </c>
      <c r="I475" s="373" t="s">
        <v>34</v>
      </c>
      <c r="J475" s="375">
        <v>33242</v>
      </c>
      <c r="K475" s="478" t="str">
        <f>TEXT(Table_3[[#This Row],[Nascimento]],"DD/MM/AA")</f>
        <v>04/01/91</v>
      </c>
      <c r="L475" s="373" t="s">
        <v>2239</v>
      </c>
      <c r="M475" s="373"/>
      <c r="N475" s="373" t="s">
        <v>2240</v>
      </c>
      <c r="O475" s="373" t="s">
        <v>2241</v>
      </c>
      <c r="P475" s="373" t="s">
        <v>2242</v>
      </c>
      <c r="Q475" s="373" t="s">
        <v>2243</v>
      </c>
      <c r="R475" s="373" t="s">
        <v>336</v>
      </c>
      <c r="S475" s="373">
        <v>1227</v>
      </c>
      <c r="T475" s="373" t="s">
        <v>2415</v>
      </c>
      <c r="U475" s="373" t="s">
        <v>2245</v>
      </c>
      <c r="V475" s="373" t="s">
        <v>2246</v>
      </c>
      <c r="W475" s="454" t="s">
        <v>1898</v>
      </c>
      <c r="X475" s="376">
        <v>9243005</v>
      </c>
      <c r="Y475" s="373" t="s">
        <v>113</v>
      </c>
      <c r="Z475" s="373" t="s">
        <v>2140</v>
      </c>
      <c r="AA475" s="65">
        <v>11.1</v>
      </c>
    </row>
    <row r="476" spans="1:27">
      <c r="A476" s="377" t="s">
        <v>2247</v>
      </c>
      <c r="B476" s="377" t="s">
        <v>87</v>
      </c>
      <c r="C476" s="377" t="s">
        <v>145</v>
      </c>
      <c r="D476" s="377" t="s">
        <v>2248</v>
      </c>
      <c r="E476" s="377" t="s">
        <v>2249</v>
      </c>
      <c r="F476" s="378" t="s">
        <v>2250</v>
      </c>
      <c r="G476" s="378" t="s">
        <v>2251</v>
      </c>
      <c r="H476" s="381">
        <v>6526830</v>
      </c>
      <c r="I476" s="377" t="s">
        <v>34</v>
      </c>
      <c r="J476" s="379">
        <v>33893</v>
      </c>
      <c r="K476" s="379" t="str">
        <f>TEXT(Table_3[[#This Row],[Nascimento]],"DD/MM/AA")</f>
        <v>16/10/92</v>
      </c>
      <c r="L476" s="377" t="s">
        <v>2119</v>
      </c>
      <c r="M476" s="377" t="s">
        <v>2120</v>
      </c>
      <c r="N476" s="377" t="s">
        <v>41</v>
      </c>
      <c r="O476" s="377" t="s">
        <v>2121</v>
      </c>
      <c r="P476" s="377" t="s">
        <v>2252</v>
      </c>
      <c r="Q476" s="377" t="s">
        <v>2253</v>
      </c>
      <c r="R476" s="377" t="s">
        <v>105</v>
      </c>
      <c r="S476" s="377">
        <v>14087</v>
      </c>
      <c r="T476" s="377">
        <v>149276</v>
      </c>
      <c r="U476" s="377" t="s">
        <v>2254</v>
      </c>
      <c r="V476" s="377" t="s">
        <v>2255</v>
      </c>
      <c r="W476" s="455" t="s">
        <v>1898</v>
      </c>
      <c r="X476" s="380">
        <v>10100873</v>
      </c>
      <c r="Y476" s="377" t="s">
        <v>57</v>
      </c>
      <c r="Z476" s="377" t="s">
        <v>1770</v>
      </c>
      <c r="AA476" s="65">
        <v>11.1</v>
      </c>
    </row>
    <row r="477" spans="1:27">
      <c r="A477" s="373" t="s">
        <v>2256</v>
      </c>
      <c r="B477" s="373" t="s">
        <v>26</v>
      </c>
      <c r="C477" s="373" t="s">
        <v>27</v>
      </c>
      <c r="D477" s="373" t="s">
        <v>2257</v>
      </c>
      <c r="E477" s="373" t="s">
        <v>2258</v>
      </c>
      <c r="F477" s="374" t="s">
        <v>2259</v>
      </c>
      <c r="G477" s="374" t="s">
        <v>2260</v>
      </c>
      <c r="H477" s="374" t="s">
        <v>2261</v>
      </c>
      <c r="I477" s="373" t="s">
        <v>210</v>
      </c>
      <c r="J477" s="375">
        <v>33178</v>
      </c>
      <c r="K477" s="478" t="str">
        <f>TEXT(Table_3[[#This Row],[Nascimento]],"DD/MM/AA")</f>
        <v>01/11/90</v>
      </c>
      <c r="L477" s="373" t="s">
        <v>2262</v>
      </c>
      <c r="M477" s="373" t="s">
        <v>40</v>
      </c>
      <c r="N477" s="373" t="s">
        <v>41</v>
      </c>
      <c r="O477" s="373" t="s">
        <v>2263</v>
      </c>
      <c r="P477" s="373"/>
      <c r="Q477" s="373"/>
      <c r="R477" s="373" t="s">
        <v>2264</v>
      </c>
      <c r="S477" s="373">
        <v>4286</v>
      </c>
      <c r="T477" s="373" t="s">
        <v>2265</v>
      </c>
      <c r="U477" s="373" t="s">
        <v>2266</v>
      </c>
      <c r="V477" s="373" t="s">
        <v>2267</v>
      </c>
      <c r="W477" s="454" t="s">
        <v>1898</v>
      </c>
      <c r="X477" s="376">
        <v>9142002</v>
      </c>
      <c r="Y477" s="373" t="s">
        <v>58</v>
      </c>
      <c r="Z477" s="373" t="s">
        <v>1695</v>
      </c>
      <c r="AA477" s="65">
        <v>11.1</v>
      </c>
    </row>
    <row r="478" spans="1:27">
      <c r="A478" s="377" t="s">
        <v>2416</v>
      </c>
      <c r="B478" s="377" t="s">
        <v>768</v>
      </c>
      <c r="C478" s="377" t="s">
        <v>27</v>
      </c>
      <c r="D478" s="377" t="s">
        <v>2417</v>
      </c>
      <c r="E478" s="377" t="s">
        <v>2418</v>
      </c>
      <c r="F478" s="378" t="s">
        <v>2419</v>
      </c>
      <c r="G478" s="378" t="s">
        <v>2420</v>
      </c>
      <c r="H478" s="381">
        <v>4300581</v>
      </c>
      <c r="I478" s="377" t="s">
        <v>34</v>
      </c>
      <c r="J478" s="379">
        <v>33162</v>
      </c>
      <c r="K478" s="379" t="str">
        <f>TEXT(Table_3[[#This Row],[Nascimento]],"DD/MM/AA")</f>
        <v>16/10/90</v>
      </c>
      <c r="L478" s="377" t="s">
        <v>794</v>
      </c>
      <c r="M478" s="377" t="s">
        <v>2421</v>
      </c>
      <c r="N478" s="377" t="s">
        <v>41</v>
      </c>
      <c r="O478" s="377" t="s">
        <v>102</v>
      </c>
      <c r="P478" s="377" t="s">
        <v>2422</v>
      </c>
      <c r="Q478" s="377" t="s">
        <v>2423</v>
      </c>
      <c r="R478" s="377" t="s">
        <v>518</v>
      </c>
      <c r="S478" s="377" t="s">
        <v>2424</v>
      </c>
      <c r="T478" s="377" t="s">
        <v>2425</v>
      </c>
      <c r="U478" s="377" t="s">
        <v>2426</v>
      </c>
      <c r="V478" s="377" t="s">
        <v>2427</v>
      </c>
      <c r="W478" s="455" t="s">
        <v>1770</v>
      </c>
      <c r="X478" s="380">
        <v>8244026</v>
      </c>
      <c r="Y478" s="377" t="s">
        <v>57</v>
      </c>
      <c r="Z478" s="377" t="s">
        <v>1965</v>
      </c>
      <c r="AA478" s="65">
        <v>11.1</v>
      </c>
    </row>
    <row r="479" spans="1:27">
      <c r="A479" s="373" t="s">
        <v>2268</v>
      </c>
      <c r="B479" s="373" t="s">
        <v>768</v>
      </c>
      <c r="C479" s="373" t="s">
        <v>27</v>
      </c>
      <c r="D479" s="373" t="s">
        <v>2269</v>
      </c>
      <c r="E479" s="373" t="s">
        <v>2270</v>
      </c>
      <c r="F479" s="374" t="s">
        <v>2271</v>
      </c>
      <c r="G479" s="374" t="s">
        <v>2272</v>
      </c>
      <c r="H479" s="374" t="s">
        <v>2273</v>
      </c>
      <c r="I479" s="373" t="s">
        <v>210</v>
      </c>
      <c r="J479" s="375">
        <v>32354</v>
      </c>
      <c r="K479" s="478" t="str">
        <f>TEXT(Table_3[[#This Row],[Nascimento]],"DD/MM/AA")</f>
        <v>30/07/88</v>
      </c>
      <c r="L479" s="373" t="s">
        <v>2274</v>
      </c>
      <c r="M479" s="373" t="s">
        <v>2275</v>
      </c>
      <c r="N479" s="373" t="s">
        <v>41</v>
      </c>
      <c r="O479" s="373">
        <v>88036002</v>
      </c>
      <c r="P479" s="373" t="s">
        <v>2276</v>
      </c>
      <c r="Q479" s="373" t="s">
        <v>2277</v>
      </c>
      <c r="R479" s="373" t="s">
        <v>105</v>
      </c>
      <c r="S479" s="373" t="s">
        <v>223</v>
      </c>
      <c r="T479" s="373" t="s">
        <v>2278</v>
      </c>
      <c r="U479" s="373" t="s">
        <v>2279</v>
      </c>
      <c r="V479" s="373" t="s">
        <v>2280</v>
      </c>
      <c r="W479" s="454" t="s">
        <v>1898</v>
      </c>
      <c r="X479" s="376">
        <v>9142004</v>
      </c>
      <c r="Y479" s="373" t="s">
        <v>58</v>
      </c>
      <c r="Z479" s="373" t="s">
        <v>1695</v>
      </c>
      <c r="AA479" s="65">
        <v>11.1</v>
      </c>
    </row>
    <row r="480" spans="1:27">
      <c r="A480" s="377" t="s">
        <v>2142</v>
      </c>
      <c r="B480" s="377" t="s">
        <v>87</v>
      </c>
      <c r="C480" s="377" t="s">
        <v>145</v>
      </c>
      <c r="D480" s="377" t="s">
        <v>2143</v>
      </c>
      <c r="E480" s="377" t="s">
        <v>2144</v>
      </c>
      <c r="F480" s="378" t="s">
        <v>2145</v>
      </c>
      <c r="G480" s="378" t="s">
        <v>2146</v>
      </c>
      <c r="H480" s="381">
        <v>4812238</v>
      </c>
      <c r="I480" s="377" t="s">
        <v>34</v>
      </c>
      <c r="J480" s="379">
        <v>33070</v>
      </c>
      <c r="K480" s="379" t="str">
        <f>TEXT(Table_3[[#This Row],[Nascimento]],"DD/MM/AA")</f>
        <v>16/07/90</v>
      </c>
      <c r="L480" s="377" t="s">
        <v>1836</v>
      </c>
      <c r="M480" s="377" t="s">
        <v>2147</v>
      </c>
      <c r="N480" s="377" t="s">
        <v>1161</v>
      </c>
      <c r="O480" s="377" t="s">
        <v>160</v>
      </c>
      <c r="P480" s="377" t="s">
        <v>2148</v>
      </c>
      <c r="Q480" s="377" t="s">
        <v>2149</v>
      </c>
      <c r="R480" s="377" t="s">
        <v>105</v>
      </c>
      <c r="S480" s="377" t="s">
        <v>223</v>
      </c>
      <c r="T480" s="377" t="s">
        <v>2150</v>
      </c>
      <c r="U480" s="377" t="s">
        <v>2151</v>
      </c>
      <c r="V480" s="377" t="s">
        <v>2152</v>
      </c>
      <c r="W480" s="455" t="s">
        <v>1452</v>
      </c>
      <c r="X480" s="380">
        <v>9144010</v>
      </c>
      <c r="Y480" s="377" t="s">
        <v>57</v>
      </c>
      <c r="Z480" s="377" t="s">
        <v>1695</v>
      </c>
      <c r="AA480" s="65">
        <v>11.1</v>
      </c>
    </row>
    <row r="481" spans="1:27">
      <c r="A481" s="373" t="s">
        <v>2153</v>
      </c>
      <c r="B481" s="373" t="s">
        <v>87</v>
      </c>
      <c r="C481" s="373" t="s">
        <v>145</v>
      </c>
      <c r="D481" s="373" t="s">
        <v>2154</v>
      </c>
      <c r="E481" s="373" t="s">
        <v>2281</v>
      </c>
      <c r="F481" s="374"/>
      <c r="G481" s="374" t="s">
        <v>2156</v>
      </c>
      <c r="H481" s="374" t="s">
        <v>2157</v>
      </c>
      <c r="I481" s="373" t="s">
        <v>2158</v>
      </c>
      <c r="J481" s="375">
        <v>33446</v>
      </c>
      <c r="K481" s="478" t="str">
        <f>TEXT(Table_3[[#This Row],[Nascimento]],"DD/MM/AA")</f>
        <v>27/07/91</v>
      </c>
      <c r="L481" s="373" t="s">
        <v>2159</v>
      </c>
      <c r="M481" s="373" t="s">
        <v>2160</v>
      </c>
      <c r="N481" s="373" t="s">
        <v>467</v>
      </c>
      <c r="O481" s="373" t="s">
        <v>2161</v>
      </c>
      <c r="P481" s="373" t="s">
        <v>2162</v>
      </c>
      <c r="Q481" s="373" t="s">
        <v>2163</v>
      </c>
      <c r="R481" s="373"/>
      <c r="S481" s="373"/>
      <c r="T481" s="373"/>
      <c r="U481" s="373" t="s">
        <v>2164</v>
      </c>
      <c r="V481" s="373" t="s">
        <v>2165</v>
      </c>
      <c r="W481" s="454" t="s">
        <v>1452</v>
      </c>
      <c r="X481" s="376">
        <v>9244012</v>
      </c>
      <c r="Y481" s="373" t="s">
        <v>57</v>
      </c>
      <c r="Z481" s="373" t="s">
        <v>2140</v>
      </c>
      <c r="AA481" s="65">
        <v>11.1</v>
      </c>
    </row>
    <row r="482" spans="1:27">
      <c r="A482" s="377" t="s">
        <v>2428</v>
      </c>
      <c r="B482" s="377" t="s">
        <v>61</v>
      </c>
      <c r="C482" s="377" t="s">
        <v>65</v>
      </c>
      <c r="D482" s="377" t="s">
        <v>2429</v>
      </c>
      <c r="E482" s="377" t="s">
        <v>2430</v>
      </c>
      <c r="F482" s="378" t="s">
        <v>2431</v>
      </c>
      <c r="G482" s="378">
        <v>1019016906</v>
      </c>
      <c r="H482" s="378">
        <v>5513636</v>
      </c>
      <c r="I482" s="377" t="s">
        <v>34</v>
      </c>
      <c r="J482" s="379">
        <v>32518</v>
      </c>
      <c r="K482" s="379" t="str">
        <f>TEXT(Table_3[[#This Row],[Nascimento]],"DD/MM/AA")</f>
        <v>10/01/89</v>
      </c>
      <c r="L482" s="377" t="s">
        <v>2432</v>
      </c>
      <c r="M482" s="377"/>
      <c r="N482" s="377" t="s">
        <v>2433</v>
      </c>
      <c r="O482" s="377" t="s">
        <v>2434</v>
      </c>
      <c r="P482" s="382" t="s">
        <v>2435</v>
      </c>
      <c r="Q482" s="377" t="s">
        <v>2432</v>
      </c>
      <c r="R482" s="377" t="s">
        <v>518</v>
      </c>
      <c r="S482" s="377"/>
      <c r="T482" s="377"/>
      <c r="U482" s="377" t="s">
        <v>2436</v>
      </c>
      <c r="V482" s="377" t="s">
        <v>2437</v>
      </c>
      <c r="W482" s="455" t="s">
        <v>1695</v>
      </c>
      <c r="X482" s="380">
        <v>7242009</v>
      </c>
      <c r="Y482" s="377" t="s">
        <v>58</v>
      </c>
      <c r="Z482" s="377" t="s">
        <v>2438</v>
      </c>
      <c r="AA482" s="65">
        <v>11.1</v>
      </c>
    </row>
    <row r="483" spans="1:27">
      <c r="A483" s="373" t="s">
        <v>2439</v>
      </c>
      <c r="B483" s="373" t="s">
        <v>26</v>
      </c>
      <c r="C483" s="373" t="s">
        <v>145</v>
      </c>
      <c r="D483" s="373" t="s">
        <v>2440</v>
      </c>
      <c r="E483" s="373" t="s">
        <v>2441</v>
      </c>
      <c r="F483" s="374"/>
      <c r="G483" s="374" t="s">
        <v>2442</v>
      </c>
      <c r="H483" s="383">
        <v>4844913</v>
      </c>
      <c r="I483" s="373" t="s">
        <v>2158</v>
      </c>
      <c r="J483" s="375">
        <v>31386</v>
      </c>
      <c r="K483" s="478" t="str">
        <f>TEXT(Table_3[[#This Row],[Nascimento]],"DD/MM/AA")</f>
        <v>05/12/85</v>
      </c>
      <c r="L483" s="373" t="s">
        <v>2443</v>
      </c>
      <c r="M483" s="373" t="s">
        <v>2444</v>
      </c>
      <c r="N483" s="373" t="s">
        <v>2445</v>
      </c>
      <c r="O483" s="373" t="s">
        <v>2446</v>
      </c>
      <c r="P483" s="373" t="s">
        <v>2447</v>
      </c>
      <c r="Q483" s="373" t="s">
        <v>2448</v>
      </c>
      <c r="R483" s="373"/>
      <c r="S483" s="373"/>
      <c r="T483" s="373"/>
      <c r="U483" s="373" t="s">
        <v>2449</v>
      </c>
      <c r="V483" s="373" t="s">
        <v>2450</v>
      </c>
      <c r="W483" s="454" t="s">
        <v>1452</v>
      </c>
      <c r="X483" s="376">
        <v>1020723</v>
      </c>
      <c r="Y483" s="373" t="s">
        <v>113</v>
      </c>
      <c r="Z483" s="373" t="s">
        <v>1898</v>
      </c>
      <c r="AA483" s="65">
        <v>11.1</v>
      </c>
    </row>
    <row r="484" spans="1:27">
      <c r="A484" s="377" t="s">
        <v>2293</v>
      </c>
      <c r="B484" s="377" t="s">
        <v>768</v>
      </c>
      <c r="C484" s="377" t="s">
        <v>27</v>
      </c>
      <c r="D484" s="377" t="s">
        <v>2294</v>
      </c>
      <c r="E484" s="377" t="s">
        <v>2295</v>
      </c>
      <c r="F484" s="378"/>
      <c r="G484" s="378" t="s">
        <v>2296</v>
      </c>
      <c r="H484" s="381">
        <v>4509947</v>
      </c>
      <c r="I484" s="377" t="s">
        <v>34</v>
      </c>
      <c r="J484" s="379">
        <v>33115</v>
      </c>
      <c r="K484" s="379" t="str">
        <f>TEXT(Table_3[[#This Row],[Nascimento]],"DD/MM/AA")</f>
        <v>30/08/90</v>
      </c>
      <c r="L484" s="377" t="s">
        <v>2297</v>
      </c>
      <c r="M484" s="377" t="s">
        <v>2298</v>
      </c>
      <c r="N484" s="377" t="s">
        <v>2299</v>
      </c>
      <c r="O484" s="377" t="s">
        <v>331</v>
      </c>
      <c r="P484" s="377" t="s">
        <v>2300</v>
      </c>
      <c r="Q484" s="377" t="s">
        <v>2301</v>
      </c>
      <c r="R484" s="377" t="s">
        <v>109</v>
      </c>
      <c r="S484" s="377" t="s">
        <v>2302</v>
      </c>
      <c r="T484" s="377">
        <v>1011013</v>
      </c>
      <c r="U484" s="377" t="s">
        <v>2303</v>
      </c>
      <c r="V484" s="377" t="s">
        <v>2304</v>
      </c>
      <c r="W484" s="455" t="s">
        <v>1898</v>
      </c>
      <c r="X484" s="380">
        <v>8244013</v>
      </c>
      <c r="Y484" s="377" t="s">
        <v>57</v>
      </c>
      <c r="Z484" s="377" t="s">
        <v>1965</v>
      </c>
      <c r="AA484" s="65">
        <v>11.1</v>
      </c>
    </row>
    <row r="485" spans="1:27">
      <c r="A485" s="373" t="s">
        <v>2305</v>
      </c>
      <c r="B485" s="373" t="s">
        <v>87</v>
      </c>
      <c r="C485" s="373" t="s">
        <v>27</v>
      </c>
      <c r="D485" s="373" t="s">
        <v>2306</v>
      </c>
      <c r="E485" s="373" t="s">
        <v>2307</v>
      </c>
      <c r="F485" s="374"/>
      <c r="G485" s="374">
        <v>4579595920</v>
      </c>
      <c r="H485" s="374">
        <v>4554993</v>
      </c>
      <c r="I485" s="373" t="s">
        <v>298</v>
      </c>
      <c r="J485" s="375">
        <v>32363</v>
      </c>
      <c r="K485" s="478" t="str">
        <f>TEXT(Table_3[[#This Row],[Nascimento]],"DD/MM/AA")</f>
        <v>08/08/88</v>
      </c>
      <c r="L485" s="373" t="s">
        <v>2308</v>
      </c>
      <c r="M485" s="373" t="s">
        <v>2309</v>
      </c>
      <c r="N485" s="373" t="s">
        <v>2310</v>
      </c>
      <c r="O485" s="373">
        <v>88015640</v>
      </c>
      <c r="P485" s="373" t="s">
        <v>2311</v>
      </c>
      <c r="Q485" s="373" t="s">
        <v>2312</v>
      </c>
      <c r="R485" s="373" t="s">
        <v>2313</v>
      </c>
      <c r="S485" s="373" t="s">
        <v>2314</v>
      </c>
      <c r="T485" s="373" t="s">
        <v>2315</v>
      </c>
      <c r="U485" s="373" t="s">
        <v>2316</v>
      </c>
      <c r="V485" s="373" t="s">
        <v>2317</v>
      </c>
      <c r="W485" s="454" t="s">
        <v>1898</v>
      </c>
      <c r="X485" s="376">
        <v>8244023</v>
      </c>
      <c r="Y485" s="373" t="s">
        <v>309</v>
      </c>
      <c r="Z485" s="373" t="s">
        <v>1965</v>
      </c>
      <c r="AA485" s="65">
        <v>11.1</v>
      </c>
    </row>
    <row r="486" spans="1:27">
      <c r="A486" s="377" t="s">
        <v>2318</v>
      </c>
      <c r="B486" s="377" t="s">
        <v>198</v>
      </c>
      <c r="C486" s="377" t="s">
        <v>27</v>
      </c>
      <c r="D486" s="377" t="s">
        <v>2319</v>
      </c>
      <c r="E486" s="377" t="s">
        <v>2320</v>
      </c>
      <c r="F486" s="378" t="s">
        <v>2321</v>
      </c>
      <c r="G486" s="378" t="s">
        <v>2322</v>
      </c>
      <c r="H486" s="378" t="s">
        <v>2323</v>
      </c>
      <c r="I486" s="377" t="s">
        <v>210</v>
      </c>
      <c r="J486" s="379">
        <v>32997</v>
      </c>
      <c r="K486" s="379" t="str">
        <f>TEXT(Table_3[[#This Row],[Nascimento]],"DD/MM/AA")</f>
        <v>04/05/90</v>
      </c>
      <c r="L486" s="377" t="s">
        <v>2324</v>
      </c>
      <c r="M486" s="377" t="s">
        <v>2325</v>
      </c>
      <c r="N486" s="377" t="s">
        <v>41</v>
      </c>
      <c r="O486" s="377" t="s">
        <v>102</v>
      </c>
      <c r="P486" s="382" t="s">
        <v>2326</v>
      </c>
      <c r="Q486" s="377" t="s">
        <v>2327</v>
      </c>
      <c r="R486" s="377" t="s">
        <v>105</v>
      </c>
      <c r="S486" s="377" t="s">
        <v>2328</v>
      </c>
      <c r="T486" s="377" t="s">
        <v>2329</v>
      </c>
      <c r="U486" s="377" t="s">
        <v>2330</v>
      </c>
      <c r="V486" s="377" t="s">
        <v>2331</v>
      </c>
      <c r="W486" s="455" t="s">
        <v>1898</v>
      </c>
      <c r="X486" s="380">
        <v>9243031</v>
      </c>
      <c r="Y486" s="377" t="s">
        <v>113</v>
      </c>
      <c r="Z486" s="377" t="s">
        <v>2140</v>
      </c>
      <c r="AA486" s="65">
        <v>11.1</v>
      </c>
    </row>
    <row r="487" spans="1:27">
      <c r="A487" s="373" t="s">
        <v>2332</v>
      </c>
      <c r="B487" s="373" t="s">
        <v>768</v>
      </c>
      <c r="C487" s="373" t="s">
        <v>145</v>
      </c>
      <c r="D487" s="373" t="s">
        <v>2333</v>
      </c>
      <c r="E487" s="373" t="s">
        <v>2334</v>
      </c>
      <c r="F487" s="374"/>
      <c r="G487" s="374" t="s">
        <v>2335</v>
      </c>
      <c r="H487" s="383">
        <v>5177202</v>
      </c>
      <c r="I487" s="373" t="s">
        <v>2158</v>
      </c>
      <c r="J487" s="375">
        <v>32661</v>
      </c>
      <c r="K487" s="478" t="str">
        <f>TEXT(Table_3[[#This Row],[Nascimento]],"DD/MM/AA")</f>
        <v>02/06/89</v>
      </c>
      <c r="L487" s="373" t="s">
        <v>2336</v>
      </c>
      <c r="M487" s="373" t="s">
        <v>2337</v>
      </c>
      <c r="N487" s="373" t="s">
        <v>2338</v>
      </c>
      <c r="O487" s="373" t="s">
        <v>2339</v>
      </c>
      <c r="P487" s="373" t="s">
        <v>2340</v>
      </c>
      <c r="Q487" s="373" t="s">
        <v>2341</v>
      </c>
      <c r="R487" s="373" t="s">
        <v>109</v>
      </c>
      <c r="S487" s="373"/>
      <c r="T487" s="373"/>
      <c r="U487" s="373" t="s">
        <v>2342</v>
      </c>
      <c r="V487" s="373" t="s">
        <v>2343</v>
      </c>
      <c r="W487" s="454" t="s">
        <v>1452</v>
      </c>
      <c r="X487" s="376">
        <v>9244014</v>
      </c>
      <c r="Y487" s="373" t="s">
        <v>57</v>
      </c>
      <c r="Z487" s="373" t="s">
        <v>2140</v>
      </c>
      <c r="AA487" s="65">
        <v>11.1</v>
      </c>
    </row>
    <row r="488" spans="1:27">
      <c r="A488" s="377" t="s">
        <v>2172</v>
      </c>
      <c r="B488" s="377" t="s">
        <v>26</v>
      </c>
      <c r="C488" s="377" t="s">
        <v>145</v>
      </c>
      <c r="D488" s="377" t="s">
        <v>2173</v>
      </c>
      <c r="E488" s="377" t="s">
        <v>2174</v>
      </c>
      <c r="F488" s="378"/>
      <c r="G488" s="378" t="s">
        <v>2175</v>
      </c>
      <c r="H488" s="381">
        <v>4990157</v>
      </c>
      <c r="I488" s="377" t="s">
        <v>34</v>
      </c>
      <c r="J488" s="379">
        <v>33522</v>
      </c>
      <c r="K488" s="379" t="str">
        <f>TEXT(Table_3[[#This Row],[Nascimento]],"DD/MM/AA")</f>
        <v>11/10/91</v>
      </c>
      <c r="L488" s="377" t="s">
        <v>2159</v>
      </c>
      <c r="M488" s="377" t="s">
        <v>2160</v>
      </c>
      <c r="N488" s="377" t="s">
        <v>467</v>
      </c>
      <c r="O488" s="377" t="s">
        <v>2161</v>
      </c>
      <c r="P488" s="377" t="s">
        <v>2176</v>
      </c>
      <c r="Q488" s="377" t="s">
        <v>2177</v>
      </c>
      <c r="R488" s="377" t="s">
        <v>2178</v>
      </c>
      <c r="S488" s="377">
        <v>186</v>
      </c>
      <c r="T488" s="377" t="s">
        <v>2179</v>
      </c>
      <c r="U488" s="377" t="s">
        <v>2180</v>
      </c>
      <c r="V488" s="377" t="s">
        <v>2181</v>
      </c>
      <c r="W488" s="455" t="s">
        <v>1452</v>
      </c>
      <c r="X488" s="380">
        <v>9244015</v>
      </c>
      <c r="Y488" s="377" t="s">
        <v>57</v>
      </c>
      <c r="Z488" s="377" t="s">
        <v>2140</v>
      </c>
      <c r="AA488" s="65">
        <v>11.1</v>
      </c>
    </row>
    <row r="489" spans="1:27">
      <c r="A489" s="373" t="s">
        <v>2344</v>
      </c>
      <c r="B489" s="373" t="s">
        <v>198</v>
      </c>
      <c r="C489" s="373" t="s">
        <v>65</v>
      </c>
      <c r="D489" s="373" t="s">
        <v>2345</v>
      </c>
      <c r="E489" s="373" t="s">
        <v>2346</v>
      </c>
      <c r="F489" s="374"/>
      <c r="G489" s="374" t="s">
        <v>2347</v>
      </c>
      <c r="H489" s="374" t="s">
        <v>2348</v>
      </c>
      <c r="I489" s="373" t="s">
        <v>34</v>
      </c>
      <c r="J489" s="375">
        <v>33952</v>
      </c>
      <c r="K489" s="478" t="str">
        <f>TEXT(Table_3[[#This Row],[Nascimento]],"DD/MM/AA")</f>
        <v>14/12/92</v>
      </c>
      <c r="L489" s="373" t="s">
        <v>2349</v>
      </c>
      <c r="M489" s="373" t="s">
        <v>2350</v>
      </c>
      <c r="N489" s="373" t="s">
        <v>1161</v>
      </c>
      <c r="O489" s="373" t="s">
        <v>160</v>
      </c>
      <c r="P489" s="373" t="s">
        <v>2351</v>
      </c>
      <c r="Q489" s="373" t="s">
        <v>2352</v>
      </c>
      <c r="R489" s="373" t="s">
        <v>105</v>
      </c>
      <c r="S489" s="373"/>
      <c r="T489" s="373"/>
      <c r="U489" s="373"/>
      <c r="V489" s="373"/>
      <c r="W489" s="454" t="s">
        <v>1898</v>
      </c>
      <c r="X489" s="376">
        <v>10100836</v>
      </c>
      <c r="Y489" s="373" t="s">
        <v>58</v>
      </c>
      <c r="Z489" s="373" t="s">
        <v>1770</v>
      </c>
      <c r="AA489" s="65">
        <v>11.1</v>
      </c>
    </row>
    <row r="490" spans="1:27">
      <c r="A490" s="377" t="s">
        <v>2451</v>
      </c>
      <c r="B490" s="377" t="s">
        <v>26</v>
      </c>
      <c r="C490" s="377" t="s">
        <v>65</v>
      </c>
      <c r="D490" s="377" t="s">
        <v>2452</v>
      </c>
      <c r="E490" s="377" t="s">
        <v>2453</v>
      </c>
      <c r="F490" s="378" t="s">
        <v>2454</v>
      </c>
      <c r="G490" s="378" t="s">
        <v>2455</v>
      </c>
      <c r="H490" s="378" t="s">
        <v>2456</v>
      </c>
      <c r="I490" s="377" t="s">
        <v>210</v>
      </c>
      <c r="J490" s="379">
        <v>32899</v>
      </c>
      <c r="K490" s="379" t="str">
        <f>TEXT(Table_3[[#This Row],[Nascimento]],"DD/MM/AA")</f>
        <v>26/01/90</v>
      </c>
      <c r="L490" s="377" t="s">
        <v>2457</v>
      </c>
      <c r="M490" s="377" t="s">
        <v>2458</v>
      </c>
      <c r="N490" s="377" t="s">
        <v>1161</v>
      </c>
      <c r="O490" s="377" t="s">
        <v>160</v>
      </c>
      <c r="P490" s="382" t="s">
        <v>2459</v>
      </c>
      <c r="Q490" s="377" t="s">
        <v>2460</v>
      </c>
      <c r="R490" s="377" t="s">
        <v>105</v>
      </c>
      <c r="S490" s="377" t="s">
        <v>223</v>
      </c>
      <c r="T490" s="377" t="s">
        <v>2461</v>
      </c>
      <c r="U490" s="377" t="s">
        <v>2462</v>
      </c>
      <c r="V490" s="377" t="s">
        <v>2463</v>
      </c>
      <c r="W490" s="455" t="s">
        <v>1770</v>
      </c>
      <c r="X490" s="380">
        <v>9144017</v>
      </c>
      <c r="Y490" s="377" t="s">
        <v>57</v>
      </c>
      <c r="Z490" s="377" t="s">
        <v>1695</v>
      </c>
      <c r="AA490" s="65">
        <v>11.1</v>
      </c>
    </row>
    <row r="491" spans="1:27">
      <c r="A491" s="373" t="s">
        <v>2464</v>
      </c>
      <c r="B491" s="373" t="s">
        <v>768</v>
      </c>
      <c r="C491" s="373" t="s">
        <v>65</v>
      </c>
      <c r="D491" s="373" t="s">
        <v>2465</v>
      </c>
      <c r="E491" s="373" t="s">
        <v>2466</v>
      </c>
      <c r="F491" s="374"/>
      <c r="G491" s="374" t="s">
        <v>2467</v>
      </c>
      <c r="H491" s="384">
        <v>2006009119191</v>
      </c>
      <c r="I491" s="373" t="s">
        <v>2468</v>
      </c>
      <c r="J491" s="375">
        <v>33081</v>
      </c>
      <c r="K491" s="478" t="str">
        <f>TEXT(Table_3[[#This Row],[Nascimento]],"DD/MM/AA")</f>
        <v>27/07/90</v>
      </c>
      <c r="L491" s="373" t="s">
        <v>2469</v>
      </c>
      <c r="M491" s="373" t="s">
        <v>2470</v>
      </c>
      <c r="N491" s="373" t="s">
        <v>1161</v>
      </c>
      <c r="O491" s="373" t="s">
        <v>776</v>
      </c>
      <c r="P491" s="373" t="s">
        <v>2471</v>
      </c>
      <c r="Q491" s="373" t="s">
        <v>2472</v>
      </c>
      <c r="R491" s="373" t="s">
        <v>105</v>
      </c>
      <c r="S491" s="373" t="s">
        <v>223</v>
      </c>
      <c r="T491" s="373" t="s">
        <v>2473</v>
      </c>
      <c r="U491" s="373" t="s">
        <v>2474</v>
      </c>
      <c r="V491" s="373" t="s">
        <v>2475</v>
      </c>
      <c r="W491" s="454" t="s">
        <v>1770</v>
      </c>
      <c r="X491" s="376">
        <v>9242015</v>
      </c>
      <c r="Y491" s="373" t="s">
        <v>58</v>
      </c>
      <c r="Z491" s="373" t="s">
        <v>2140</v>
      </c>
      <c r="AA491" s="65">
        <v>11.1</v>
      </c>
    </row>
    <row r="492" spans="1:27">
      <c r="A492" s="377" t="s">
        <v>2196</v>
      </c>
      <c r="B492" s="377" t="s">
        <v>61</v>
      </c>
      <c r="C492" s="377" t="s">
        <v>65</v>
      </c>
      <c r="D492" s="377" t="s">
        <v>2197</v>
      </c>
      <c r="E492" s="377" t="s">
        <v>2198</v>
      </c>
      <c r="F492" s="378" t="s">
        <v>2199</v>
      </c>
      <c r="G492" s="378" t="s">
        <v>2200</v>
      </c>
      <c r="H492" s="378" t="s">
        <v>2201</v>
      </c>
      <c r="I492" s="377" t="s">
        <v>34</v>
      </c>
      <c r="J492" s="379">
        <v>32401</v>
      </c>
      <c r="K492" s="379" t="str">
        <f>TEXT(Table_3[[#This Row],[Nascimento]],"DD/MM/AA")</f>
        <v>15/09/88</v>
      </c>
      <c r="L492" s="385" t="s">
        <v>2202</v>
      </c>
      <c r="M492" s="385"/>
      <c r="N492" s="385" t="s">
        <v>1161</v>
      </c>
      <c r="O492" s="385" t="s">
        <v>1741</v>
      </c>
      <c r="P492" s="377" t="s">
        <v>2203</v>
      </c>
      <c r="Q492" s="377" t="s">
        <v>2204</v>
      </c>
      <c r="R492" s="377" t="s">
        <v>105</v>
      </c>
      <c r="S492" s="377" t="s">
        <v>223</v>
      </c>
      <c r="T492" s="377" t="s">
        <v>2205</v>
      </c>
      <c r="U492" s="377" t="s">
        <v>2206</v>
      </c>
      <c r="V492" s="377" t="s">
        <v>2207</v>
      </c>
      <c r="W492" s="455" t="s">
        <v>1770</v>
      </c>
      <c r="X492" s="380">
        <v>9244020</v>
      </c>
      <c r="Y492" s="377" t="s">
        <v>57</v>
      </c>
      <c r="Z492" s="377" t="s">
        <v>2140</v>
      </c>
      <c r="AA492" s="65">
        <v>11.1</v>
      </c>
    </row>
    <row r="493" spans="1:27">
      <c r="A493" s="373" t="s">
        <v>2367</v>
      </c>
      <c r="B493" s="373" t="s">
        <v>61</v>
      </c>
      <c r="C493" s="373" t="s">
        <v>65</v>
      </c>
      <c r="D493" s="373" t="s">
        <v>2368</v>
      </c>
      <c r="E493" s="373" t="s">
        <v>2369</v>
      </c>
      <c r="F493" s="374" t="s">
        <v>2370</v>
      </c>
      <c r="G493" s="374" t="s">
        <v>2371</v>
      </c>
      <c r="H493" s="383">
        <v>4786412</v>
      </c>
      <c r="I493" s="373" t="s">
        <v>34</v>
      </c>
      <c r="J493" s="375">
        <v>32709</v>
      </c>
      <c r="K493" s="478" t="str">
        <f>TEXT(Table_3[[#This Row],[Nascimento]],"DD/MM/AA")</f>
        <v>20/07/89</v>
      </c>
      <c r="L493" s="373" t="s">
        <v>2372</v>
      </c>
      <c r="M493" s="373" t="s">
        <v>2373</v>
      </c>
      <c r="N493" s="373" t="s">
        <v>41</v>
      </c>
      <c r="O493" s="373" t="s">
        <v>833</v>
      </c>
      <c r="P493" s="373" t="s">
        <v>2374</v>
      </c>
      <c r="Q493" s="373" t="s">
        <v>2375</v>
      </c>
      <c r="R493" s="373" t="s">
        <v>105</v>
      </c>
      <c r="S493" s="373" t="s">
        <v>1504</v>
      </c>
      <c r="T493" s="373" t="s">
        <v>2376</v>
      </c>
      <c r="U493" s="373" t="s">
        <v>2377</v>
      </c>
      <c r="V493" s="373" t="s">
        <v>2378</v>
      </c>
      <c r="W493" s="454" t="s">
        <v>2140</v>
      </c>
      <c r="X493" s="376">
        <v>9144019</v>
      </c>
      <c r="Y493" s="373" t="s">
        <v>57</v>
      </c>
      <c r="Z493" s="373" t="s">
        <v>1695</v>
      </c>
      <c r="AA493" s="65">
        <v>11.1</v>
      </c>
    </row>
    <row r="494" spans="1:27">
      <c r="A494" s="377" t="s">
        <v>2379</v>
      </c>
      <c r="B494" s="377" t="s">
        <v>26</v>
      </c>
      <c r="C494" s="377" t="s">
        <v>27</v>
      </c>
      <c r="D494" s="377" t="s">
        <v>2380</v>
      </c>
      <c r="E494" s="377" t="s">
        <v>2381</v>
      </c>
      <c r="F494" s="378" t="s">
        <v>2382</v>
      </c>
      <c r="G494" s="378" t="s">
        <v>2383</v>
      </c>
      <c r="H494" s="381">
        <v>4276808</v>
      </c>
      <c r="I494" s="377" t="s">
        <v>34</v>
      </c>
      <c r="J494" s="379">
        <v>33052</v>
      </c>
      <c r="K494" s="379" t="str">
        <f>TEXT(Table_3[[#This Row],[Nascimento]],"DD/MM/AA")</f>
        <v>28/06/90</v>
      </c>
      <c r="L494" s="377" t="s">
        <v>2384</v>
      </c>
      <c r="M494" s="377" t="s">
        <v>2385</v>
      </c>
      <c r="N494" s="377" t="s">
        <v>1763</v>
      </c>
      <c r="O494" s="377" t="s">
        <v>2386</v>
      </c>
      <c r="P494" s="377" t="s">
        <v>2387</v>
      </c>
      <c r="Q494" s="377" t="s">
        <v>2388</v>
      </c>
      <c r="R494" s="377" t="s">
        <v>518</v>
      </c>
      <c r="S494" s="377" t="s">
        <v>2389</v>
      </c>
      <c r="T494" s="377" t="s">
        <v>2390</v>
      </c>
      <c r="U494" s="377" t="s">
        <v>2391</v>
      </c>
      <c r="V494" s="377" t="s">
        <v>2392</v>
      </c>
      <c r="W494" s="455" t="s">
        <v>1898</v>
      </c>
      <c r="X494" s="380">
        <v>8242027</v>
      </c>
      <c r="Y494" s="377" t="s">
        <v>58</v>
      </c>
      <c r="Z494" s="377" t="s">
        <v>1965</v>
      </c>
      <c r="AA494" s="65">
        <v>11.1</v>
      </c>
    </row>
    <row r="495" spans="1:27">
      <c r="A495" s="373" t="s">
        <v>2393</v>
      </c>
      <c r="B495" s="373" t="s">
        <v>198</v>
      </c>
      <c r="C495" s="373" t="s">
        <v>1682</v>
      </c>
      <c r="D495" s="373" t="s">
        <v>2394</v>
      </c>
      <c r="E495" s="373" t="s">
        <v>2395</v>
      </c>
      <c r="F495" s="374"/>
      <c r="G495" s="374" t="s">
        <v>2396</v>
      </c>
      <c r="H495" s="374" t="s">
        <v>2397</v>
      </c>
      <c r="I495" s="373" t="s">
        <v>1182</v>
      </c>
      <c r="J495" s="375">
        <v>32733</v>
      </c>
      <c r="K495" s="478" t="str">
        <f>TEXT(Table_3[[#This Row],[Nascimento]],"DD/MM/AA")</f>
        <v>13/08/89</v>
      </c>
      <c r="L495" s="373" t="s">
        <v>2398</v>
      </c>
      <c r="M495" s="373" t="s">
        <v>2399</v>
      </c>
      <c r="N495" s="373" t="s">
        <v>1136</v>
      </c>
      <c r="O495" s="373" t="s">
        <v>1025</v>
      </c>
      <c r="P495" s="373" t="s">
        <v>2400</v>
      </c>
      <c r="Q495" s="373" t="s">
        <v>2401</v>
      </c>
      <c r="R495" s="373" t="s">
        <v>105</v>
      </c>
      <c r="S495" s="373" t="s">
        <v>223</v>
      </c>
      <c r="T495" s="373" t="s">
        <v>2402</v>
      </c>
      <c r="U495" s="373" t="s">
        <v>2403</v>
      </c>
      <c r="V495" s="373" t="s">
        <v>2404</v>
      </c>
      <c r="W495" s="454" t="s">
        <v>1898</v>
      </c>
      <c r="X495" s="376">
        <v>8117039</v>
      </c>
      <c r="Y495" s="373" t="s">
        <v>1451</v>
      </c>
      <c r="Z495" s="373" t="s">
        <v>2101</v>
      </c>
      <c r="AA495" s="65">
        <v>11.1</v>
      </c>
    </row>
    <row r="496" spans="1:27">
      <c r="A496" s="93" t="s">
        <v>2090</v>
      </c>
      <c r="B496" s="93" t="s">
        <v>198</v>
      </c>
      <c r="C496" s="93" t="s">
        <v>1682</v>
      </c>
      <c r="D496" s="371" t="str">
        <f>HYPERLINK("mailto:cassiaaa@gmail.com","cassiaaa@gmail.com")</f>
        <v>cassiaaa@gmail.com</v>
      </c>
      <c r="E496" s="93" t="s">
        <v>2091</v>
      </c>
      <c r="F496" s="126"/>
      <c r="G496" s="126" t="s">
        <v>2092</v>
      </c>
      <c r="H496" s="126" t="s">
        <v>2093</v>
      </c>
      <c r="I496" s="93" t="s">
        <v>34</v>
      </c>
      <c r="J496" s="298">
        <v>32876</v>
      </c>
      <c r="K496" s="298" t="str">
        <f>TEXT(Table_3[[#This Row],[Nascimento]],"DD/MM/AA")</f>
        <v>03/01/90</v>
      </c>
      <c r="L496" s="93" t="s">
        <v>345</v>
      </c>
      <c r="M496" s="93" t="s">
        <v>2094</v>
      </c>
      <c r="N496" s="93" t="s">
        <v>1161</v>
      </c>
      <c r="O496" s="93" t="s">
        <v>160</v>
      </c>
      <c r="P496" s="93" t="s">
        <v>2095</v>
      </c>
      <c r="Q496" s="93" t="s">
        <v>2096</v>
      </c>
      <c r="R496" s="93" t="s">
        <v>105</v>
      </c>
      <c r="S496" s="93" t="s">
        <v>2097</v>
      </c>
      <c r="T496" s="93" t="s">
        <v>2098</v>
      </c>
      <c r="U496" s="93" t="s">
        <v>2099</v>
      </c>
      <c r="V496" s="93" t="s">
        <v>2100</v>
      </c>
      <c r="W496" s="439" t="s">
        <v>1452</v>
      </c>
      <c r="X496" s="257">
        <v>8117041</v>
      </c>
      <c r="Y496" s="93" t="s">
        <v>1451</v>
      </c>
      <c r="Z496" s="93" t="s">
        <v>2101</v>
      </c>
      <c r="AA496" s="65">
        <v>11.1</v>
      </c>
    </row>
    <row r="497" spans="1:27">
      <c r="A497" s="386" t="s">
        <v>2405</v>
      </c>
      <c r="B497" s="386" t="s">
        <v>87</v>
      </c>
      <c r="C497" s="386" t="s">
        <v>65</v>
      </c>
      <c r="D497" s="386" t="s">
        <v>2406</v>
      </c>
      <c r="E497" s="386" t="s">
        <v>2407</v>
      </c>
      <c r="F497" s="386" t="s">
        <v>2408</v>
      </c>
      <c r="G497" s="386">
        <v>6792535990</v>
      </c>
      <c r="H497" s="386">
        <v>4915681</v>
      </c>
      <c r="I497" s="386" t="s">
        <v>34</v>
      </c>
      <c r="J497" s="387">
        <v>32372</v>
      </c>
      <c r="K497" s="387" t="str">
        <f>TEXT(Table_3[[#This Row],[Nascimento]],"DD/MM/AA")</f>
        <v>17/08/88</v>
      </c>
      <c r="L497" s="386" t="s">
        <v>2409</v>
      </c>
      <c r="M497" s="386" t="s">
        <v>2410</v>
      </c>
      <c r="N497" s="386" t="s">
        <v>1161</v>
      </c>
      <c r="O497" s="386" t="s">
        <v>776</v>
      </c>
      <c r="P497" s="386" t="s">
        <v>2411</v>
      </c>
      <c r="Q497" s="386" t="s">
        <v>2412</v>
      </c>
      <c r="R497" s="386" t="s">
        <v>2264</v>
      </c>
      <c r="S497" s="386">
        <v>1533</v>
      </c>
      <c r="T497" s="386">
        <v>1933</v>
      </c>
      <c r="U497" s="386" t="s">
        <v>2413</v>
      </c>
      <c r="V497" s="386" t="s">
        <v>2414</v>
      </c>
      <c r="W497" s="456" t="s">
        <v>1770</v>
      </c>
      <c r="X497" s="388">
        <v>9243034</v>
      </c>
      <c r="Y497" s="386" t="s">
        <v>113</v>
      </c>
      <c r="Z497" s="386" t="s">
        <v>2140</v>
      </c>
      <c r="AA497" s="65">
        <v>10.199999999999999</v>
      </c>
    </row>
    <row r="498" spans="1:27">
      <c r="A498" s="93" t="s">
        <v>2211</v>
      </c>
      <c r="B498" s="93" t="s">
        <v>2476</v>
      </c>
      <c r="C498" s="93" t="s">
        <v>145</v>
      </c>
      <c r="D498" s="93" t="s">
        <v>2212</v>
      </c>
      <c r="E498" s="93" t="s">
        <v>2213</v>
      </c>
      <c r="F498" s="93" t="s">
        <v>2214</v>
      </c>
      <c r="G498" s="93" t="s">
        <v>2215</v>
      </c>
      <c r="H498" s="93">
        <v>4252406</v>
      </c>
      <c r="I498" s="93" t="s">
        <v>34</v>
      </c>
      <c r="J498" s="298">
        <v>33308</v>
      </c>
      <c r="K498" s="298" t="str">
        <f>TEXT(Table_3[[#This Row],[Nascimento]],"DD/MM/AA")</f>
        <v>11/03/91</v>
      </c>
      <c r="L498" s="93" t="s">
        <v>2216</v>
      </c>
      <c r="M498" s="93"/>
      <c r="N498" s="93" t="s">
        <v>73</v>
      </c>
      <c r="O498" s="93" t="s">
        <v>2217</v>
      </c>
      <c r="P498" s="93" t="s">
        <v>2214</v>
      </c>
      <c r="Q498" s="93" t="s">
        <v>2218</v>
      </c>
      <c r="R498" s="93"/>
      <c r="S498" s="93"/>
      <c r="T498" s="93"/>
      <c r="U498" s="93" t="s">
        <v>2219</v>
      </c>
      <c r="V498" s="93" t="s">
        <v>2220</v>
      </c>
      <c r="W498" s="439" t="s">
        <v>1898</v>
      </c>
      <c r="X498" s="257">
        <v>9244003</v>
      </c>
      <c r="Y498" s="93" t="s">
        <v>57</v>
      </c>
      <c r="Z498" s="93" t="s">
        <v>2140</v>
      </c>
      <c r="AA498" s="65">
        <v>10.199999999999999</v>
      </c>
    </row>
    <row r="499" spans="1:27">
      <c r="A499" s="389" t="s">
        <v>2477</v>
      </c>
      <c r="B499" s="386" t="s">
        <v>768</v>
      </c>
      <c r="C499" s="386" t="s">
        <v>27</v>
      </c>
      <c r="D499" s="386" t="s">
        <v>2478</v>
      </c>
      <c r="E499" s="386" t="s">
        <v>2479</v>
      </c>
      <c r="F499" s="386" t="s">
        <v>2480</v>
      </c>
      <c r="G499" s="386" t="s">
        <v>2481</v>
      </c>
      <c r="H499" s="386" t="s">
        <v>2482</v>
      </c>
      <c r="I499" s="386" t="s">
        <v>424</v>
      </c>
      <c r="J499" s="387">
        <v>32633</v>
      </c>
      <c r="K499" s="387" t="str">
        <f>TEXT(Table_3[[#This Row],[Nascimento]],"DD/MM/AA")</f>
        <v>05/05/89</v>
      </c>
      <c r="L499" s="386" t="s">
        <v>2483</v>
      </c>
      <c r="M499" s="386" t="s">
        <v>2484</v>
      </c>
      <c r="N499" s="386" t="s">
        <v>2485</v>
      </c>
      <c r="O499" s="386" t="s">
        <v>587</v>
      </c>
      <c r="P499" s="386" t="s">
        <v>2486</v>
      </c>
      <c r="Q499" s="386" t="s">
        <v>2487</v>
      </c>
      <c r="R499" s="386" t="s">
        <v>518</v>
      </c>
      <c r="S499" s="386" t="s">
        <v>1004</v>
      </c>
      <c r="T499" s="386" t="s">
        <v>2488</v>
      </c>
      <c r="U499" s="386" t="s">
        <v>2489</v>
      </c>
      <c r="V499" s="386" t="s">
        <v>2490</v>
      </c>
      <c r="W499" s="456" t="s">
        <v>2140</v>
      </c>
      <c r="X499" s="386">
        <v>8142024</v>
      </c>
      <c r="Y499" s="386" t="s">
        <v>58</v>
      </c>
      <c r="Z499" s="386" t="s">
        <v>2101</v>
      </c>
      <c r="AA499" s="65">
        <v>10.199999999999999</v>
      </c>
    </row>
    <row r="500" spans="1:27">
      <c r="A500" s="93" t="s">
        <v>2222</v>
      </c>
      <c r="B500" s="93" t="s">
        <v>87</v>
      </c>
      <c r="C500" s="93" t="s">
        <v>145</v>
      </c>
      <c r="D500" s="93" t="s">
        <v>2223</v>
      </c>
      <c r="E500" s="93" t="s">
        <v>2224</v>
      </c>
      <c r="F500" s="93" t="s">
        <v>2225</v>
      </c>
      <c r="G500" s="93" t="s">
        <v>2226</v>
      </c>
      <c r="H500" s="93">
        <v>4905788</v>
      </c>
      <c r="I500" s="93" t="s">
        <v>34</v>
      </c>
      <c r="J500" s="298">
        <v>33136</v>
      </c>
      <c r="K500" s="298" t="str">
        <f>TEXT(Table_3[[#This Row],[Nascimento]],"DD/MM/AA")</f>
        <v>20/09/90</v>
      </c>
      <c r="L500" s="93" t="s">
        <v>2227</v>
      </c>
      <c r="M500" s="93" t="s">
        <v>2228</v>
      </c>
      <c r="N500" s="93" t="s">
        <v>1136</v>
      </c>
      <c r="O500" s="93" t="s">
        <v>1643</v>
      </c>
      <c r="P500" s="93" t="s">
        <v>2225</v>
      </c>
      <c r="Q500" s="93" t="s">
        <v>2229</v>
      </c>
      <c r="R500" s="93" t="s">
        <v>105</v>
      </c>
      <c r="S500" s="93">
        <v>42366</v>
      </c>
      <c r="T500" s="93" t="s">
        <v>2230</v>
      </c>
      <c r="U500" s="93" t="s">
        <v>2231</v>
      </c>
      <c r="V500" s="93" t="s">
        <v>2232</v>
      </c>
      <c r="W500" s="439" t="s">
        <v>1898</v>
      </c>
      <c r="X500" s="257">
        <v>9242037</v>
      </c>
      <c r="Y500" s="93" t="s">
        <v>58</v>
      </c>
      <c r="Z500" s="93" t="s">
        <v>2140</v>
      </c>
      <c r="AA500" s="65">
        <v>10.199999999999999</v>
      </c>
    </row>
    <row r="501" spans="1:27">
      <c r="A501" s="389" t="s">
        <v>2491</v>
      </c>
      <c r="B501" s="386" t="s">
        <v>87</v>
      </c>
      <c r="C501" s="386" t="s">
        <v>27</v>
      </c>
      <c r="D501" s="386" t="s">
        <v>2492</v>
      </c>
      <c r="E501" s="386" t="s">
        <v>2493</v>
      </c>
      <c r="F501" s="386"/>
      <c r="G501" s="386" t="s">
        <v>2494</v>
      </c>
      <c r="H501" s="386" t="s">
        <v>2495</v>
      </c>
      <c r="I501" s="386" t="s">
        <v>210</v>
      </c>
      <c r="J501" s="387">
        <v>32883</v>
      </c>
      <c r="K501" s="387" t="str">
        <f>TEXT(Table_3[[#This Row],[Nascimento]],"DD/MM/AA")</f>
        <v>10/01/90</v>
      </c>
      <c r="L501" s="386" t="s">
        <v>2496</v>
      </c>
      <c r="M501" s="386" t="s">
        <v>2497</v>
      </c>
      <c r="N501" s="386" t="s">
        <v>2498</v>
      </c>
      <c r="O501" s="386" t="s">
        <v>160</v>
      </c>
      <c r="P501" s="386" t="s">
        <v>2499</v>
      </c>
      <c r="Q501" s="386" t="s">
        <v>2500</v>
      </c>
      <c r="R501" s="386" t="s">
        <v>105</v>
      </c>
      <c r="S501" s="386" t="s">
        <v>2501</v>
      </c>
      <c r="T501" s="386" t="s">
        <v>2502</v>
      </c>
      <c r="U501" s="386" t="s">
        <v>2503</v>
      </c>
      <c r="V501" s="386" t="s">
        <v>2504</v>
      </c>
      <c r="W501" s="456" t="s">
        <v>2140</v>
      </c>
      <c r="X501" s="386">
        <v>8244031</v>
      </c>
      <c r="Y501" s="386" t="s">
        <v>57</v>
      </c>
      <c r="Z501" s="386" t="s">
        <v>1965</v>
      </c>
      <c r="AA501" s="65">
        <v>10.199999999999999</v>
      </c>
    </row>
    <row r="502" spans="1:27">
      <c r="A502" s="93" t="s">
        <v>2233</v>
      </c>
      <c r="B502" s="93" t="s">
        <v>87</v>
      </c>
      <c r="C502" s="93" t="s">
        <v>145</v>
      </c>
      <c r="D502" s="93" t="s">
        <v>2234</v>
      </c>
      <c r="E502" s="93" t="s">
        <v>2235</v>
      </c>
      <c r="F502" s="93" t="s">
        <v>2236</v>
      </c>
      <c r="G502" s="93" t="s">
        <v>2237</v>
      </c>
      <c r="H502" s="93" t="s">
        <v>2238</v>
      </c>
      <c r="I502" s="93" t="s">
        <v>34</v>
      </c>
      <c r="J502" s="298">
        <v>33242</v>
      </c>
      <c r="K502" s="298" t="str">
        <f>TEXT(Table_3[[#This Row],[Nascimento]],"DD/MM/AA")</f>
        <v>04/01/91</v>
      </c>
      <c r="L502" s="93" t="s">
        <v>2239</v>
      </c>
      <c r="M502" s="93"/>
      <c r="N502" s="93" t="s">
        <v>2240</v>
      </c>
      <c r="O502" s="93" t="s">
        <v>2241</v>
      </c>
      <c r="P502" s="93" t="s">
        <v>2242</v>
      </c>
      <c r="Q502" s="93" t="s">
        <v>2243</v>
      </c>
      <c r="R502" s="93" t="s">
        <v>336</v>
      </c>
      <c r="S502" s="93">
        <v>1227</v>
      </c>
      <c r="T502" s="93" t="s">
        <v>2415</v>
      </c>
      <c r="U502" s="93" t="s">
        <v>2245</v>
      </c>
      <c r="V502" s="93" t="s">
        <v>2246</v>
      </c>
      <c r="W502" s="439" t="s">
        <v>1898</v>
      </c>
      <c r="X502" s="257">
        <v>9243005</v>
      </c>
      <c r="Y502" s="93" t="s">
        <v>113</v>
      </c>
      <c r="Z502" s="93" t="s">
        <v>2140</v>
      </c>
      <c r="AA502" s="65">
        <v>10.199999999999999</v>
      </c>
    </row>
    <row r="503" spans="1:27">
      <c r="A503" s="389" t="s">
        <v>2505</v>
      </c>
      <c r="B503" s="386" t="s">
        <v>61</v>
      </c>
      <c r="C503" s="386" t="s">
        <v>383</v>
      </c>
      <c r="D503" s="386" t="s">
        <v>2506</v>
      </c>
      <c r="E503" s="386" t="s">
        <v>2507</v>
      </c>
      <c r="F503" s="386"/>
      <c r="G503" s="386" t="s">
        <v>2508</v>
      </c>
      <c r="H503" s="386">
        <v>90875230</v>
      </c>
      <c r="I503" s="386" t="s">
        <v>70</v>
      </c>
      <c r="J503" s="387">
        <v>32345</v>
      </c>
      <c r="K503" s="387" t="str">
        <f>TEXT(Table_3[[#This Row],[Nascimento]],"DD/MM/AA")</f>
        <v>21/07/88</v>
      </c>
      <c r="L503" s="386" t="s">
        <v>2509</v>
      </c>
      <c r="M503" s="386"/>
      <c r="N503" s="386" t="s">
        <v>2510</v>
      </c>
      <c r="O503" s="386" t="s">
        <v>2511</v>
      </c>
      <c r="P503" s="386" t="s">
        <v>2512</v>
      </c>
      <c r="Q503" s="386" t="s">
        <v>2513</v>
      </c>
      <c r="R503" s="386" t="s">
        <v>81</v>
      </c>
      <c r="S503" s="386">
        <v>4079</v>
      </c>
      <c r="T503" s="386" t="s">
        <v>2514</v>
      </c>
      <c r="U503" s="386" t="s">
        <v>2515</v>
      </c>
      <c r="V503" s="386" t="s">
        <v>2516</v>
      </c>
      <c r="W503" s="456" t="s">
        <v>1965</v>
      </c>
      <c r="X503" s="386">
        <v>7244029</v>
      </c>
      <c r="Y503" s="386" t="s">
        <v>57</v>
      </c>
      <c r="Z503" s="386" t="s">
        <v>2438</v>
      </c>
      <c r="AA503" s="65">
        <v>10.199999999999999</v>
      </c>
    </row>
    <row r="504" spans="1:27">
      <c r="A504" s="93" t="s">
        <v>2247</v>
      </c>
      <c r="B504" s="93" t="s">
        <v>87</v>
      </c>
      <c r="C504" s="93" t="s">
        <v>27</v>
      </c>
      <c r="D504" s="93" t="s">
        <v>2248</v>
      </c>
      <c r="E504" s="93" t="s">
        <v>2249</v>
      </c>
      <c r="F504" s="93" t="s">
        <v>2250</v>
      </c>
      <c r="G504" s="93" t="s">
        <v>2251</v>
      </c>
      <c r="H504" s="390">
        <v>6526830</v>
      </c>
      <c r="I504" s="93" t="s">
        <v>34</v>
      </c>
      <c r="J504" s="298">
        <v>33893</v>
      </c>
      <c r="K504" s="298" t="str">
        <f>TEXT(Table_3[[#This Row],[Nascimento]],"DD/MM/AA")</f>
        <v>16/10/92</v>
      </c>
      <c r="L504" s="93" t="s">
        <v>2119</v>
      </c>
      <c r="M504" s="93" t="s">
        <v>2120</v>
      </c>
      <c r="N504" s="93" t="s">
        <v>41</v>
      </c>
      <c r="O504" s="93" t="s">
        <v>2121</v>
      </c>
      <c r="P504" s="93" t="s">
        <v>2252</v>
      </c>
      <c r="Q504" s="93" t="s">
        <v>2253</v>
      </c>
      <c r="R504" s="93" t="s">
        <v>105</v>
      </c>
      <c r="S504" s="93">
        <v>14087</v>
      </c>
      <c r="T504" s="93">
        <v>149276</v>
      </c>
      <c r="U504" s="93" t="s">
        <v>2254</v>
      </c>
      <c r="V504" s="93" t="s">
        <v>2255</v>
      </c>
      <c r="W504" s="439" t="s">
        <v>1898</v>
      </c>
      <c r="X504" s="257">
        <v>10100873</v>
      </c>
      <c r="Y504" s="93" t="s">
        <v>57</v>
      </c>
      <c r="Z504" s="93" t="s">
        <v>1770</v>
      </c>
      <c r="AA504" s="65">
        <v>10.199999999999999</v>
      </c>
    </row>
    <row r="505" spans="1:27">
      <c r="A505" s="386" t="s">
        <v>2256</v>
      </c>
      <c r="B505" s="386" t="s">
        <v>26</v>
      </c>
      <c r="C505" s="386" t="s">
        <v>145</v>
      </c>
      <c r="D505" s="386" t="s">
        <v>2257</v>
      </c>
      <c r="E505" s="386" t="s">
        <v>2258</v>
      </c>
      <c r="F505" s="374" t="s">
        <v>2259</v>
      </c>
      <c r="G505" s="374" t="s">
        <v>2260</v>
      </c>
      <c r="H505" s="374" t="s">
        <v>2261</v>
      </c>
      <c r="I505" s="373" t="s">
        <v>210</v>
      </c>
      <c r="J505" s="375">
        <v>33178</v>
      </c>
      <c r="K505" s="478" t="str">
        <f>TEXT(Table_3[[#This Row],[Nascimento]],"DD/MM/AA")</f>
        <v>01/11/90</v>
      </c>
      <c r="L505" s="373" t="s">
        <v>2262</v>
      </c>
      <c r="M505" s="373" t="s">
        <v>40</v>
      </c>
      <c r="N505" s="373" t="s">
        <v>41</v>
      </c>
      <c r="O505" s="373" t="s">
        <v>2263</v>
      </c>
      <c r="P505" s="386"/>
      <c r="Q505" s="386"/>
      <c r="R505" s="373" t="s">
        <v>2264</v>
      </c>
      <c r="S505" s="373">
        <v>4286</v>
      </c>
      <c r="T505" s="373" t="s">
        <v>2265</v>
      </c>
      <c r="U505" s="373" t="s">
        <v>2266</v>
      </c>
      <c r="V505" s="373" t="s">
        <v>2267</v>
      </c>
      <c r="W505" s="454" t="s">
        <v>1898</v>
      </c>
      <c r="X505" s="376">
        <v>9142002</v>
      </c>
      <c r="Y505" s="373" t="s">
        <v>58</v>
      </c>
      <c r="Z505" s="373" t="s">
        <v>1695</v>
      </c>
      <c r="AA505" s="65">
        <v>10.199999999999999</v>
      </c>
    </row>
    <row r="506" spans="1:27">
      <c r="A506" s="95" t="s">
        <v>2416</v>
      </c>
      <c r="B506" s="93" t="s">
        <v>768</v>
      </c>
      <c r="C506" s="93" t="s">
        <v>145</v>
      </c>
      <c r="D506" s="93" t="s">
        <v>2417</v>
      </c>
      <c r="E506" s="93" t="s">
        <v>2517</v>
      </c>
      <c r="F506" s="93" t="s">
        <v>2518</v>
      </c>
      <c r="G506" s="93" t="s">
        <v>2420</v>
      </c>
      <c r="H506" s="93">
        <v>4300581</v>
      </c>
      <c r="I506" s="93" t="s">
        <v>34</v>
      </c>
      <c r="J506" s="298">
        <v>33162</v>
      </c>
      <c r="K506" s="298" t="str">
        <f>TEXT(Table_3[[#This Row],[Nascimento]],"DD/MM/AA")</f>
        <v>16/10/90</v>
      </c>
      <c r="L506" s="93" t="s">
        <v>794</v>
      </c>
      <c r="M506" s="93" t="s">
        <v>2421</v>
      </c>
      <c r="N506" s="93" t="s">
        <v>41</v>
      </c>
      <c r="O506" s="93" t="s">
        <v>102</v>
      </c>
      <c r="P506" s="93" t="s">
        <v>2519</v>
      </c>
      <c r="Q506" s="93" t="s">
        <v>2423</v>
      </c>
      <c r="R506" s="93" t="s">
        <v>518</v>
      </c>
      <c r="S506" s="93" t="s">
        <v>2424</v>
      </c>
      <c r="T506" s="93" t="s">
        <v>2425</v>
      </c>
      <c r="U506" s="93" t="s">
        <v>2426</v>
      </c>
      <c r="V506" s="93" t="s">
        <v>2427</v>
      </c>
      <c r="W506" s="439" t="s">
        <v>1770</v>
      </c>
      <c r="X506" s="93">
        <v>8244026</v>
      </c>
      <c r="Y506" s="93" t="s">
        <v>57</v>
      </c>
      <c r="Z506" s="93" t="s">
        <v>1965</v>
      </c>
      <c r="AA506" s="65">
        <v>10.199999999999999</v>
      </c>
    </row>
    <row r="507" spans="1:27">
      <c r="A507" s="386" t="s">
        <v>2268</v>
      </c>
      <c r="B507" s="386" t="s">
        <v>768</v>
      </c>
      <c r="C507" s="386" t="s">
        <v>145</v>
      </c>
      <c r="D507" s="386" t="s">
        <v>2269</v>
      </c>
      <c r="E507" s="386" t="s">
        <v>2270</v>
      </c>
      <c r="F507" s="386" t="s">
        <v>2271</v>
      </c>
      <c r="G507" s="386" t="s">
        <v>2272</v>
      </c>
      <c r="H507" s="386" t="s">
        <v>2273</v>
      </c>
      <c r="I507" s="386" t="s">
        <v>210</v>
      </c>
      <c r="J507" s="387">
        <v>32354</v>
      </c>
      <c r="K507" s="387" t="str">
        <f>TEXT(Table_3[[#This Row],[Nascimento]],"DD/MM/AA")</f>
        <v>30/07/88</v>
      </c>
      <c r="L507" s="386" t="s">
        <v>2274</v>
      </c>
      <c r="M507" s="386" t="s">
        <v>2275</v>
      </c>
      <c r="N507" s="386" t="s">
        <v>41</v>
      </c>
      <c r="O507" s="386">
        <v>88036002</v>
      </c>
      <c r="P507" s="386" t="s">
        <v>2276</v>
      </c>
      <c r="Q507" s="386" t="s">
        <v>2277</v>
      </c>
      <c r="R507" s="386" t="s">
        <v>105</v>
      </c>
      <c r="S507" s="386" t="s">
        <v>223</v>
      </c>
      <c r="T507" s="386" t="s">
        <v>2278</v>
      </c>
      <c r="U507" s="386" t="s">
        <v>2279</v>
      </c>
      <c r="V507" s="386" t="s">
        <v>2280</v>
      </c>
      <c r="W507" s="456" t="s">
        <v>1898</v>
      </c>
      <c r="X507" s="388">
        <v>9142004</v>
      </c>
      <c r="Y507" s="386" t="s">
        <v>58</v>
      </c>
      <c r="Z507" s="386" t="s">
        <v>1695</v>
      </c>
      <c r="AA507" s="65">
        <v>10.199999999999999</v>
      </c>
    </row>
    <row r="508" spans="1:27">
      <c r="A508" s="95" t="s">
        <v>2520</v>
      </c>
      <c r="B508" s="93" t="s">
        <v>198</v>
      </c>
      <c r="C508" s="93" t="s">
        <v>27</v>
      </c>
      <c r="D508" s="93" t="s">
        <v>2521</v>
      </c>
      <c r="E508" s="93"/>
      <c r="F508" s="93"/>
      <c r="G508" s="93">
        <v>2599555582</v>
      </c>
      <c r="H508" s="93">
        <v>958717800</v>
      </c>
      <c r="I508" s="93" t="s">
        <v>2522</v>
      </c>
      <c r="J508" s="298">
        <v>33664</v>
      </c>
      <c r="K508" s="298" t="str">
        <f>TEXT(Table_3[[#This Row],[Nascimento]],"DD/MM/AA")</f>
        <v>01/03/92</v>
      </c>
      <c r="L508" s="93" t="s">
        <v>2523</v>
      </c>
      <c r="M508" s="93"/>
      <c r="N508" s="93" t="s">
        <v>2498</v>
      </c>
      <c r="O508" s="93" t="s">
        <v>1311</v>
      </c>
      <c r="P508" s="93" t="s">
        <v>2524</v>
      </c>
      <c r="Q508" s="93" t="s">
        <v>2525</v>
      </c>
      <c r="R508" s="93" t="s">
        <v>105</v>
      </c>
      <c r="S508" s="93" t="s">
        <v>2526</v>
      </c>
      <c r="T508" s="93" t="s">
        <v>2527</v>
      </c>
      <c r="U508" s="93" t="s">
        <v>2528</v>
      </c>
      <c r="V508" s="93" t="s">
        <v>2529</v>
      </c>
      <c r="W508" s="439" t="s">
        <v>2140</v>
      </c>
      <c r="X508" s="93">
        <v>9142006</v>
      </c>
      <c r="Y508" s="93" t="s">
        <v>58</v>
      </c>
      <c r="Z508" s="93" t="s">
        <v>1695</v>
      </c>
      <c r="AA508" s="65">
        <v>10.199999999999999</v>
      </c>
    </row>
    <row r="509" spans="1:27">
      <c r="A509" s="389" t="s">
        <v>2530</v>
      </c>
      <c r="B509" s="386" t="s">
        <v>2476</v>
      </c>
      <c r="C509" s="386" t="s">
        <v>27</v>
      </c>
      <c r="D509" s="386" t="s">
        <v>2531</v>
      </c>
      <c r="E509" s="386" t="s">
        <v>2532</v>
      </c>
      <c r="F509" s="386" t="s">
        <v>2533</v>
      </c>
      <c r="G509" s="386" t="s">
        <v>2534</v>
      </c>
      <c r="H509" s="386" t="s">
        <v>2535</v>
      </c>
      <c r="I509" s="386" t="s">
        <v>2536</v>
      </c>
      <c r="J509" s="387">
        <v>32806</v>
      </c>
      <c r="K509" s="387" t="str">
        <f>TEXT(Table_3[[#This Row],[Nascimento]],"DD/MM/AA")</f>
        <v>25/10/89</v>
      </c>
      <c r="L509" s="386"/>
      <c r="M509" s="386"/>
      <c r="N509" s="386"/>
      <c r="O509" s="386"/>
      <c r="P509" s="386" t="s">
        <v>2537</v>
      </c>
      <c r="Q509" s="386" t="s">
        <v>2538</v>
      </c>
      <c r="R509" s="386"/>
      <c r="S509" s="386"/>
      <c r="T509" s="386"/>
      <c r="U509" s="386" t="s">
        <v>2539</v>
      </c>
      <c r="V509" s="386" t="s">
        <v>2540</v>
      </c>
      <c r="W509" s="456" t="s">
        <v>2140</v>
      </c>
      <c r="X509" s="386">
        <v>9143009</v>
      </c>
      <c r="Y509" s="386" t="s">
        <v>113</v>
      </c>
      <c r="Z509" s="386" t="s">
        <v>1695</v>
      </c>
      <c r="AA509" s="65">
        <v>10.199999999999999</v>
      </c>
    </row>
    <row r="510" spans="1:27">
      <c r="A510" s="93" t="s">
        <v>2428</v>
      </c>
      <c r="B510" s="93" t="s">
        <v>61</v>
      </c>
      <c r="C510" s="93" t="s">
        <v>65</v>
      </c>
      <c r="D510" s="93" t="s">
        <v>2429</v>
      </c>
      <c r="E510" s="93" t="s">
        <v>2430</v>
      </c>
      <c r="F510" s="93" t="s">
        <v>2431</v>
      </c>
      <c r="G510" s="93">
        <v>1019016906</v>
      </c>
      <c r="H510" s="93">
        <v>5513636</v>
      </c>
      <c r="I510" s="93" t="s">
        <v>34</v>
      </c>
      <c r="J510" s="298">
        <v>32518</v>
      </c>
      <c r="K510" s="298" t="str">
        <f>TEXT(Table_3[[#This Row],[Nascimento]],"DD/MM/AA")</f>
        <v>10/01/89</v>
      </c>
      <c r="L510" s="93" t="s">
        <v>2432</v>
      </c>
      <c r="M510" s="93"/>
      <c r="N510" s="93" t="s">
        <v>2433</v>
      </c>
      <c r="O510" s="93" t="s">
        <v>2434</v>
      </c>
      <c r="P510" s="93" t="s">
        <v>2435</v>
      </c>
      <c r="Q510" s="93" t="s">
        <v>2432</v>
      </c>
      <c r="R510" s="93" t="s">
        <v>518</v>
      </c>
      <c r="S510" s="93"/>
      <c r="T510" s="93"/>
      <c r="U510" s="93" t="s">
        <v>2436</v>
      </c>
      <c r="V510" s="93" t="s">
        <v>2437</v>
      </c>
      <c r="W510" s="439" t="s">
        <v>1695</v>
      </c>
      <c r="X510" s="257">
        <v>7242009</v>
      </c>
      <c r="Y510" s="93" t="s">
        <v>58</v>
      </c>
      <c r="Z510" s="93" t="s">
        <v>2438</v>
      </c>
      <c r="AA510" s="65">
        <v>10.199999999999999</v>
      </c>
    </row>
    <row r="511" spans="1:27">
      <c r="A511" s="389" t="s">
        <v>2541</v>
      </c>
      <c r="B511" s="386" t="s">
        <v>87</v>
      </c>
      <c r="C511" s="386" t="s">
        <v>27</v>
      </c>
      <c r="D511" s="386" t="s">
        <v>2542</v>
      </c>
      <c r="E511" s="386" t="s">
        <v>2543</v>
      </c>
      <c r="F511" s="386"/>
      <c r="G511" s="386" t="s">
        <v>2544</v>
      </c>
      <c r="H511" s="386" t="s">
        <v>2545</v>
      </c>
      <c r="I511" s="386" t="s">
        <v>210</v>
      </c>
      <c r="J511" s="387">
        <v>32633</v>
      </c>
      <c r="K511" s="387" t="str">
        <f>TEXT(Table_3[[#This Row],[Nascimento]],"DD/MM/AA")</f>
        <v>05/05/89</v>
      </c>
      <c r="L511" s="386" t="s">
        <v>2546</v>
      </c>
      <c r="M511" s="386" t="s">
        <v>2547</v>
      </c>
      <c r="N511" s="386" t="s">
        <v>2548</v>
      </c>
      <c r="O511" s="386" t="s">
        <v>1137</v>
      </c>
      <c r="P511" s="386" t="s">
        <v>2549</v>
      </c>
      <c r="Q511" s="386" t="s">
        <v>2550</v>
      </c>
      <c r="R511" s="386" t="s">
        <v>518</v>
      </c>
      <c r="S511" s="386">
        <v>2186</v>
      </c>
      <c r="T511" s="386" t="s">
        <v>2551</v>
      </c>
      <c r="U511" s="386" t="s">
        <v>2552</v>
      </c>
      <c r="V511" s="386" t="s">
        <v>2553</v>
      </c>
      <c r="W511" s="456" t="s">
        <v>2140</v>
      </c>
      <c r="X511" s="386">
        <v>7143024</v>
      </c>
      <c r="Y511" s="386" t="s">
        <v>113</v>
      </c>
      <c r="Z511" s="386" t="s">
        <v>2554</v>
      </c>
      <c r="AA511" s="65">
        <v>10.199999999999999</v>
      </c>
    </row>
    <row r="512" spans="1:27">
      <c r="A512" s="93" t="s">
        <v>2293</v>
      </c>
      <c r="B512" s="93" t="s">
        <v>768</v>
      </c>
      <c r="C512" s="93" t="s">
        <v>145</v>
      </c>
      <c r="D512" s="93" t="s">
        <v>2294</v>
      </c>
      <c r="E512" s="93" t="s">
        <v>2295</v>
      </c>
      <c r="F512" s="93"/>
      <c r="G512" s="93" t="s">
        <v>2296</v>
      </c>
      <c r="H512" s="390">
        <v>4509947</v>
      </c>
      <c r="I512" s="93" t="s">
        <v>34</v>
      </c>
      <c r="J512" s="298">
        <v>33115</v>
      </c>
      <c r="K512" s="298" t="str">
        <f>TEXT(Table_3[[#This Row],[Nascimento]],"DD/MM/AA")</f>
        <v>30/08/90</v>
      </c>
      <c r="L512" s="93" t="s">
        <v>2297</v>
      </c>
      <c r="M512" s="93" t="s">
        <v>2298</v>
      </c>
      <c r="N512" s="93" t="s">
        <v>2299</v>
      </c>
      <c r="O512" s="93" t="s">
        <v>331</v>
      </c>
      <c r="P512" s="93" t="s">
        <v>2300</v>
      </c>
      <c r="Q512" s="93" t="s">
        <v>2301</v>
      </c>
      <c r="R512" s="93" t="s">
        <v>109</v>
      </c>
      <c r="S512" s="93" t="s">
        <v>2302</v>
      </c>
      <c r="T512" s="93">
        <v>1011013</v>
      </c>
      <c r="U512" s="93" t="s">
        <v>2303</v>
      </c>
      <c r="V512" s="93" t="s">
        <v>2304</v>
      </c>
      <c r="W512" s="439" t="s">
        <v>1898</v>
      </c>
      <c r="X512" s="257">
        <v>8244013</v>
      </c>
      <c r="Y512" s="93" t="s">
        <v>57</v>
      </c>
      <c r="Z512" s="93" t="s">
        <v>1965</v>
      </c>
      <c r="AA512" s="65">
        <v>10.199999999999999</v>
      </c>
    </row>
    <row r="513" spans="1:27">
      <c r="A513" s="386" t="s">
        <v>2305</v>
      </c>
      <c r="B513" s="386" t="s">
        <v>87</v>
      </c>
      <c r="C513" s="386" t="s">
        <v>145</v>
      </c>
      <c r="D513" s="386" t="s">
        <v>2306</v>
      </c>
      <c r="E513" s="386" t="s">
        <v>2307</v>
      </c>
      <c r="F513" s="386"/>
      <c r="G513" s="386">
        <v>4579595920</v>
      </c>
      <c r="H513" s="386">
        <v>4554993</v>
      </c>
      <c r="I513" s="386" t="s">
        <v>298</v>
      </c>
      <c r="J513" s="387">
        <v>32363</v>
      </c>
      <c r="K513" s="387" t="str">
        <f>TEXT(Table_3[[#This Row],[Nascimento]],"DD/MM/AA")</f>
        <v>08/08/88</v>
      </c>
      <c r="L513" s="386" t="s">
        <v>2308</v>
      </c>
      <c r="M513" s="386" t="s">
        <v>2309</v>
      </c>
      <c r="N513" s="386" t="s">
        <v>2310</v>
      </c>
      <c r="O513" s="386">
        <v>88015640</v>
      </c>
      <c r="P513" s="386" t="s">
        <v>2311</v>
      </c>
      <c r="Q513" s="386" t="s">
        <v>2312</v>
      </c>
      <c r="R513" s="386" t="s">
        <v>2313</v>
      </c>
      <c r="S513" s="386" t="s">
        <v>2314</v>
      </c>
      <c r="T513" s="386" t="s">
        <v>2315</v>
      </c>
      <c r="U513" s="386" t="s">
        <v>2316</v>
      </c>
      <c r="V513" s="386" t="s">
        <v>2317</v>
      </c>
      <c r="W513" s="456" t="s">
        <v>1898</v>
      </c>
      <c r="X513" s="388">
        <v>8244023</v>
      </c>
      <c r="Y513" s="386" t="s">
        <v>309</v>
      </c>
      <c r="Z513" s="386" t="s">
        <v>1965</v>
      </c>
      <c r="AA513" s="65">
        <v>10.199999999999999</v>
      </c>
    </row>
    <row r="514" spans="1:27">
      <c r="A514" s="93" t="s">
        <v>2555</v>
      </c>
      <c r="B514" s="93" t="s">
        <v>26</v>
      </c>
      <c r="C514" s="93" t="s">
        <v>27</v>
      </c>
      <c r="D514" s="93" t="s">
        <v>2556</v>
      </c>
      <c r="E514" s="93" t="s">
        <v>2557</v>
      </c>
      <c r="F514" s="93" t="s">
        <v>2558</v>
      </c>
      <c r="G514" s="93" t="s">
        <v>2559</v>
      </c>
      <c r="H514" s="93">
        <v>5734053</v>
      </c>
      <c r="I514" s="93" t="s">
        <v>34</v>
      </c>
      <c r="J514" s="298">
        <v>32329</v>
      </c>
      <c r="K514" s="298" t="str">
        <f>TEXT(Table_3[[#This Row],[Nascimento]],"DD/MM/AA")</f>
        <v>05/07/88</v>
      </c>
      <c r="L514" s="93" t="s">
        <v>2560</v>
      </c>
      <c r="M514" s="93">
        <v>201</v>
      </c>
      <c r="N514" s="93" t="s">
        <v>2561</v>
      </c>
      <c r="O514" s="93"/>
      <c r="P514" s="93" t="s">
        <v>2562</v>
      </c>
      <c r="Q514" s="93" t="s">
        <v>2562</v>
      </c>
      <c r="R514" s="93"/>
      <c r="S514" s="93"/>
      <c r="T514" s="93"/>
      <c r="U514" s="93" t="s">
        <v>2563</v>
      </c>
      <c r="V514" s="93" t="s">
        <v>2564</v>
      </c>
      <c r="W514" s="439" t="s">
        <v>1770</v>
      </c>
      <c r="X514" s="257">
        <v>10103140</v>
      </c>
      <c r="Y514" s="93" t="s">
        <v>58</v>
      </c>
      <c r="Z514" s="93" t="s">
        <v>1770</v>
      </c>
      <c r="AA514" s="65">
        <v>10.199999999999999</v>
      </c>
    </row>
    <row r="515" spans="1:27">
      <c r="A515" s="386" t="s">
        <v>2565</v>
      </c>
      <c r="B515" s="386" t="s">
        <v>198</v>
      </c>
      <c r="C515" s="386" t="s">
        <v>27</v>
      </c>
      <c r="D515" s="386" t="s">
        <v>2566</v>
      </c>
      <c r="E515" s="386" t="s">
        <v>2567</v>
      </c>
      <c r="F515" s="386" t="s">
        <v>2568</v>
      </c>
      <c r="G515" s="386">
        <v>8522346941</v>
      </c>
      <c r="H515" s="386">
        <v>4282139</v>
      </c>
      <c r="I515" s="386" t="s">
        <v>34</v>
      </c>
      <c r="J515" s="387">
        <v>33050</v>
      </c>
      <c r="K515" s="387" t="str">
        <f>TEXT(Table_3[[#This Row],[Nascimento]],"DD/MM/AA")</f>
        <v>26/06/90</v>
      </c>
      <c r="L515" s="386" t="s">
        <v>2569</v>
      </c>
      <c r="M515" s="386"/>
      <c r="N515" s="386" t="s">
        <v>73</v>
      </c>
      <c r="O515" s="386" t="s">
        <v>2570</v>
      </c>
      <c r="P515" s="386" t="s">
        <v>2571</v>
      </c>
      <c r="Q515" s="386" t="s">
        <v>2572</v>
      </c>
      <c r="R515" s="386"/>
      <c r="S515" s="386"/>
      <c r="T515" s="386"/>
      <c r="U515" s="386" t="s">
        <v>2573</v>
      </c>
      <c r="V515" s="386" t="s">
        <v>2574</v>
      </c>
      <c r="W515" s="456" t="s">
        <v>1770</v>
      </c>
      <c r="X515" s="388">
        <v>9242031</v>
      </c>
      <c r="Y515" s="386" t="s">
        <v>58</v>
      </c>
      <c r="Z515" s="386" t="s">
        <v>2575</v>
      </c>
      <c r="AA515" s="65">
        <v>10.199999999999999</v>
      </c>
    </row>
    <row r="516" spans="1:27">
      <c r="A516" s="93" t="s">
        <v>2318</v>
      </c>
      <c r="B516" s="93" t="s">
        <v>198</v>
      </c>
      <c r="C516" s="93" t="s">
        <v>145</v>
      </c>
      <c r="D516" s="93" t="s">
        <v>2319</v>
      </c>
      <c r="E516" s="93" t="s">
        <v>2320</v>
      </c>
      <c r="F516" s="93" t="s">
        <v>2321</v>
      </c>
      <c r="G516" s="93" t="s">
        <v>2322</v>
      </c>
      <c r="H516" s="93" t="s">
        <v>2323</v>
      </c>
      <c r="I516" s="93" t="s">
        <v>210</v>
      </c>
      <c r="J516" s="298">
        <v>32997</v>
      </c>
      <c r="K516" s="298" t="str">
        <f>TEXT(Table_3[[#This Row],[Nascimento]],"DD/MM/AA")</f>
        <v>04/05/90</v>
      </c>
      <c r="L516" s="93" t="s">
        <v>2324</v>
      </c>
      <c r="M516" s="93" t="s">
        <v>2325</v>
      </c>
      <c r="N516" s="93" t="s">
        <v>41</v>
      </c>
      <c r="O516" s="93" t="s">
        <v>102</v>
      </c>
      <c r="P516" s="93" t="s">
        <v>2326</v>
      </c>
      <c r="Q516" s="93" t="s">
        <v>2327</v>
      </c>
      <c r="R516" s="93" t="s">
        <v>105</v>
      </c>
      <c r="S516" s="93" t="s">
        <v>2328</v>
      </c>
      <c r="T516" s="93" t="s">
        <v>2329</v>
      </c>
      <c r="U516" s="93" t="s">
        <v>2330</v>
      </c>
      <c r="V516" s="93" t="s">
        <v>2331</v>
      </c>
      <c r="W516" s="439" t="s">
        <v>1898</v>
      </c>
      <c r="X516" s="257">
        <v>9243031</v>
      </c>
      <c r="Y516" s="93" t="s">
        <v>113</v>
      </c>
      <c r="Z516" s="93" t="s">
        <v>2140</v>
      </c>
      <c r="AA516" s="65">
        <v>10.199999999999999</v>
      </c>
    </row>
    <row r="517" spans="1:27">
      <c r="A517" s="386" t="s">
        <v>2344</v>
      </c>
      <c r="B517" s="386" t="s">
        <v>198</v>
      </c>
      <c r="C517" s="386" t="s">
        <v>145</v>
      </c>
      <c r="D517" s="386" t="s">
        <v>2345</v>
      </c>
      <c r="E517" s="386" t="s">
        <v>2346</v>
      </c>
      <c r="F517" s="386"/>
      <c r="G517" s="386" t="s">
        <v>2347</v>
      </c>
      <c r="H517" s="386" t="s">
        <v>2348</v>
      </c>
      <c r="I517" s="386" t="s">
        <v>34</v>
      </c>
      <c r="J517" s="387">
        <v>33952</v>
      </c>
      <c r="K517" s="387" t="str">
        <f>TEXT(Table_3[[#This Row],[Nascimento]],"DD/MM/AA")</f>
        <v>14/12/92</v>
      </c>
      <c r="L517" s="386" t="s">
        <v>2349</v>
      </c>
      <c r="M517" s="386" t="s">
        <v>2350</v>
      </c>
      <c r="N517" s="386" t="s">
        <v>1161</v>
      </c>
      <c r="O517" s="386" t="s">
        <v>160</v>
      </c>
      <c r="P517" s="386" t="s">
        <v>2351</v>
      </c>
      <c r="Q517" s="386" t="s">
        <v>2352</v>
      </c>
      <c r="R517" s="386" t="s">
        <v>105</v>
      </c>
      <c r="S517" s="386"/>
      <c r="T517" s="386"/>
      <c r="U517" s="386"/>
      <c r="V517" s="386"/>
      <c r="W517" s="456" t="s">
        <v>1898</v>
      </c>
      <c r="X517" s="388">
        <v>10100836</v>
      </c>
      <c r="Y517" s="386" t="s">
        <v>58</v>
      </c>
      <c r="Z517" s="386" t="s">
        <v>1770</v>
      </c>
      <c r="AA517" s="65">
        <v>10.199999999999999</v>
      </c>
    </row>
    <row r="518" spans="1:27">
      <c r="A518" s="93" t="s">
        <v>2451</v>
      </c>
      <c r="B518" s="93" t="s">
        <v>26</v>
      </c>
      <c r="C518" s="93" t="s">
        <v>27</v>
      </c>
      <c r="D518" s="93" t="s">
        <v>2452</v>
      </c>
      <c r="E518" s="93" t="s">
        <v>2453</v>
      </c>
      <c r="F518" s="93" t="s">
        <v>2454</v>
      </c>
      <c r="G518" s="93" t="s">
        <v>2455</v>
      </c>
      <c r="H518" s="93" t="s">
        <v>2456</v>
      </c>
      <c r="I518" s="93" t="s">
        <v>210</v>
      </c>
      <c r="J518" s="298">
        <v>32899</v>
      </c>
      <c r="K518" s="298" t="str">
        <f>TEXT(Table_3[[#This Row],[Nascimento]],"DD/MM/AA")</f>
        <v>26/01/90</v>
      </c>
      <c r="L518" s="93" t="s">
        <v>2457</v>
      </c>
      <c r="M518" s="93" t="s">
        <v>2458</v>
      </c>
      <c r="N518" s="93" t="s">
        <v>1161</v>
      </c>
      <c r="O518" s="93" t="s">
        <v>160</v>
      </c>
      <c r="P518" s="93" t="s">
        <v>2459</v>
      </c>
      <c r="Q518" s="93" t="s">
        <v>2460</v>
      </c>
      <c r="R518" s="93" t="s">
        <v>105</v>
      </c>
      <c r="S518" s="93" t="s">
        <v>223</v>
      </c>
      <c r="T518" s="93" t="s">
        <v>2461</v>
      </c>
      <c r="U518" s="93" t="s">
        <v>2462</v>
      </c>
      <c r="V518" s="93" t="s">
        <v>2463</v>
      </c>
      <c r="W518" s="439" t="s">
        <v>1770</v>
      </c>
      <c r="X518" s="257">
        <v>9144017</v>
      </c>
      <c r="Y518" s="93" t="s">
        <v>57</v>
      </c>
      <c r="Z518" s="93" t="s">
        <v>1695</v>
      </c>
      <c r="AA518" s="65">
        <v>10.199999999999999</v>
      </c>
    </row>
    <row r="519" spans="1:27">
      <c r="A519" s="386" t="s">
        <v>2464</v>
      </c>
      <c r="B519" s="386" t="s">
        <v>768</v>
      </c>
      <c r="C519" s="386" t="s">
        <v>27</v>
      </c>
      <c r="D519" s="386" t="s">
        <v>2465</v>
      </c>
      <c r="E519" s="386" t="s">
        <v>2466</v>
      </c>
      <c r="F519" s="386"/>
      <c r="G519" s="386" t="s">
        <v>2467</v>
      </c>
      <c r="H519" s="391">
        <v>2006009119191</v>
      </c>
      <c r="I519" s="386" t="s">
        <v>2468</v>
      </c>
      <c r="J519" s="387">
        <v>33081</v>
      </c>
      <c r="K519" s="387" t="str">
        <f>TEXT(Table_3[[#This Row],[Nascimento]],"DD/MM/AA")</f>
        <v>27/07/90</v>
      </c>
      <c r="L519" s="386" t="s">
        <v>2469</v>
      </c>
      <c r="M519" s="386" t="s">
        <v>2470</v>
      </c>
      <c r="N519" s="386" t="s">
        <v>1161</v>
      </c>
      <c r="O519" s="386" t="s">
        <v>776</v>
      </c>
      <c r="P519" s="386" t="s">
        <v>2471</v>
      </c>
      <c r="Q519" s="386" t="s">
        <v>2472</v>
      </c>
      <c r="R519" s="386" t="s">
        <v>105</v>
      </c>
      <c r="S519" s="386" t="s">
        <v>223</v>
      </c>
      <c r="T519" s="386" t="s">
        <v>2473</v>
      </c>
      <c r="U519" s="386" t="s">
        <v>2474</v>
      </c>
      <c r="V519" s="386" t="s">
        <v>2475</v>
      </c>
      <c r="W519" s="456" t="s">
        <v>1770</v>
      </c>
      <c r="X519" s="388">
        <v>9242015</v>
      </c>
      <c r="Y519" s="386" t="s">
        <v>58</v>
      </c>
      <c r="Z519" s="386" t="s">
        <v>2140</v>
      </c>
      <c r="AA519" s="65">
        <v>10.199999999999999</v>
      </c>
    </row>
    <row r="520" spans="1:27">
      <c r="A520" s="93" t="s">
        <v>2196</v>
      </c>
      <c r="B520" s="93" t="s">
        <v>2476</v>
      </c>
      <c r="C520" s="93" t="s">
        <v>27</v>
      </c>
      <c r="D520" s="93" t="s">
        <v>2197</v>
      </c>
      <c r="E520" s="93" t="s">
        <v>2198</v>
      </c>
      <c r="F520" s="93" t="s">
        <v>2199</v>
      </c>
      <c r="G520" s="93" t="s">
        <v>2200</v>
      </c>
      <c r="H520" s="93" t="s">
        <v>2201</v>
      </c>
      <c r="I520" s="93" t="s">
        <v>34</v>
      </c>
      <c r="J520" s="298">
        <v>32401</v>
      </c>
      <c r="K520" s="298" t="str">
        <f>TEXT(Table_3[[#This Row],[Nascimento]],"DD/MM/AA")</f>
        <v>15/09/88</v>
      </c>
      <c r="L520" s="392" t="s">
        <v>2202</v>
      </c>
      <c r="M520" s="392"/>
      <c r="N520" s="392" t="s">
        <v>1161</v>
      </c>
      <c r="O520" s="392" t="s">
        <v>1741</v>
      </c>
      <c r="P520" s="93" t="s">
        <v>2203</v>
      </c>
      <c r="Q520" s="93" t="s">
        <v>2204</v>
      </c>
      <c r="R520" s="93" t="s">
        <v>105</v>
      </c>
      <c r="S520" s="93" t="s">
        <v>223</v>
      </c>
      <c r="T520" s="93" t="s">
        <v>2205</v>
      </c>
      <c r="U520" s="93" t="s">
        <v>2206</v>
      </c>
      <c r="V520" s="93" t="s">
        <v>2207</v>
      </c>
      <c r="W520" s="439" t="s">
        <v>1770</v>
      </c>
      <c r="X520" s="257">
        <v>9244020</v>
      </c>
      <c r="Y520" s="93" t="s">
        <v>57</v>
      </c>
      <c r="Z520" s="93" t="s">
        <v>2140</v>
      </c>
      <c r="AA520" s="65">
        <v>10.199999999999999</v>
      </c>
    </row>
    <row r="521" spans="1:27">
      <c r="A521" s="386" t="s">
        <v>2576</v>
      </c>
      <c r="B521" s="386" t="s">
        <v>26</v>
      </c>
      <c r="C521" s="386" t="s">
        <v>27</v>
      </c>
      <c r="D521" s="386" t="s">
        <v>2577</v>
      </c>
      <c r="E521" s="386" t="s">
        <v>2578</v>
      </c>
      <c r="F521" s="386"/>
      <c r="G521" s="386" t="s">
        <v>2579</v>
      </c>
      <c r="H521" s="386">
        <v>4580284</v>
      </c>
      <c r="I521" s="386" t="s">
        <v>2580</v>
      </c>
      <c r="J521" s="387">
        <v>33026</v>
      </c>
      <c r="K521" s="387" t="str">
        <f>TEXT(Table_3[[#This Row],[Nascimento]],"DD/MM/AA")</f>
        <v>02/06/90</v>
      </c>
      <c r="L521" s="386" t="s">
        <v>2581</v>
      </c>
      <c r="M521" s="386" t="s">
        <v>2582</v>
      </c>
      <c r="N521" s="386" t="s">
        <v>2561</v>
      </c>
      <c r="O521" s="386" t="s">
        <v>2583</v>
      </c>
      <c r="P521" s="386" t="s">
        <v>2584</v>
      </c>
      <c r="Q521" s="386" t="s">
        <v>2585</v>
      </c>
      <c r="R521" s="386" t="s">
        <v>2586</v>
      </c>
      <c r="S521" s="386"/>
      <c r="T521" s="386"/>
      <c r="U521" s="386" t="s">
        <v>2587</v>
      </c>
      <c r="V521" s="386" t="s">
        <v>2588</v>
      </c>
      <c r="W521" s="456" t="s">
        <v>1770</v>
      </c>
      <c r="X521" s="388">
        <v>9142019</v>
      </c>
      <c r="Y521" s="386" t="s">
        <v>2589</v>
      </c>
      <c r="Z521" s="386" t="s">
        <v>1695</v>
      </c>
      <c r="AA521" s="65">
        <v>10.199999999999999</v>
      </c>
    </row>
    <row r="522" spans="1:27">
      <c r="A522" s="93" t="s">
        <v>2367</v>
      </c>
      <c r="B522" s="93" t="s">
        <v>26</v>
      </c>
      <c r="C522" s="93" t="s">
        <v>65</v>
      </c>
      <c r="D522" s="93" t="s">
        <v>2368</v>
      </c>
      <c r="E522" s="93" t="s">
        <v>2369</v>
      </c>
      <c r="F522" s="93" t="s">
        <v>2370</v>
      </c>
      <c r="G522" s="93" t="s">
        <v>2371</v>
      </c>
      <c r="H522" s="390">
        <v>4786412</v>
      </c>
      <c r="I522" s="93" t="s">
        <v>34</v>
      </c>
      <c r="J522" s="298">
        <v>32709</v>
      </c>
      <c r="K522" s="298" t="str">
        <f>TEXT(Table_3[[#This Row],[Nascimento]],"DD/MM/AA")</f>
        <v>20/07/89</v>
      </c>
      <c r="L522" s="93" t="s">
        <v>2372</v>
      </c>
      <c r="M522" s="93" t="s">
        <v>2373</v>
      </c>
      <c r="N522" s="93" t="s">
        <v>41</v>
      </c>
      <c r="O522" s="93" t="s">
        <v>833</v>
      </c>
      <c r="P522" s="93" t="s">
        <v>2374</v>
      </c>
      <c r="Q522" s="93" t="s">
        <v>2375</v>
      </c>
      <c r="R522" s="93" t="s">
        <v>105</v>
      </c>
      <c r="S522" s="93" t="s">
        <v>1504</v>
      </c>
      <c r="T522" s="93" t="s">
        <v>2376</v>
      </c>
      <c r="U522" s="93" t="s">
        <v>2377</v>
      </c>
      <c r="V522" s="93" t="s">
        <v>2378</v>
      </c>
      <c r="W522" s="439" t="s">
        <v>2140</v>
      </c>
      <c r="X522" s="257">
        <v>9144019</v>
      </c>
      <c r="Y522" s="93" t="s">
        <v>57</v>
      </c>
      <c r="Z522" s="93" t="s">
        <v>1695</v>
      </c>
      <c r="AA522" s="65">
        <v>10.199999999999999</v>
      </c>
    </row>
    <row r="523" spans="1:27">
      <c r="A523" s="386" t="s">
        <v>2379</v>
      </c>
      <c r="B523" s="386" t="s">
        <v>26</v>
      </c>
      <c r="C523" s="386" t="s">
        <v>145</v>
      </c>
      <c r="D523" s="386" t="s">
        <v>2380</v>
      </c>
      <c r="E523" s="386" t="s">
        <v>2381</v>
      </c>
      <c r="F523" s="386" t="s">
        <v>2382</v>
      </c>
      <c r="G523" s="386" t="s">
        <v>2383</v>
      </c>
      <c r="H523" s="393">
        <v>4276808</v>
      </c>
      <c r="I523" s="386" t="s">
        <v>34</v>
      </c>
      <c r="J523" s="387">
        <v>33052</v>
      </c>
      <c r="K523" s="387" t="str">
        <f>TEXT(Table_3[[#This Row],[Nascimento]],"DD/MM/AA")</f>
        <v>28/06/90</v>
      </c>
      <c r="L523" s="386" t="s">
        <v>2384</v>
      </c>
      <c r="M523" s="386" t="s">
        <v>2385</v>
      </c>
      <c r="N523" s="386" t="s">
        <v>1763</v>
      </c>
      <c r="O523" s="386" t="s">
        <v>2386</v>
      </c>
      <c r="P523" s="386" t="s">
        <v>2387</v>
      </c>
      <c r="Q523" s="386" t="s">
        <v>2388</v>
      </c>
      <c r="R523" s="386" t="s">
        <v>518</v>
      </c>
      <c r="S523" s="386" t="s">
        <v>2389</v>
      </c>
      <c r="T523" s="386" t="s">
        <v>2390</v>
      </c>
      <c r="U523" s="386" t="s">
        <v>2391</v>
      </c>
      <c r="V523" s="386" t="s">
        <v>2392</v>
      </c>
      <c r="W523" s="456" t="s">
        <v>1898</v>
      </c>
      <c r="X523" s="388">
        <v>8242027</v>
      </c>
      <c r="Y523" s="386" t="s">
        <v>58</v>
      </c>
      <c r="Z523" s="386" t="s">
        <v>1965</v>
      </c>
      <c r="AA523" s="65">
        <v>10.199999999999999</v>
      </c>
    </row>
    <row r="524" spans="1:27">
      <c r="A524" s="93" t="s">
        <v>2590</v>
      </c>
      <c r="B524" s="93" t="s">
        <v>768</v>
      </c>
      <c r="C524" s="93" t="s">
        <v>27</v>
      </c>
      <c r="D524" s="93" t="s">
        <v>2591</v>
      </c>
      <c r="E524" s="93" t="s">
        <v>2592</v>
      </c>
      <c r="F524" s="93"/>
      <c r="G524" s="93" t="s">
        <v>2593</v>
      </c>
      <c r="H524" s="196">
        <v>4510672</v>
      </c>
      <c r="I524" s="93" t="s">
        <v>2158</v>
      </c>
      <c r="J524" s="298">
        <v>32457</v>
      </c>
      <c r="K524" s="298" t="str">
        <f>TEXT(Table_3[[#This Row],[Nascimento]],"DD/MM/AA")</f>
        <v>10/11/88</v>
      </c>
      <c r="L524" s="93" t="s">
        <v>2594</v>
      </c>
      <c r="M524" s="93" t="s">
        <v>2595</v>
      </c>
      <c r="N524" s="93" t="s">
        <v>41</v>
      </c>
      <c r="O524" s="93" t="s">
        <v>2596</v>
      </c>
      <c r="P524" s="93" t="s">
        <v>2597</v>
      </c>
      <c r="Q524" s="93" t="s">
        <v>2598</v>
      </c>
      <c r="R524" s="93" t="s">
        <v>105</v>
      </c>
      <c r="S524" s="93" t="s">
        <v>1610</v>
      </c>
      <c r="T524" s="93" t="s">
        <v>2599</v>
      </c>
      <c r="U524" s="93" t="s">
        <v>2600</v>
      </c>
      <c r="V524" s="93" t="s">
        <v>2601</v>
      </c>
      <c r="W524" s="439" t="s">
        <v>2140</v>
      </c>
      <c r="X524" s="257">
        <v>8244019</v>
      </c>
      <c r="Y524" s="93" t="s">
        <v>57</v>
      </c>
      <c r="Z524" s="93" t="s">
        <v>1965</v>
      </c>
      <c r="AA524" s="65">
        <v>10.199999999999999</v>
      </c>
    </row>
    <row r="525" spans="1:27">
      <c r="A525" s="386" t="s">
        <v>2393</v>
      </c>
      <c r="B525" s="386" t="s">
        <v>198</v>
      </c>
      <c r="C525" s="386" t="s">
        <v>1682</v>
      </c>
      <c r="D525" s="386" t="s">
        <v>2394</v>
      </c>
      <c r="E525" s="386" t="s">
        <v>2395</v>
      </c>
      <c r="F525" s="386"/>
      <c r="G525" s="386" t="s">
        <v>2396</v>
      </c>
      <c r="H525" s="386" t="s">
        <v>2397</v>
      </c>
      <c r="I525" s="386" t="s">
        <v>1182</v>
      </c>
      <c r="J525" s="387">
        <v>32733</v>
      </c>
      <c r="K525" s="387" t="str">
        <f>TEXT(Table_3[[#This Row],[Nascimento]],"DD/MM/AA")</f>
        <v>13/08/89</v>
      </c>
      <c r="L525" s="386" t="s">
        <v>2398</v>
      </c>
      <c r="M525" s="386" t="s">
        <v>2399</v>
      </c>
      <c r="N525" s="386" t="s">
        <v>1136</v>
      </c>
      <c r="O525" s="386" t="s">
        <v>1025</v>
      </c>
      <c r="P525" s="386" t="s">
        <v>2400</v>
      </c>
      <c r="Q525" s="386" t="s">
        <v>2401</v>
      </c>
      <c r="R525" s="386" t="s">
        <v>105</v>
      </c>
      <c r="S525" s="386" t="s">
        <v>223</v>
      </c>
      <c r="T525" s="386" t="s">
        <v>2402</v>
      </c>
      <c r="U525" s="386" t="s">
        <v>2403</v>
      </c>
      <c r="V525" s="386" t="s">
        <v>2404</v>
      </c>
      <c r="W525" s="456" t="s">
        <v>1898</v>
      </c>
      <c r="X525" s="388">
        <v>8117039</v>
      </c>
      <c r="Y525" s="386" t="s">
        <v>1451</v>
      </c>
      <c r="Z525" s="386" t="s">
        <v>2101</v>
      </c>
      <c r="AA525" s="65">
        <v>10.199999999999999</v>
      </c>
    </row>
    <row r="526" spans="1:27">
      <c r="A526" s="389" t="s">
        <v>2602</v>
      </c>
      <c r="B526" s="394" t="s">
        <v>198</v>
      </c>
      <c r="C526" s="394" t="s">
        <v>145</v>
      </c>
      <c r="D526" s="394" t="s">
        <v>2603</v>
      </c>
      <c r="E526" s="394" t="s">
        <v>2604</v>
      </c>
      <c r="F526" s="394"/>
      <c r="G526" s="394" t="s">
        <v>2605</v>
      </c>
      <c r="H526" s="394" t="s">
        <v>2606</v>
      </c>
      <c r="I526" s="394" t="s">
        <v>210</v>
      </c>
      <c r="J526" s="395">
        <v>32940</v>
      </c>
      <c r="K526" s="395" t="str">
        <f>TEXT(Table_3[[#This Row],[Nascimento]],"DD/MM/AA")</f>
        <v>08/03/90</v>
      </c>
      <c r="L526" s="394" t="s">
        <v>794</v>
      </c>
      <c r="M526" s="394" t="s">
        <v>2607</v>
      </c>
      <c r="N526" s="394" t="s">
        <v>2485</v>
      </c>
      <c r="O526" s="394" t="s">
        <v>102</v>
      </c>
      <c r="P526" s="394" t="s">
        <v>2608</v>
      </c>
      <c r="Q526" s="394" t="s">
        <v>2609</v>
      </c>
      <c r="R526" s="394" t="s">
        <v>81</v>
      </c>
      <c r="S526" s="394" t="s">
        <v>2610</v>
      </c>
      <c r="T526" s="394">
        <v>1575</v>
      </c>
      <c r="U526" s="394" t="s">
        <v>2611</v>
      </c>
      <c r="V526" s="394" t="s">
        <v>2612</v>
      </c>
      <c r="W526" s="457" t="s">
        <v>1770</v>
      </c>
      <c r="X526" s="394">
        <v>8143002</v>
      </c>
      <c r="Y526" s="394" t="s">
        <v>113</v>
      </c>
      <c r="Z526" s="394" t="s">
        <v>2101</v>
      </c>
      <c r="AA526" s="65">
        <v>10.1</v>
      </c>
    </row>
    <row r="527" spans="1:27">
      <c r="A527" s="95" t="s">
        <v>2405</v>
      </c>
      <c r="B527" s="396" t="s">
        <v>87</v>
      </c>
      <c r="C527" s="396" t="s">
        <v>145</v>
      </c>
      <c r="D527" s="396" t="s">
        <v>2406</v>
      </c>
      <c r="E527" s="396" t="s">
        <v>2613</v>
      </c>
      <c r="F527" s="396" t="s">
        <v>2614</v>
      </c>
      <c r="G527" s="396" t="s">
        <v>2615</v>
      </c>
      <c r="H527" s="396" t="s">
        <v>2616</v>
      </c>
      <c r="I527" s="396" t="s">
        <v>34</v>
      </c>
      <c r="J527" s="397">
        <v>32372</v>
      </c>
      <c r="K527" s="397" t="str">
        <f>TEXT(Table_3[[#This Row],[Nascimento]],"DD/MM/AA")</f>
        <v>17/08/88</v>
      </c>
      <c r="L527" s="396" t="s">
        <v>2617</v>
      </c>
      <c r="M527" s="396" t="s">
        <v>1184</v>
      </c>
      <c r="N527" s="396" t="s">
        <v>2498</v>
      </c>
      <c r="O527" s="396" t="s">
        <v>776</v>
      </c>
      <c r="P527" s="396" t="s">
        <v>2618</v>
      </c>
      <c r="Q527" s="396" t="s">
        <v>2412</v>
      </c>
      <c r="R527" s="396" t="s">
        <v>2264</v>
      </c>
      <c r="S527" s="396">
        <v>1533</v>
      </c>
      <c r="T527" s="396">
        <v>1933</v>
      </c>
      <c r="U527" s="396" t="s">
        <v>2413</v>
      </c>
      <c r="V527" s="396" t="s">
        <v>2414</v>
      </c>
      <c r="W527" s="458" t="s">
        <v>1770</v>
      </c>
      <c r="X527" s="396">
        <v>9243034</v>
      </c>
      <c r="Y527" s="396" t="s">
        <v>113</v>
      </c>
      <c r="Z527" s="396" t="s">
        <v>2140</v>
      </c>
      <c r="AA527" s="65">
        <v>10.1</v>
      </c>
    </row>
    <row r="528" spans="1:27">
      <c r="A528" s="389" t="s">
        <v>2619</v>
      </c>
      <c r="B528" s="394" t="s">
        <v>87</v>
      </c>
      <c r="C528" s="394" t="s">
        <v>145</v>
      </c>
      <c r="D528" s="394" t="s">
        <v>2620</v>
      </c>
      <c r="E528" s="394" t="s">
        <v>2621</v>
      </c>
      <c r="F528" s="394" t="s">
        <v>2622</v>
      </c>
      <c r="G528" s="394" t="s">
        <v>2623</v>
      </c>
      <c r="H528" s="394">
        <v>5409147</v>
      </c>
      <c r="I528" s="394" t="s">
        <v>445</v>
      </c>
      <c r="J528" s="395">
        <v>33113</v>
      </c>
      <c r="K528" s="395" t="str">
        <f>TEXT(Table_3[[#This Row],[Nascimento]],"DD/MM/AA")</f>
        <v>28/08/90</v>
      </c>
      <c r="L528" s="394" t="s">
        <v>2624</v>
      </c>
      <c r="M528" s="394" t="s">
        <v>2625</v>
      </c>
      <c r="N528" s="394" t="s">
        <v>2626</v>
      </c>
      <c r="O528" s="394" t="s">
        <v>102</v>
      </c>
      <c r="P528" s="394" t="s">
        <v>2627</v>
      </c>
      <c r="Q528" s="394" t="s">
        <v>2628</v>
      </c>
      <c r="R528" s="394" t="s">
        <v>105</v>
      </c>
      <c r="S528" s="394" t="s">
        <v>223</v>
      </c>
      <c r="T528" s="394" t="s">
        <v>2629</v>
      </c>
      <c r="U528" s="394" t="s">
        <v>2630</v>
      </c>
      <c r="V528" s="394" t="s">
        <v>2631</v>
      </c>
      <c r="W528" s="457" t="s">
        <v>1770</v>
      </c>
      <c r="X528" s="394">
        <v>9144002</v>
      </c>
      <c r="Y528" s="394" t="s">
        <v>57</v>
      </c>
      <c r="Z528" s="394" t="s">
        <v>1695</v>
      </c>
      <c r="AA528" s="65">
        <v>10.1</v>
      </c>
    </row>
    <row r="529" spans="1:27">
      <c r="A529" s="95" t="s">
        <v>2632</v>
      </c>
      <c r="B529" s="396" t="s">
        <v>26</v>
      </c>
      <c r="C529" s="396" t="s">
        <v>27</v>
      </c>
      <c r="D529" s="396" t="s">
        <v>2633</v>
      </c>
      <c r="E529" s="396" t="s">
        <v>2634</v>
      </c>
      <c r="F529" s="396"/>
      <c r="G529" s="396" t="s">
        <v>2635</v>
      </c>
      <c r="H529" s="396">
        <v>4751789</v>
      </c>
      <c r="I529" s="396" t="s">
        <v>34</v>
      </c>
      <c r="J529" s="397">
        <v>32683</v>
      </c>
      <c r="K529" s="397" t="str">
        <f>TEXT(Table_3[[#This Row],[Nascimento]],"DD/MM/AA")</f>
        <v>24/06/89</v>
      </c>
      <c r="L529" s="396" t="s">
        <v>2636</v>
      </c>
      <c r="M529" s="396"/>
      <c r="N529" s="396" t="s">
        <v>2626</v>
      </c>
      <c r="O529" s="396"/>
      <c r="P529" s="396" t="s">
        <v>2637</v>
      </c>
      <c r="Q529" s="396" t="s">
        <v>2638</v>
      </c>
      <c r="R529" s="396" t="s">
        <v>105</v>
      </c>
      <c r="S529" s="396" t="s">
        <v>2639</v>
      </c>
      <c r="T529" s="396" t="s">
        <v>2640</v>
      </c>
      <c r="U529" s="396" t="s">
        <v>2641</v>
      </c>
      <c r="V529" s="396" t="s">
        <v>2642</v>
      </c>
      <c r="W529" s="458" t="s">
        <v>2140</v>
      </c>
      <c r="X529" s="396">
        <v>7144024</v>
      </c>
      <c r="Y529" s="396" t="s">
        <v>57</v>
      </c>
      <c r="Z529" s="396" t="s">
        <v>2554</v>
      </c>
      <c r="AA529" s="65">
        <v>10.1</v>
      </c>
    </row>
    <row r="530" spans="1:27">
      <c r="A530" s="389" t="s">
        <v>2643</v>
      </c>
      <c r="B530" s="394" t="s">
        <v>61</v>
      </c>
      <c r="C530" s="394" t="s">
        <v>62</v>
      </c>
      <c r="D530" s="394" t="s">
        <v>2644</v>
      </c>
      <c r="E530" s="394" t="s">
        <v>2645</v>
      </c>
      <c r="F530" s="394" t="s">
        <v>2646</v>
      </c>
      <c r="G530" s="394" t="s">
        <v>2647</v>
      </c>
      <c r="H530" s="394" t="s">
        <v>2648</v>
      </c>
      <c r="I530" s="394" t="s">
        <v>34</v>
      </c>
      <c r="J530" s="395">
        <v>32790</v>
      </c>
      <c r="K530" s="395" t="str">
        <f>TEXT(Table_3[[#This Row],[Nascimento]],"DD/MM/AA")</f>
        <v>09/10/89</v>
      </c>
      <c r="L530" s="394" t="s">
        <v>2649</v>
      </c>
      <c r="M530" s="394" t="s">
        <v>2650</v>
      </c>
      <c r="N530" s="394" t="s">
        <v>2485</v>
      </c>
      <c r="O530" s="394" t="s">
        <v>2651</v>
      </c>
      <c r="P530" s="394"/>
      <c r="Q530" s="394" t="s">
        <v>2652</v>
      </c>
      <c r="R530" s="394" t="s">
        <v>2653</v>
      </c>
      <c r="S530" s="394">
        <v>1011</v>
      </c>
      <c r="T530" s="394" t="s">
        <v>2654</v>
      </c>
      <c r="U530" s="394" t="s">
        <v>2655</v>
      </c>
      <c r="V530" s="394" t="s">
        <v>2656</v>
      </c>
      <c r="W530" s="457" t="s">
        <v>2101</v>
      </c>
      <c r="X530" s="394">
        <v>7144022</v>
      </c>
      <c r="Y530" s="394" t="s">
        <v>57</v>
      </c>
      <c r="Z530" s="394" t="s">
        <v>2554</v>
      </c>
      <c r="AA530" s="65">
        <v>10.1</v>
      </c>
    </row>
    <row r="531" spans="1:27">
      <c r="A531" s="95" t="s">
        <v>2657</v>
      </c>
      <c r="B531" s="396" t="s">
        <v>26</v>
      </c>
      <c r="C531" s="396" t="s">
        <v>27</v>
      </c>
      <c r="D531" s="396" t="s">
        <v>2658</v>
      </c>
      <c r="E531" s="396" t="s">
        <v>2659</v>
      </c>
      <c r="F531" s="396" t="s">
        <v>2660</v>
      </c>
      <c r="G531" s="396">
        <v>7540952903</v>
      </c>
      <c r="H531" s="396">
        <v>3510899</v>
      </c>
      <c r="I531" s="396" t="s">
        <v>2661</v>
      </c>
      <c r="J531" s="397">
        <v>32364</v>
      </c>
      <c r="K531" s="397" t="str">
        <f>TEXT(Table_3[[#This Row],[Nascimento]],"DD/MM/AA")</f>
        <v>09/08/88</v>
      </c>
      <c r="L531" s="396" t="s">
        <v>2662</v>
      </c>
      <c r="M531" s="396"/>
      <c r="N531" s="396" t="s">
        <v>1763</v>
      </c>
      <c r="O531" s="396" t="s">
        <v>2663</v>
      </c>
      <c r="P531" s="396" t="s">
        <v>2664</v>
      </c>
      <c r="Q531" s="396" t="s">
        <v>2665</v>
      </c>
      <c r="R531" s="396"/>
      <c r="S531" s="396"/>
      <c r="T531" s="396"/>
      <c r="U531" s="396" t="s">
        <v>2666</v>
      </c>
      <c r="V531" s="396" t="s">
        <v>2667</v>
      </c>
      <c r="W531" s="458" t="s">
        <v>1695</v>
      </c>
      <c r="X531" s="396">
        <v>7142001</v>
      </c>
      <c r="Y531" s="396" t="s">
        <v>58</v>
      </c>
      <c r="Z531" s="396" t="s">
        <v>2554</v>
      </c>
      <c r="AA531" s="65">
        <v>10.1</v>
      </c>
    </row>
    <row r="532" spans="1:27">
      <c r="A532" s="389" t="s">
        <v>2477</v>
      </c>
      <c r="B532" s="394" t="s">
        <v>768</v>
      </c>
      <c r="C532" s="394" t="s">
        <v>27</v>
      </c>
      <c r="D532" s="394" t="s">
        <v>2478</v>
      </c>
      <c r="E532" s="394" t="s">
        <v>2479</v>
      </c>
      <c r="F532" s="394" t="s">
        <v>2480</v>
      </c>
      <c r="G532" s="394" t="s">
        <v>2481</v>
      </c>
      <c r="H532" s="394" t="s">
        <v>2482</v>
      </c>
      <c r="I532" s="394" t="s">
        <v>424</v>
      </c>
      <c r="J532" s="395">
        <v>32633</v>
      </c>
      <c r="K532" s="395" t="str">
        <f>TEXT(Table_3[[#This Row],[Nascimento]],"DD/MM/AA")</f>
        <v>05/05/89</v>
      </c>
      <c r="L532" s="394" t="s">
        <v>2483</v>
      </c>
      <c r="M532" s="394" t="s">
        <v>2484</v>
      </c>
      <c r="N532" s="394" t="s">
        <v>2485</v>
      </c>
      <c r="O532" s="394" t="s">
        <v>587</v>
      </c>
      <c r="P532" s="394" t="s">
        <v>2486</v>
      </c>
      <c r="Q532" s="394" t="s">
        <v>2487</v>
      </c>
      <c r="R532" s="394" t="s">
        <v>518</v>
      </c>
      <c r="S532" s="394" t="s">
        <v>1004</v>
      </c>
      <c r="T532" s="394" t="s">
        <v>2488</v>
      </c>
      <c r="U532" s="394" t="s">
        <v>2489</v>
      </c>
      <c r="V532" s="394" t="s">
        <v>2490</v>
      </c>
      <c r="W532" s="457" t="s">
        <v>2140</v>
      </c>
      <c r="X532" s="394">
        <v>8142024</v>
      </c>
      <c r="Y532" s="394" t="s">
        <v>58</v>
      </c>
      <c r="Z532" s="394" t="s">
        <v>2101</v>
      </c>
      <c r="AA532" s="65">
        <v>10.1</v>
      </c>
    </row>
    <row r="533" spans="1:27">
      <c r="A533" s="95" t="s">
        <v>2668</v>
      </c>
      <c r="B533" s="396" t="s">
        <v>198</v>
      </c>
      <c r="C533" s="396" t="s">
        <v>27</v>
      </c>
      <c r="D533" s="396" t="s">
        <v>2669</v>
      </c>
      <c r="E533" s="396" t="s">
        <v>2670</v>
      </c>
      <c r="F533" s="396"/>
      <c r="G533" s="396" t="s">
        <v>2671</v>
      </c>
      <c r="H533" s="396" t="s">
        <v>2672</v>
      </c>
      <c r="I533" s="396" t="s">
        <v>34</v>
      </c>
      <c r="J533" s="397">
        <v>32707</v>
      </c>
      <c r="K533" s="397" t="str">
        <f>TEXT(Table_3[[#This Row],[Nascimento]],"DD/MM/AA")</f>
        <v>18/07/89</v>
      </c>
      <c r="L533" s="396" t="s">
        <v>2496</v>
      </c>
      <c r="M533" s="396"/>
      <c r="N533" s="396" t="s">
        <v>2498</v>
      </c>
      <c r="O533" s="396" t="s">
        <v>160</v>
      </c>
      <c r="P533" s="396" t="s">
        <v>2673</v>
      </c>
      <c r="Q533" s="396" t="s">
        <v>2674</v>
      </c>
      <c r="R533" s="396" t="s">
        <v>105</v>
      </c>
      <c r="S533" s="396" t="s">
        <v>2675</v>
      </c>
      <c r="T533" s="396" t="s">
        <v>2676</v>
      </c>
      <c r="U533" s="396" t="s">
        <v>2677</v>
      </c>
      <c r="V533" s="396" t="s">
        <v>2678</v>
      </c>
      <c r="W533" s="458" t="s">
        <v>2140</v>
      </c>
      <c r="X533" s="396">
        <v>9143004</v>
      </c>
      <c r="Y533" s="396" t="s">
        <v>113</v>
      </c>
      <c r="Z533" s="396" t="s">
        <v>1695</v>
      </c>
      <c r="AA533" s="65">
        <v>10.1</v>
      </c>
    </row>
    <row r="534" spans="1:27">
      <c r="A534" s="389" t="s">
        <v>2491</v>
      </c>
      <c r="B534" s="394" t="s">
        <v>87</v>
      </c>
      <c r="C534" s="394" t="s">
        <v>27</v>
      </c>
      <c r="D534" s="398" t="str">
        <f>HYPERLINK("mailto:eugeniocarlosventura@gmail.com","eugeniocarlosventura@gmail.com")</f>
        <v>eugeniocarlosventura@gmail.com</v>
      </c>
      <c r="E534" s="394" t="s">
        <v>2493</v>
      </c>
      <c r="F534" s="394"/>
      <c r="G534" s="394" t="s">
        <v>2494</v>
      </c>
      <c r="H534" s="394" t="s">
        <v>2495</v>
      </c>
      <c r="I534" s="394" t="s">
        <v>210</v>
      </c>
      <c r="J534" s="395">
        <v>32883</v>
      </c>
      <c r="K534" s="395" t="str">
        <f>TEXT(Table_3[[#This Row],[Nascimento]],"DD/MM/AA")</f>
        <v>10/01/90</v>
      </c>
      <c r="L534" s="394" t="s">
        <v>2496</v>
      </c>
      <c r="M534" s="394" t="s">
        <v>2497</v>
      </c>
      <c r="N534" s="394" t="s">
        <v>2498</v>
      </c>
      <c r="O534" s="394" t="s">
        <v>160</v>
      </c>
      <c r="P534" s="394" t="s">
        <v>2499</v>
      </c>
      <c r="Q534" s="394" t="s">
        <v>2500</v>
      </c>
      <c r="R534" s="394" t="s">
        <v>105</v>
      </c>
      <c r="S534" s="394" t="s">
        <v>2501</v>
      </c>
      <c r="T534" s="394" t="s">
        <v>2502</v>
      </c>
      <c r="U534" s="394" t="s">
        <v>2503</v>
      </c>
      <c r="V534" s="394" t="s">
        <v>2504</v>
      </c>
      <c r="W534" s="457" t="s">
        <v>2140</v>
      </c>
      <c r="X534" s="394">
        <v>8244031</v>
      </c>
      <c r="Y534" s="394" t="s">
        <v>57</v>
      </c>
      <c r="Z534" s="394" t="s">
        <v>1965</v>
      </c>
      <c r="AA534" s="65">
        <v>10.1</v>
      </c>
    </row>
    <row r="535" spans="1:27">
      <c r="A535" s="95" t="s">
        <v>2505</v>
      </c>
      <c r="B535" s="396" t="s">
        <v>61</v>
      </c>
      <c r="C535" s="396" t="s">
        <v>383</v>
      </c>
      <c r="D535" s="396" t="s">
        <v>2506</v>
      </c>
      <c r="E535" s="396" t="s">
        <v>2507</v>
      </c>
      <c r="F535" s="396"/>
      <c r="G535" s="396" t="s">
        <v>2508</v>
      </c>
      <c r="H535" s="396">
        <v>90875230</v>
      </c>
      <c r="I535" s="396" t="s">
        <v>70</v>
      </c>
      <c r="J535" s="397">
        <v>32345</v>
      </c>
      <c r="K535" s="397" t="str">
        <f>TEXT(Table_3[[#This Row],[Nascimento]],"DD/MM/AA")</f>
        <v>21/07/88</v>
      </c>
      <c r="L535" s="396" t="s">
        <v>2509</v>
      </c>
      <c r="M535" s="396"/>
      <c r="N535" s="396" t="s">
        <v>2510</v>
      </c>
      <c r="O535" s="396" t="s">
        <v>2511</v>
      </c>
      <c r="P535" s="396" t="s">
        <v>2512</v>
      </c>
      <c r="Q535" s="396" t="s">
        <v>2513</v>
      </c>
      <c r="R535" s="396" t="s">
        <v>81</v>
      </c>
      <c r="S535" s="396">
        <v>4079</v>
      </c>
      <c r="T535" s="396" t="s">
        <v>2514</v>
      </c>
      <c r="U535" s="396" t="s">
        <v>2515</v>
      </c>
      <c r="V535" s="396" t="s">
        <v>2516</v>
      </c>
      <c r="W535" s="458" t="s">
        <v>1965</v>
      </c>
      <c r="X535" s="396">
        <v>7244029</v>
      </c>
      <c r="Y535" s="396" t="s">
        <v>57</v>
      </c>
      <c r="Z535" s="396" t="s">
        <v>2438</v>
      </c>
      <c r="AA535" s="65">
        <v>10.1</v>
      </c>
    </row>
    <row r="536" spans="1:27">
      <c r="A536" s="389" t="s">
        <v>2679</v>
      </c>
      <c r="B536" s="394" t="s">
        <v>2476</v>
      </c>
      <c r="C536" s="394" t="s">
        <v>27</v>
      </c>
      <c r="D536" s="394" t="s">
        <v>2680</v>
      </c>
      <c r="E536" s="394" t="s">
        <v>2681</v>
      </c>
      <c r="F536" s="394" t="s">
        <v>2682</v>
      </c>
      <c r="G536" s="394" t="s">
        <v>2683</v>
      </c>
      <c r="H536" s="394">
        <v>4207427</v>
      </c>
      <c r="I536" s="394"/>
      <c r="J536" s="395">
        <v>32106</v>
      </c>
      <c r="K536" s="395" t="str">
        <f>TEXT(Table_3[[#This Row],[Nascimento]],"DD/MM/AA")</f>
        <v>25/11/87</v>
      </c>
      <c r="L536" s="394" t="s">
        <v>2684</v>
      </c>
      <c r="M536" s="394"/>
      <c r="N536" s="394" t="s">
        <v>2510</v>
      </c>
      <c r="O536" s="394" t="s">
        <v>2685</v>
      </c>
      <c r="P536" s="394" t="s">
        <v>2686</v>
      </c>
      <c r="Q536" s="394" t="s">
        <v>2684</v>
      </c>
      <c r="R536" s="394" t="s">
        <v>105</v>
      </c>
      <c r="S536" s="394" t="s">
        <v>1581</v>
      </c>
      <c r="T536" s="394" t="s">
        <v>2687</v>
      </c>
      <c r="U536" s="394" t="s">
        <v>2688</v>
      </c>
      <c r="V536" s="394" t="s">
        <v>2689</v>
      </c>
      <c r="W536" s="457" t="s">
        <v>2140</v>
      </c>
      <c r="X536" s="394">
        <v>7142006</v>
      </c>
      <c r="Y536" s="394" t="s">
        <v>58</v>
      </c>
      <c r="Z536" s="394" t="s">
        <v>2554</v>
      </c>
      <c r="AA536" s="65">
        <v>10.1</v>
      </c>
    </row>
    <row r="537" spans="1:27">
      <c r="A537" s="95" t="s">
        <v>2416</v>
      </c>
      <c r="B537" s="396" t="s">
        <v>768</v>
      </c>
      <c r="C537" s="396" t="s">
        <v>145</v>
      </c>
      <c r="D537" s="396" t="s">
        <v>2417</v>
      </c>
      <c r="E537" s="396" t="s">
        <v>2517</v>
      </c>
      <c r="F537" s="396" t="s">
        <v>2518</v>
      </c>
      <c r="G537" s="396" t="s">
        <v>2420</v>
      </c>
      <c r="H537" s="396">
        <v>4300581</v>
      </c>
      <c r="I537" s="396" t="s">
        <v>34</v>
      </c>
      <c r="J537" s="397">
        <v>33162</v>
      </c>
      <c r="K537" s="397" t="str">
        <f>TEXT(Table_3[[#This Row],[Nascimento]],"DD/MM/AA")</f>
        <v>16/10/90</v>
      </c>
      <c r="L537" s="396" t="s">
        <v>794</v>
      </c>
      <c r="M537" s="396" t="s">
        <v>2421</v>
      </c>
      <c r="N537" s="396" t="s">
        <v>41</v>
      </c>
      <c r="O537" s="396" t="s">
        <v>102</v>
      </c>
      <c r="P537" s="396" t="s">
        <v>2519</v>
      </c>
      <c r="Q537" s="396" t="s">
        <v>2423</v>
      </c>
      <c r="R537" s="93" t="s">
        <v>518</v>
      </c>
      <c r="S537" s="396" t="s">
        <v>2424</v>
      </c>
      <c r="T537" s="396" t="s">
        <v>2425</v>
      </c>
      <c r="U537" s="396" t="s">
        <v>2426</v>
      </c>
      <c r="V537" s="396" t="s">
        <v>2427</v>
      </c>
      <c r="W537" s="458" t="s">
        <v>1770</v>
      </c>
      <c r="X537" s="396">
        <v>8244026</v>
      </c>
      <c r="Y537" s="396" t="s">
        <v>57</v>
      </c>
      <c r="Z537" s="396" t="s">
        <v>1965</v>
      </c>
      <c r="AA537" s="65">
        <v>10.1</v>
      </c>
    </row>
    <row r="538" spans="1:27">
      <c r="A538" s="389" t="s">
        <v>2520</v>
      </c>
      <c r="B538" s="394" t="s">
        <v>198</v>
      </c>
      <c r="C538" s="394" t="s">
        <v>27</v>
      </c>
      <c r="D538" s="394" t="s">
        <v>2521</v>
      </c>
      <c r="E538" s="394"/>
      <c r="F538" s="394"/>
      <c r="G538" s="394">
        <v>2599555582</v>
      </c>
      <c r="H538" s="394">
        <v>958717800</v>
      </c>
      <c r="I538" s="394" t="s">
        <v>2522</v>
      </c>
      <c r="J538" s="395">
        <v>33664</v>
      </c>
      <c r="K538" s="395" t="str">
        <f>TEXT(Table_3[[#This Row],[Nascimento]],"DD/MM/AA")</f>
        <v>01/03/92</v>
      </c>
      <c r="L538" s="394" t="s">
        <v>2523</v>
      </c>
      <c r="M538" s="394"/>
      <c r="N538" s="394" t="s">
        <v>2498</v>
      </c>
      <c r="O538" s="394" t="s">
        <v>1311</v>
      </c>
      <c r="P538" s="394" t="s">
        <v>2524</v>
      </c>
      <c r="Q538" s="394" t="s">
        <v>2525</v>
      </c>
      <c r="R538" s="394" t="s">
        <v>105</v>
      </c>
      <c r="S538" s="394" t="s">
        <v>2526</v>
      </c>
      <c r="T538" s="394" t="s">
        <v>2527</v>
      </c>
      <c r="U538" s="394" t="s">
        <v>2528</v>
      </c>
      <c r="V538" s="394" t="s">
        <v>2529</v>
      </c>
      <c r="W538" s="457" t="s">
        <v>2140</v>
      </c>
      <c r="X538" s="394">
        <v>9142006</v>
      </c>
      <c r="Y538" s="394" t="s">
        <v>58</v>
      </c>
      <c r="Z538" s="394" t="s">
        <v>1695</v>
      </c>
      <c r="AA538" s="65">
        <v>10.1</v>
      </c>
    </row>
    <row r="539" spans="1:27">
      <c r="A539" s="95" t="s">
        <v>2530</v>
      </c>
      <c r="B539" s="396" t="s">
        <v>2476</v>
      </c>
      <c r="C539" s="396" t="s">
        <v>27</v>
      </c>
      <c r="D539" s="396" t="s">
        <v>2531</v>
      </c>
      <c r="E539" s="396" t="s">
        <v>2532</v>
      </c>
      <c r="F539" s="396" t="s">
        <v>2533</v>
      </c>
      <c r="G539" s="396" t="s">
        <v>2534</v>
      </c>
      <c r="H539" s="396" t="s">
        <v>2535</v>
      </c>
      <c r="I539" s="396" t="s">
        <v>2536</v>
      </c>
      <c r="J539" s="397">
        <v>32806</v>
      </c>
      <c r="K539" s="397" t="str">
        <f>TEXT(Table_3[[#This Row],[Nascimento]],"DD/MM/AA")</f>
        <v>25/10/89</v>
      </c>
      <c r="L539" s="396"/>
      <c r="M539" s="396"/>
      <c r="N539" s="396"/>
      <c r="O539" s="396"/>
      <c r="P539" s="396" t="s">
        <v>2537</v>
      </c>
      <c r="Q539" s="396" t="s">
        <v>2538</v>
      </c>
      <c r="R539" s="396"/>
      <c r="S539" s="396"/>
      <c r="T539" s="396"/>
      <c r="U539" s="396" t="s">
        <v>2539</v>
      </c>
      <c r="V539" s="396" t="s">
        <v>2540</v>
      </c>
      <c r="W539" s="458" t="s">
        <v>2140</v>
      </c>
      <c r="X539" s="396">
        <v>9143009</v>
      </c>
      <c r="Y539" s="396" t="s">
        <v>113</v>
      </c>
      <c r="Z539" s="396" t="s">
        <v>1695</v>
      </c>
      <c r="AA539" s="65">
        <v>10.1</v>
      </c>
    </row>
    <row r="540" spans="1:27">
      <c r="A540" s="389" t="s">
        <v>2428</v>
      </c>
      <c r="B540" s="394" t="s">
        <v>87</v>
      </c>
      <c r="C540" s="394" t="s">
        <v>619</v>
      </c>
      <c r="D540" s="394" t="s">
        <v>2429</v>
      </c>
      <c r="E540" s="394" t="s">
        <v>2430</v>
      </c>
      <c r="F540" s="394" t="s">
        <v>2690</v>
      </c>
      <c r="G540" s="394">
        <v>1019016906</v>
      </c>
      <c r="H540" s="394">
        <v>5513636</v>
      </c>
      <c r="I540" s="394" t="s">
        <v>210</v>
      </c>
      <c r="J540" s="395">
        <v>32518</v>
      </c>
      <c r="K540" s="395" t="str">
        <f>TEXT(Table_3[[#This Row],[Nascimento]],"DD/MM/AA")</f>
        <v>10/01/89</v>
      </c>
      <c r="L540" s="394" t="s">
        <v>2432</v>
      </c>
      <c r="M540" s="394"/>
      <c r="N540" s="394" t="s">
        <v>2433</v>
      </c>
      <c r="O540" s="394" t="s">
        <v>2434</v>
      </c>
      <c r="P540" s="394" t="s">
        <v>2690</v>
      </c>
      <c r="Q540" s="394" t="s">
        <v>2432</v>
      </c>
      <c r="R540" s="394"/>
      <c r="S540" s="394"/>
      <c r="T540" s="394"/>
      <c r="U540" s="394" t="s">
        <v>2436</v>
      </c>
      <c r="V540" s="394" t="s">
        <v>2437</v>
      </c>
      <c r="W540" s="457" t="s">
        <v>1695</v>
      </c>
      <c r="X540" s="394">
        <v>7242009</v>
      </c>
      <c r="Y540" s="394" t="s">
        <v>58</v>
      </c>
      <c r="Z540" s="394" t="s">
        <v>2438</v>
      </c>
      <c r="AA540" s="65">
        <v>10.1</v>
      </c>
    </row>
    <row r="541" spans="1:27">
      <c r="A541" s="95" t="s">
        <v>2691</v>
      </c>
      <c r="B541" s="396" t="s">
        <v>198</v>
      </c>
      <c r="C541" s="396" t="s">
        <v>619</v>
      </c>
      <c r="D541" s="396" t="s">
        <v>2692</v>
      </c>
      <c r="E541" s="396" t="s">
        <v>2693</v>
      </c>
      <c r="F541" s="396"/>
      <c r="G541" s="396" t="s">
        <v>2694</v>
      </c>
      <c r="H541" s="396" t="s">
        <v>2695</v>
      </c>
      <c r="I541" s="396" t="s">
        <v>210</v>
      </c>
      <c r="J541" s="397">
        <v>32586</v>
      </c>
      <c r="K541" s="397" t="str">
        <f>TEXT(Table_3[[#This Row],[Nascimento]],"DD/MM/AA")</f>
        <v>19/03/89</v>
      </c>
      <c r="L541" s="396" t="s">
        <v>2696</v>
      </c>
      <c r="M541" s="396" t="s">
        <v>2697</v>
      </c>
      <c r="N541" s="396" t="s">
        <v>2485</v>
      </c>
      <c r="O541" s="396" t="s">
        <v>2698</v>
      </c>
      <c r="P541" s="396" t="s">
        <v>2699</v>
      </c>
      <c r="Q541" s="396" t="s">
        <v>2700</v>
      </c>
      <c r="R541" s="396" t="s">
        <v>336</v>
      </c>
      <c r="S541" s="396">
        <v>680</v>
      </c>
      <c r="T541" s="396" t="s">
        <v>2701</v>
      </c>
      <c r="U541" s="396" t="s">
        <v>2702</v>
      </c>
      <c r="V541" s="396" t="s">
        <v>2703</v>
      </c>
      <c r="W541" s="458" t="s">
        <v>1695</v>
      </c>
      <c r="X541" s="396">
        <v>8244012</v>
      </c>
      <c r="Y541" s="396" t="s">
        <v>57</v>
      </c>
      <c r="Z541" s="396" t="s">
        <v>1965</v>
      </c>
      <c r="AA541" s="65">
        <v>10.1</v>
      </c>
    </row>
    <row r="542" spans="1:27">
      <c r="A542" s="389" t="s">
        <v>2541</v>
      </c>
      <c r="B542" s="394" t="s">
        <v>87</v>
      </c>
      <c r="C542" s="394" t="s">
        <v>27</v>
      </c>
      <c r="D542" s="394" t="s">
        <v>2542</v>
      </c>
      <c r="E542" s="394" t="s">
        <v>2543</v>
      </c>
      <c r="F542" s="394"/>
      <c r="G542" s="394" t="s">
        <v>2544</v>
      </c>
      <c r="H542" s="394" t="s">
        <v>2545</v>
      </c>
      <c r="I542" s="394" t="s">
        <v>210</v>
      </c>
      <c r="J542" s="395">
        <v>32633</v>
      </c>
      <c r="K542" s="395" t="str">
        <f>TEXT(Table_3[[#This Row],[Nascimento]],"DD/MM/AA")</f>
        <v>05/05/89</v>
      </c>
      <c r="L542" s="394" t="s">
        <v>2546</v>
      </c>
      <c r="M542" s="394" t="s">
        <v>2547</v>
      </c>
      <c r="N542" s="394" t="s">
        <v>2548</v>
      </c>
      <c r="O542" s="394" t="s">
        <v>1137</v>
      </c>
      <c r="P542" s="394" t="s">
        <v>2549</v>
      </c>
      <c r="Q542" s="394" t="s">
        <v>2550</v>
      </c>
      <c r="R542" s="394" t="s">
        <v>518</v>
      </c>
      <c r="S542" s="394">
        <v>2186</v>
      </c>
      <c r="T542" s="394" t="s">
        <v>2551</v>
      </c>
      <c r="U542" s="394" t="s">
        <v>2552</v>
      </c>
      <c r="V542" s="394" t="s">
        <v>2553</v>
      </c>
      <c r="W542" s="457" t="s">
        <v>2140</v>
      </c>
      <c r="X542" s="394">
        <v>7143024</v>
      </c>
      <c r="Y542" s="394" t="s">
        <v>113</v>
      </c>
      <c r="Z542" s="394" t="s">
        <v>2554</v>
      </c>
      <c r="AA542" s="65">
        <v>10.1</v>
      </c>
    </row>
    <row r="543" spans="1:27">
      <c r="A543" s="95" t="s">
        <v>2704</v>
      </c>
      <c r="B543" s="396" t="s">
        <v>26</v>
      </c>
      <c r="C543" s="396" t="s">
        <v>619</v>
      </c>
      <c r="D543" s="396" t="s">
        <v>2705</v>
      </c>
      <c r="E543" s="396" t="s">
        <v>2706</v>
      </c>
      <c r="F543" s="396" t="s">
        <v>2707</v>
      </c>
      <c r="G543" s="396" t="s">
        <v>2708</v>
      </c>
      <c r="H543" s="396" t="s">
        <v>2709</v>
      </c>
      <c r="I543" s="396" t="s">
        <v>188</v>
      </c>
      <c r="J543" s="397">
        <v>32707</v>
      </c>
      <c r="K543" s="397" t="str">
        <f>TEXT(Table_3[[#This Row],[Nascimento]],"DD/MM/AA")</f>
        <v>18/07/89</v>
      </c>
      <c r="L543" s="396" t="s">
        <v>2710</v>
      </c>
      <c r="M543" s="396"/>
      <c r="N543" s="396" t="s">
        <v>2711</v>
      </c>
      <c r="O543" s="396" t="s">
        <v>2712</v>
      </c>
      <c r="P543" s="396" t="s">
        <v>2713</v>
      </c>
      <c r="Q543" s="396" t="s">
        <v>2714</v>
      </c>
      <c r="R543" s="396" t="s">
        <v>2715</v>
      </c>
      <c r="S543" s="396"/>
      <c r="T543" s="396"/>
      <c r="U543" s="396" t="s">
        <v>2716</v>
      </c>
      <c r="V543" s="396" t="s">
        <v>2717</v>
      </c>
      <c r="W543" s="458" t="s">
        <v>1695</v>
      </c>
      <c r="X543" s="396">
        <v>7142015</v>
      </c>
      <c r="Y543" s="396" t="s">
        <v>58</v>
      </c>
      <c r="Z543" s="396" t="s">
        <v>2554</v>
      </c>
      <c r="AA543" s="65">
        <v>10.1</v>
      </c>
    </row>
    <row r="544" spans="1:27">
      <c r="A544" s="389" t="s">
        <v>2718</v>
      </c>
      <c r="B544" s="394" t="s">
        <v>26</v>
      </c>
      <c r="C544" s="394" t="s">
        <v>145</v>
      </c>
      <c r="D544" s="394" t="s">
        <v>2556</v>
      </c>
      <c r="E544" s="394" t="s">
        <v>2719</v>
      </c>
      <c r="F544" s="394" t="s">
        <v>2720</v>
      </c>
      <c r="G544" s="394">
        <v>6352240976</v>
      </c>
      <c r="H544" s="394">
        <v>5734053</v>
      </c>
      <c r="I544" s="394" t="s">
        <v>34</v>
      </c>
      <c r="J544" s="395">
        <v>32329</v>
      </c>
      <c r="K544" s="395" t="str">
        <f>TEXT(Table_3[[#This Row],[Nascimento]],"DD/MM/AA")</f>
        <v>05/07/88</v>
      </c>
      <c r="L544" s="394" t="s">
        <v>2721</v>
      </c>
      <c r="M544" s="394" t="s">
        <v>2722</v>
      </c>
      <c r="N544" s="394" t="s">
        <v>2723</v>
      </c>
      <c r="O544" s="394" t="s">
        <v>2724</v>
      </c>
      <c r="P544" s="394" t="s">
        <v>2720</v>
      </c>
      <c r="Q544" s="394" t="s">
        <v>2725</v>
      </c>
      <c r="R544" s="394" t="s">
        <v>2726</v>
      </c>
      <c r="S544" s="394"/>
      <c r="T544" s="394"/>
      <c r="U544" s="394" t="s">
        <v>2727</v>
      </c>
      <c r="V544" s="394" t="s">
        <v>2728</v>
      </c>
      <c r="W544" s="457" t="s">
        <v>1770</v>
      </c>
      <c r="X544" s="394">
        <v>10103140</v>
      </c>
      <c r="Y544" s="394" t="s">
        <v>58</v>
      </c>
      <c r="Z544" s="394" t="s">
        <v>1770</v>
      </c>
      <c r="AA544" s="65">
        <v>10.1</v>
      </c>
    </row>
    <row r="545" spans="1:27">
      <c r="A545" s="95" t="s">
        <v>2729</v>
      </c>
      <c r="B545" s="396" t="s">
        <v>2476</v>
      </c>
      <c r="C545" s="396" t="s">
        <v>27</v>
      </c>
      <c r="D545" s="396" t="s">
        <v>2730</v>
      </c>
      <c r="E545" s="396" t="s">
        <v>2731</v>
      </c>
      <c r="F545" s="396" t="s">
        <v>2732</v>
      </c>
      <c r="G545" s="396" t="s">
        <v>2733</v>
      </c>
      <c r="H545" s="396" t="s">
        <v>2734</v>
      </c>
      <c r="I545" s="396" t="s">
        <v>34</v>
      </c>
      <c r="J545" s="397">
        <v>31342</v>
      </c>
      <c r="K545" s="397" t="str">
        <f>TEXT(Table_3[[#This Row],[Nascimento]],"DD/MM/AA")</f>
        <v>22/10/85</v>
      </c>
      <c r="L545" s="396" t="s">
        <v>2735</v>
      </c>
      <c r="M545" s="396"/>
      <c r="N545" s="396" t="s">
        <v>2736</v>
      </c>
      <c r="O545" s="396" t="s">
        <v>2737</v>
      </c>
      <c r="P545" s="396" t="s">
        <v>2732</v>
      </c>
      <c r="Q545" s="396" t="s">
        <v>2735</v>
      </c>
      <c r="R545" s="396"/>
      <c r="S545" s="396"/>
      <c r="T545" s="396"/>
      <c r="U545" s="396" t="s">
        <v>2738</v>
      </c>
      <c r="V545" s="396" t="s">
        <v>2739</v>
      </c>
      <c r="W545" s="458" t="s">
        <v>2140</v>
      </c>
      <c r="X545" s="396">
        <v>8143025</v>
      </c>
      <c r="Y545" s="396" t="s">
        <v>113</v>
      </c>
      <c r="Z545" s="396" t="s">
        <v>2101</v>
      </c>
      <c r="AA545" s="65">
        <v>10.1</v>
      </c>
    </row>
    <row r="546" spans="1:27">
      <c r="A546" s="389" t="s">
        <v>2740</v>
      </c>
      <c r="B546" s="394" t="s">
        <v>198</v>
      </c>
      <c r="C546" s="394" t="s">
        <v>145</v>
      </c>
      <c r="D546" s="394" t="s">
        <v>2566</v>
      </c>
      <c r="E546" s="394" t="s">
        <v>2741</v>
      </c>
      <c r="F546" s="394" t="s">
        <v>2742</v>
      </c>
      <c r="G546" s="394">
        <v>8522346941</v>
      </c>
      <c r="H546" s="394">
        <v>4282139</v>
      </c>
      <c r="I546" s="394" t="s">
        <v>34</v>
      </c>
      <c r="J546" s="395">
        <v>33142</v>
      </c>
      <c r="K546" s="395" t="str">
        <f>TEXT(Table_3[[#This Row],[Nascimento]],"DD/MM/AA")</f>
        <v>26/09/90</v>
      </c>
      <c r="L546" s="394" t="s">
        <v>2743</v>
      </c>
      <c r="M546" s="394"/>
      <c r="N546" s="394" t="s">
        <v>2744</v>
      </c>
      <c r="O546" s="394" t="s">
        <v>2745</v>
      </c>
      <c r="P546" s="394" t="s">
        <v>2746</v>
      </c>
      <c r="Q546" s="394" t="s">
        <v>2747</v>
      </c>
      <c r="R546" s="394"/>
      <c r="S546" s="394"/>
      <c r="T546" s="394"/>
      <c r="U546" s="394" t="s">
        <v>2748</v>
      </c>
      <c r="V546" s="394" t="s">
        <v>2749</v>
      </c>
      <c r="W546" s="457" t="s">
        <v>1770</v>
      </c>
      <c r="X546" s="394">
        <v>9242031</v>
      </c>
      <c r="Y546" s="394" t="s">
        <v>58</v>
      </c>
      <c r="Z546" s="394" t="s">
        <v>2140</v>
      </c>
      <c r="AA546" s="65">
        <v>10.1</v>
      </c>
    </row>
    <row r="547" spans="1:27">
      <c r="A547" s="95" t="s">
        <v>2750</v>
      </c>
      <c r="B547" s="396" t="s">
        <v>26</v>
      </c>
      <c r="C547" s="396" t="s">
        <v>27</v>
      </c>
      <c r="D547" s="396" t="s">
        <v>2751</v>
      </c>
      <c r="E547" s="396" t="s">
        <v>2752</v>
      </c>
      <c r="F547" s="396" t="s">
        <v>2753</v>
      </c>
      <c r="G547" s="396" t="s">
        <v>2754</v>
      </c>
      <c r="H547" s="396" t="s">
        <v>2755</v>
      </c>
      <c r="I547" s="396" t="s">
        <v>34</v>
      </c>
      <c r="J547" s="397">
        <v>32811</v>
      </c>
      <c r="K547" s="397" t="str">
        <f>TEXT(Table_3[[#This Row],[Nascimento]],"DD/MM/AA")</f>
        <v>30/10/89</v>
      </c>
      <c r="L547" s="396" t="s">
        <v>2756</v>
      </c>
      <c r="M547" s="396"/>
      <c r="N547" s="396" t="s">
        <v>2757</v>
      </c>
      <c r="O547" s="396" t="s">
        <v>2055</v>
      </c>
      <c r="P547" s="396" t="s">
        <v>2753</v>
      </c>
      <c r="Q547" s="396" t="s">
        <v>2756</v>
      </c>
      <c r="R547" s="396"/>
      <c r="S547" s="396"/>
      <c r="T547" s="396"/>
      <c r="U547" s="396" t="s">
        <v>2758</v>
      </c>
      <c r="V547" s="396" t="s">
        <v>2759</v>
      </c>
      <c r="W547" s="458" t="s">
        <v>2140</v>
      </c>
      <c r="X547" s="396">
        <v>8243015</v>
      </c>
      <c r="Y547" s="396" t="s">
        <v>113</v>
      </c>
      <c r="Z547" s="396" t="s">
        <v>1965</v>
      </c>
      <c r="AA547" s="65">
        <v>10.1</v>
      </c>
    </row>
    <row r="548" spans="1:27">
      <c r="A548" s="389" t="s">
        <v>2760</v>
      </c>
      <c r="B548" s="394" t="s">
        <v>87</v>
      </c>
      <c r="C548" s="394" t="s">
        <v>27</v>
      </c>
      <c r="D548" s="394" t="s">
        <v>2761</v>
      </c>
      <c r="E548" s="394" t="s">
        <v>2762</v>
      </c>
      <c r="F548" s="394" t="s">
        <v>2763</v>
      </c>
      <c r="G548" s="394" t="s">
        <v>2764</v>
      </c>
      <c r="H548" s="394">
        <v>4702793</v>
      </c>
      <c r="I548" s="394" t="s">
        <v>34</v>
      </c>
      <c r="J548" s="395">
        <v>32475</v>
      </c>
      <c r="K548" s="395" t="str">
        <f>TEXT(Table_3[[#This Row],[Nascimento]],"DD/MM/AA")</f>
        <v>28/11/88</v>
      </c>
      <c r="L548" s="394" t="s">
        <v>2765</v>
      </c>
      <c r="M548" s="394" t="s">
        <v>2766</v>
      </c>
      <c r="N548" s="394" t="s">
        <v>2767</v>
      </c>
      <c r="O548" s="394" t="s">
        <v>2768</v>
      </c>
      <c r="P548" s="394" t="s">
        <v>2769</v>
      </c>
      <c r="Q548" s="394" t="s">
        <v>2770</v>
      </c>
      <c r="R548" s="394" t="s">
        <v>105</v>
      </c>
      <c r="S548" s="394" t="s">
        <v>933</v>
      </c>
      <c r="T548" s="394" t="s">
        <v>2771</v>
      </c>
      <c r="U548" s="394" t="s">
        <v>2772</v>
      </c>
      <c r="V548" s="394" t="s">
        <v>2773</v>
      </c>
      <c r="W548" s="457" t="s">
        <v>1695</v>
      </c>
      <c r="X548" s="394">
        <v>7142016</v>
      </c>
      <c r="Y548" s="394" t="s">
        <v>58</v>
      </c>
      <c r="Z548" s="394" t="s">
        <v>2554</v>
      </c>
      <c r="AA548" s="65">
        <v>10.1</v>
      </c>
    </row>
    <row r="549" spans="1:27">
      <c r="A549" s="95" t="s">
        <v>2774</v>
      </c>
      <c r="B549" s="396" t="s">
        <v>2476</v>
      </c>
      <c r="C549" s="396" t="s">
        <v>65</v>
      </c>
      <c r="D549" s="396" t="s">
        <v>2775</v>
      </c>
      <c r="E549" s="396" t="s">
        <v>2776</v>
      </c>
      <c r="F549" s="396"/>
      <c r="G549" s="396" t="s">
        <v>2777</v>
      </c>
      <c r="H549" s="396" t="s">
        <v>2778</v>
      </c>
      <c r="I549" s="396" t="s">
        <v>34</v>
      </c>
      <c r="J549" s="397">
        <v>32414</v>
      </c>
      <c r="K549" s="397" t="str">
        <f>TEXT(Table_3[[#This Row],[Nascimento]],"DD/MM/AA")</f>
        <v>28/09/88</v>
      </c>
      <c r="L549" s="396" t="s">
        <v>2779</v>
      </c>
      <c r="M549" s="396"/>
      <c r="N549" s="396" t="s">
        <v>2780</v>
      </c>
      <c r="O549" s="396" t="s">
        <v>2781</v>
      </c>
      <c r="P549" s="396" t="s">
        <v>2782</v>
      </c>
      <c r="Q549" s="396" t="s">
        <v>2783</v>
      </c>
      <c r="R549" s="396"/>
      <c r="S549" s="396"/>
      <c r="T549" s="396"/>
      <c r="U549" s="396" t="s">
        <v>2784</v>
      </c>
      <c r="V549" s="396" t="s">
        <v>2785</v>
      </c>
      <c r="W549" s="458" t="s">
        <v>1695</v>
      </c>
      <c r="X549" s="396">
        <v>7143021</v>
      </c>
      <c r="Y549" s="396" t="s">
        <v>113</v>
      </c>
      <c r="Z549" s="396" t="s">
        <v>2554</v>
      </c>
      <c r="AA549" s="65">
        <v>10.1</v>
      </c>
    </row>
    <row r="550" spans="1:27">
      <c r="A550" s="389" t="s">
        <v>2786</v>
      </c>
      <c r="B550" s="394" t="s">
        <v>87</v>
      </c>
      <c r="C550" s="394" t="s">
        <v>27</v>
      </c>
      <c r="D550" s="394" t="s">
        <v>2787</v>
      </c>
      <c r="E550" s="394" t="s">
        <v>2788</v>
      </c>
      <c r="F550" s="394" t="s">
        <v>2789</v>
      </c>
      <c r="G550" s="394">
        <v>6716239901</v>
      </c>
      <c r="H550" s="394">
        <v>345012719</v>
      </c>
      <c r="I550" s="394" t="s">
        <v>210</v>
      </c>
      <c r="J550" s="395">
        <v>33284</v>
      </c>
      <c r="K550" s="395" t="str">
        <f>TEXT(Table_3[[#This Row],[Nascimento]],"DD/MM/AA")</f>
        <v>15/02/91</v>
      </c>
      <c r="L550" s="394" t="s">
        <v>2790</v>
      </c>
      <c r="M550" s="394"/>
      <c r="N550" s="394" t="s">
        <v>2548</v>
      </c>
      <c r="O550" s="394"/>
      <c r="P550" s="394" t="s">
        <v>2791</v>
      </c>
      <c r="Q550" s="394" t="s">
        <v>2792</v>
      </c>
      <c r="R550" s="394"/>
      <c r="S550" s="394"/>
      <c r="T550" s="394"/>
      <c r="U550" s="394" t="s">
        <v>2793</v>
      </c>
      <c r="V550" s="394" t="s">
        <v>2794</v>
      </c>
      <c r="W550" s="457" t="s">
        <v>2140</v>
      </c>
      <c r="X550" s="394">
        <v>9144015</v>
      </c>
      <c r="Y550" s="394" t="s">
        <v>57</v>
      </c>
      <c r="Z550" s="394" t="s">
        <v>1695</v>
      </c>
      <c r="AA550" s="65">
        <v>10.1</v>
      </c>
    </row>
    <row r="551" spans="1:27">
      <c r="A551" s="95" t="s">
        <v>2795</v>
      </c>
      <c r="B551" s="396" t="s">
        <v>26</v>
      </c>
      <c r="C551" s="396" t="s">
        <v>145</v>
      </c>
      <c r="D551" s="396" t="s">
        <v>2452</v>
      </c>
      <c r="E551" s="396" t="s">
        <v>2796</v>
      </c>
      <c r="F551" s="396" t="s">
        <v>2797</v>
      </c>
      <c r="G551" s="396" t="s">
        <v>2798</v>
      </c>
      <c r="H551" s="396" t="s">
        <v>2799</v>
      </c>
      <c r="I551" s="396" t="s">
        <v>34</v>
      </c>
      <c r="J551" s="397">
        <v>32899</v>
      </c>
      <c r="K551" s="397" t="str">
        <f>TEXT(Table_3[[#This Row],[Nascimento]],"DD/MM/AA")</f>
        <v>26/01/90</v>
      </c>
      <c r="L551" s="396" t="s">
        <v>2800</v>
      </c>
      <c r="M551" s="396" t="s">
        <v>2497</v>
      </c>
      <c r="N551" s="396" t="s">
        <v>2498</v>
      </c>
      <c r="O551" s="396" t="s">
        <v>160</v>
      </c>
      <c r="P551" s="396" t="s">
        <v>2801</v>
      </c>
      <c r="Q551" s="396" t="s">
        <v>2802</v>
      </c>
      <c r="R551" s="396" t="s">
        <v>105</v>
      </c>
      <c r="S551" s="396" t="s">
        <v>223</v>
      </c>
      <c r="T551" s="396" t="s">
        <v>2803</v>
      </c>
      <c r="U551" s="396" t="s">
        <v>2462</v>
      </c>
      <c r="V551" s="396" t="s">
        <v>2463</v>
      </c>
      <c r="W551" s="458" t="s">
        <v>1770</v>
      </c>
      <c r="X551" s="396">
        <v>9144017</v>
      </c>
      <c r="Y551" s="396" t="s">
        <v>57</v>
      </c>
      <c r="Z551" s="396" t="s">
        <v>1695</v>
      </c>
      <c r="AA551" s="65">
        <v>10.1</v>
      </c>
    </row>
    <row r="552" spans="1:27">
      <c r="A552" s="389" t="s">
        <v>2804</v>
      </c>
      <c r="B552" s="394" t="s">
        <v>768</v>
      </c>
      <c r="C552" s="394" t="s">
        <v>145</v>
      </c>
      <c r="D552" s="394" t="s">
        <v>2465</v>
      </c>
      <c r="E552" s="394" t="s">
        <v>2805</v>
      </c>
      <c r="F552" s="394"/>
      <c r="G552" s="394" t="s">
        <v>2806</v>
      </c>
      <c r="H552" s="394">
        <v>2006009119191</v>
      </c>
      <c r="I552" s="394" t="s">
        <v>2807</v>
      </c>
      <c r="J552" s="395">
        <v>33081</v>
      </c>
      <c r="K552" s="395" t="str">
        <f>TEXT(Table_3[[#This Row],[Nascimento]],"DD/MM/AA")</f>
        <v>27/07/90</v>
      </c>
      <c r="L552" s="394" t="s">
        <v>2808</v>
      </c>
      <c r="M552" s="394" t="s">
        <v>2470</v>
      </c>
      <c r="N552" s="394" t="s">
        <v>2498</v>
      </c>
      <c r="O552" s="394" t="s">
        <v>776</v>
      </c>
      <c r="P552" s="394" t="s">
        <v>2809</v>
      </c>
      <c r="Q552" s="394" t="s">
        <v>2810</v>
      </c>
      <c r="R552" s="394" t="s">
        <v>105</v>
      </c>
      <c r="S552" s="394" t="s">
        <v>223</v>
      </c>
      <c r="T552" s="394" t="s">
        <v>2811</v>
      </c>
      <c r="U552" s="394" t="s">
        <v>2474</v>
      </c>
      <c r="V552" s="394" t="s">
        <v>2475</v>
      </c>
      <c r="W552" s="457" t="s">
        <v>1770</v>
      </c>
      <c r="X552" s="394">
        <v>9242015</v>
      </c>
      <c r="Y552" s="394" t="s">
        <v>58</v>
      </c>
      <c r="Z552" s="394" t="s">
        <v>2140</v>
      </c>
      <c r="AA552" s="65">
        <v>10.1</v>
      </c>
    </row>
    <row r="553" spans="1:27">
      <c r="A553" s="95" t="s">
        <v>2812</v>
      </c>
      <c r="B553" s="396" t="s">
        <v>87</v>
      </c>
      <c r="C553" s="396" t="s">
        <v>27</v>
      </c>
      <c r="D553" s="396" t="s">
        <v>2813</v>
      </c>
      <c r="E553" s="396" t="s">
        <v>2814</v>
      </c>
      <c r="F553" s="396" t="s">
        <v>2815</v>
      </c>
      <c r="G553" s="396" t="s">
        <v>2816</v>
      </c>
      <c r="H553" s="396" t="s">
        <v>2817</v>
      </c>
      <c r="I553" s="396" t="s">
        <v>210</v>
      </c>
      <c r="J553" s="397">
        <v>32049</v>
      </c>
      <c r="K553" s="397" t="str">
        <f>TEXT(Table_3[[#This Row],[Nascimento]],"DD/MM/AA")</f>
        <v>29/09/87</v>
      </c>
      <c r="L553" s="396" t="s">
        <v>2818</v>
      </c>
      <c r="M553" s="396" t="s">
        <v>2819</v>
      </c>
      <c r="N553" s="396" t="s">
        <v>2723</v>
      </c>
      <c r="O553" s="396"/>
      <c r="P553" s="396" t="s">
        <v>2820</v>
      </c>
      <c r="Q553" s="396" t="s">
        <v>2821</v>
      </c>
      <c r="R553" s="396" t="s">
        <v>81</v>
      </c>
      <c r="S553" s="396">
        <v>3767</v>
      </c>
      <c r="T553" s="396" t="s">
        <v>2822</v>
      </c>
      <c r="U553" s="396" t="s">
        <v>2823</v>
      </c>
      <c r="V553" s="396" t="s">
        <v>2824</v>
      </c>
      <c r="W553" s="458" t="s">
        <v>2140</v>
      </c>
      <c r="X553" s="396">
        <v>6143018</v>
      </c>
      <c r="Y553" s="396" t="s">
        <v>113</v>
      </c>
      <c r="Z553" s="396" t="s">
        <v>2825</v>
      </c>
      <c r="AA553" s="65">
        <v>10.1</v>
      </c>
    </row>
    <row r="554" spans="1:27">
      <c r="A554" s="389" t="s">
        <v>2826</v>
      </c>
      <c r="B554" s="394" t="s">
        <v>2476</v>
      </c>
      <c r="C554" s="394" t="s">
        <v>145</v>
      </c>
      <c r="D554" s="394" t="s">
        <v>2827</v>
      </c>
      <c r="E554" s="394" t="s">
        <v>2828</v>
      </c>
      <c r="F554" s="394"/>
      <c r="G554" s="394" t="s">
        <v>2200</v>
      </c>
      <c r="H554" s="394" t="s">
        <v>2201</v>
      </c>
      <c r="I554" s="394" t="s">
        <v>34</v>
      </c>
      <c r="J554" s="395">
        <v>32401</v>
      </c>
      <c r="K554" s="395" t="str">
        <f>TEXT(Table_3[[#This Row],[Nascimento]],"DD/MM/AA")</f>
        <v>15/09/88</v>
      </c>
      <c r="L554" s="394" t="s">
        <v>2202</v>
      </c>
      <c r="M554" s="394"/>
      <c r="N554" s="394" t="s">
        <v>2498</v>
      </c>
      <c r="O554" s="394" t="s">
        <v>1741</v>
      </c>
      <c r="P554" s="394" t="s">
        <v>2203</v>
      </c>
      <c r="Q554" s="394" t="s">
        <v>2829</v>
      </c>
      <c r="R554" s="394" t="s">
        <v>105</v>
      </c>
      <c r="S554" s="394" t="s">
        <v>223</v>
      </c>
      <c r="T554" s="394" t="s">
        <v>2205</v>
      </c>
      <c r="U554" s="394" t="s">
        <v>2206</v>
      </c>
      <c r="V554" s="394" t="s">
        <v>2830</v>
      </c>
      <c r="W554" s="457" t="s">
        <v>1770</v>
      </c>
      <c r="X554" s="394">
        <v>9244020</v>
      </c>
      <c r="Y554" s="394" t="s">
        <v>57</v>
      </c>
      <c r="Z554" s="394" t="s">
        <v>2140</v>
      </c>
      <c r="AA554" s="65">
        <v>10.1</v>
      </c>
    </row>
    <row r="555" spans="1:27">
      <c r="A555" s="95" t="s">
        <v>2576</v>
      </c>
      <c r="B555" s="396" t="s">
        <v>26</v>
      </c>
      <c r="C555" s="396" t="s">
        <v>27</v>
      </c>
      <c r="D555" s="396" t="s">
        <v>2577</v>
      </c>
      <c r="E555" s="396" t="s">
        <v>2831</v>
      </c>
      <c r="F555" s="396"/>
      <c r="G555" s="396" t="s">
        <v>2579</v>
      </c>
      <c r="H555" s="396">
        <v>4580284</v>
      </c>
      <c r="I555" s="396" t="s">
        <v>34</v>
      </c>
      <c r="J555" s="397">
        <v>33026</v>
      </c>
      <c r="K555" s="397" t="str">
        <f>TEXT(Table_3[[#This Row],[Nascimento]],"DD/MM/AA")</f>
        <v>02/06/90</v>
      </c>
      <c r="L555" s="396" t="s">
        <v>2832</v>
      </c>
      <c r="M555" s="396" t="s">
        <v>2833</v>
      </c>
      <c r="N555" s="396" t="s">
        <v>2723</v>
      </c>
      <c r="O555" s="396" t="s">
        <v>2583</v>
      </c>
      <c r="P555" s="396" t="s">
        <v>2834</v>
      </c>
      <c r="Q555" s="396" t="s">
        <v>2835</v>
      </c>
      <c r="R555" s="396"/>
      <c r="S555" s="396"/>
      <c r="T555" s="396"/>
      <c r="U555" s="396" t="s">
        <v>2587</v>
      </c>
      <c r="V555" s="396" t="s">
        <v>2588</v>
      </c>
      <c r="W555" s="458" t="s">
        <v>1770</v>
      </c>
      <c r="X555" s="396">
        <v>9142019</v>
      </c>
      <c r="Y555" s="396" t="s">
        <v>58</v>
      </c>
      <c r="Z555" s="396" t="s">
        <v>1695</v>
      </c>
      <c r="AA555" s="65">
        <v>10.1</v>
      </c>
    </row>
    <row r="556" spans="1:27">
      <c r="A556" s="389" t="s">
        <v>2836</v>
      </c>
      <c r="B556" s="394" t="s">
        <v>26</v>
      </c>
      <c r="C556" s="394" t="s">
        <v>65</v>
      </c>
      <c r="D556" s="394" t="s">
        <v>2368</v>
      </c>
      <c r="E556" s="394" t="s">
        <v>2837</v>
      </c>
      <c r="F556" s="394" t="s">
        <v>2838</v>
      </c>
      <c r="G556" s="394" t="s">
        <v>2371</v>
      </c>
      <c r="H556" s="394">
        <v>4786412</v>
      </c>
      <c r="I556" s="394" t="s">
        <v>188</v>
      </c>
      <c r="J556" s="395">
        <v>32709</v>
      </c>
      <c r="K556" s="395" t="str">
        <f>TEXT(Table_3[[#This Row],[Nascimento]],"DD/MM/AA")</f>
        <v>20/07/89</v>
      </c>
      <c r="L556" s="394" t="s">
        <v>1199</v>
      </c>
      <c r="M556" s="394" t="s">
        <v>2839</v>
      </c>
      <c r="N556" s="394" t="s">
        <v>2485</v>
      </c>
      <c r="O556" s="394" t="s">
        <v>480</v>
      </c>
      <c r="P556" s="394" t="s">
        <v>2840</v>
      </c>
      <c r="Q556" s="394" t="s">
        <v>2841</v>
      </c>
      <c r="R556" s="394" t="s">
        <v>105</v>
      </c>
      <c r="S556" s="394" t="s">
        <v>2842</v>
      </c>
      <c r="T556" s="394" t="s">
        <v>2843</v>
      </c>
      <c r="U556" s="394" t="s">
        <v>2377</v>
      </c>
      <c r="V556" s="394" t="s">
        <v>2378</v>
      </c>
      <c r="W556" s="457" t="s">
        <v>2140</v>
      </c>
      <c r="X556" s="394">
        <v>9144019</v>
      </c>
      <c r="Y556" s="394" t="s">
        <v>57</v>
      </c>
      <c r="Z556" s="394" t="s">
        <v>1695</v>
      </c>
      <c r="AA556" s="65">
        <v>10.1</v>
      </c>
    </row>
    <row r="557" spans="1:27">
      <c r="A557" s="95" t="s">
        <v>2844</v>
      </c>
      <c r="B557" s="396" t="s">
        <v>768</v>
      </c>
      <c r="C557" s="396" t="s">
        <v>27</v>
      </c>
      <c r="D557" s="396" t="s">
        <v>2591</v>
      </c>
      <c r="E557" s="396" t="s">
        <v>2845</v>
      </c>
      <c r="F557" s="396"/>
      <c r="G557" s="396" t="s">
        <v>2846</v>
      </c>
      <c r="H557" s="396">
        <v>4510672</v>
      </c>
      <c r="I557" s="396" t="s">
        <v>34</v>
      </c>
      <c r="J557" s="397">
        <v>32457</v>
      </c>
      <c r="K557" s="397" t="str">
        <f>TEXT(Table_3[[#This Row],[Nascimento]],"DD/MM/AA")</f>
        <v>10/11/88</v>
      </c>
      <c r="L557" s="396" t="s">
        <v>2847</v>
      </c>
      <c r="M557" s="396"/>
      <c r="N557" s="396" t="s">
        <v>2498</v>
      </c>
      <c r="O557" s="396" t="s">
        <v>2848</v>
      </c>
      <c r="P557" s="396" t="s">
        <v>2849</v>
      </c>
      <c r="Q557" s="396" t="s">
        <v>2850</v>
      </c>
      <c r="R557" s="396" t="s">
        <v>105</v>
      </c>
      <c r="S557" s="396" t="s">
        <v>1610</v>
      </c>
      <c r="T557" s="396" t="s">
        <v>2599</v>
      </c>
      <c r="U557" s="396" t="s">
        <v>2600</v>
      </c>
      <c r="V557" s="396" t="s">
        <v>2601</v>
      </c>
      <c r="W557" s="458" t="s">
        <v>2140</v>
      </c>
      <c r="X557" s="396">
        <v>8244019</v>
      </c>
      <c r="Y557" s="396" t="s">
        <v>57</v>
      </c>
      <c r="Z557" s="396" t="s">
        <v>1965</v>
      </c>
      <c r="AA557" s="65">
        <v>10.1</v>
      </c>
    </row>
  </sheetData>
  <conditionalFormatting sqref="X30">
    <cfRule type="notContainsBlanks" dxfId="5" priority="7">
      <formula>LEN(TRIM(Z30))&gt;0</formula>
    </cfRule>
  </conditionalFormatting>
  <conditionalFormatting sqref="Z153">
    <cfRule type="notContainsBlanks" dxfId="4" priority="1">
      <formula>LEN(TRIM(Z153))&gt;0</formula>
    </cfRule>
  </conditionalFormatting>
  <conditionalFormatting sqref="W153">
    <cfRule type="notContainsBlanks" dxfId="3" priority="2">
      <formula>LEN(TRIM(W153))&gt;0</formula>
    </cfRule>
  </conditionalFormatting>
  <conditionalFormatting sqref="J127:K127">
    <cfRule type="notContainsBlanks" dxfId="2" priority="3">
      <formula>LEN(TRIM(J127))&gt;0</formula>
    </cfRule>
  </conditionalFormatting>
  <conditionalFormatting sqref="Z49 Z9 Z78">
    <cfRule type="notContainsBlanks" dxfId="1" priority="8">
      <formula>LEN(TRIM(#REF!))&gt;0</formula>
    </cfRule>
  </conditionalFormatting>
  <conditionalFormatting sqref="Z116">
    <cfRule type="notContainsBlanks" dxfId="0" priority="11">
      <formula>LEN(TRIM(#REF!))&gt;0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18.1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Marte</cp:lastModifiedBy>
  <dcterms:modified xsi:type="dcterms:W3CDTF">2018-04-19T15:07:21Z</dcterms:modified>
</cp:coreProperties>
</file>