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ginnocellence.sharepoint.com/sites/pm-BravoTeam/Shared Documents/Bravo Team/"/>
    </mc:Choice>
  </mc:AlternateContent>
  <xr:revisionPtr revIDLastSave="467" documentId="114_{EBB8C85B-21C0-0945-B829-CA959E707462}" xr6:coauthVersionLast="45" xr6:coauthVersionMax="45" xr10:uidLastSave="{F7291B34-1E51-FE40-8C12-4A1666DE5E66}"/>
  <bookViews>
    <workbookView xWindow="40740" yWindow="1200" windowWidth="27780" windowHeight="17540" xr2:uid="{57B4AC1A-2C01-F142-956F-13FE341A434E}"/>
  </bookViews>
  <sheets>
    <sheet name="Summary" sheetId="5" r:id="rId1"/>
    <sheet name="Cost" sheetId="8" r:id="rId2"/>
    <sheet name="Hours" sheetId="7" r:id="rId3"/>
    <sheet name="Budget" sheetId="6" r:id="rId4"/>
    <sheet name="Rate Card" sheetId="9" r:id="rId5"/>
    <sheet name="Staff" sheetId="11" r:id="rId6"/>
  </sheets>
  <definedNames>
    <definedName name="Staff">tStaff[Name]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6" l="1"/>
  <c r="F6" i="6"/>
  <c r="H3" i="8" l="1"/>
  <c r="B4" i="8"/>
  <c r="D23" i="6" l="1"/>
  <c r="E2" i="6"/>
  <c r="E3" i="6"/>
  <c r="E4" i="6"/>
  <c r="E5" i="6"/>
  <c r="E7" i="6"/>
  <c r="E8" i="6"/>
  <c r="E11" i="6"/>
  <c r="E12" i="6"/>
  <c r="E13" i="6"/>
  <c r="E14" i="6"/>
  <c r="E15" i="6"/>
  <c r="E16" i="6"/>
  <c r="E17" i="6"/>
  <c r="E18" i="6"/>
  <c r="E19" i="6"/>
  <c r="E20" i="6"/>
  <c r="E21" i="6"/>
  <c r="E22" i="6"/>
  <c r="C4" i="7" l="1"/>
  <c r="C5" i="7"/>
  <c r="C6" i="7"/>
  <c r="C7" i="7"/>
  <c r="C8" i="7"/>
  <c r="C9" i="7"/>
  <c r="C10" i="7"/>
  <c r="C11" i="7"/>
  <c r="C12" i="7"/>
  <c r="C13" i="7"/>
  <c r="C14" i="7"/>
  <c r="C15" i="7"/>
  <c r="C16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17" i="7"/>
  <c r="I3" i="8" l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Q3" i="8" s="1"/>
  <c r="AR3" i="8" s="1"/>
  <c r="AS3" i="8" s="1"/>
  <c r="AT3" i="8" s="1"/>
  <c r="AU3" i="8" s="1"/>
  <c r="AV3" i="8" s="1"/>
  <c r="AW3" i="8" s="1"/>
  <c r="AX3" i="8" s="1"/>
  <c r="AY3" i="8" s="1"/>
  <c r="AZ3" i="8" s="1"/>
  <c r="BA3" i="8" s="1"/>
  <c r="BB3" i="8" s="1"/>
  <c r="BC3" i="8" s="1"/>
  <c r="BD3" i="8" s="1"/>
  <c r="BE3" i="8" s="1"/>
  <c r="BF3" i="8" s="1"/>
  <c r="BG3" i="8" s="1"/>
  <c r="F10" i="6"/>
  <c r="F3" i="6"/>
  <c r="F4" i="6"/>
  <c r="F5" i="6"/>
  <c r="F7" i="6"/>
  <c r="F8" i="6"/>
  <c r="F11" i="6"/>
  <c r="F12" i="6"/>
  <c r="F13" i="6"/>
  <c r="F14" i="6"/>
  <c r="F15" i="6"/>
  <c r="F16" i="6"/>
  <c r="F17" i="6"/>
  <c r="F18" i="6"/>
  <c r="F19" i="6"/>
  <c r="F20" i="6"/>
  <c r="F21" i="6"/>
  <c r="F22" i="6"/>
  <c r="F2" i="6"/>
  <c r="D4" i="7" l="1"/>
  <c r="B5" i="8"/>
  <c r="C5" i="8"/>
  <c r="D5" i="8" s="1"/>
  <c r="B6" i="8"/>
  <c r="C6" i="8"/>
  <c r="D6" i="8" s="1"/>
  <c r="AN6" i="8" s="1"/>
  <c r="B7" i="8"/>
  <c r="C7" i="8"/>
  <c r="D7" i="8" s="1"/>
  <c r="B8" i="8"/>
  <c r="C8" i="8"/>
  <c r="D8" i="8" s="1"/>
  <c r="B9" i="8"/>
  <c r="C9" i="8"/>
  <c r="D9" i="8" s="1"/>
  <c r="B10" i="8"/>
  <c r="C10" i="8"/>
  <c r="D10" i="8" s="1"/>
  <c r="B11" i="8"/>
  <c r="C11" i="8"/>
  <c r="D11" i="8" s="1"/>
  <c r="B12" i="8"/>
  <c r="C12" i="8"/>
  <c r="D12" i="8" s="1"/>
  <c r="B13" i="8"/>
  <c r="C13" i="8"/>
  <c r="D13" i="8" s="1"/>
  <c r="B14" i="8"/>
  <c r="C14" i="8"/>
  <c r="D14" i="8" s="1"/>
  <c r="B15" i="8"/>
  <c r="C15" i="8"/>
  <c r="D15" i="8" s="1"/>
  <c r="B16" i="8"/>
  <c r="C16" i="8"/>
  <c r="D16" i="8" s="1"/>
  <c r="B17" i="8"/>
  <c r="C17" i="8"/>
  <c r="D17" i="8" s="1"/>
  <c r="B18" i="8"/>
  <c r="C18" i="8"/>
  <c r="D18" i="8" s="1"/>
  <c r="B19" i="8"/>
  <c r="C19" i="8"/>
  <c r="D19" i="8" s="1"/>
  <c r="H19" i="8" s="1"/>
  <c r="B20" i="8"/>
  <c r="C20" i="8"/>
  <c r="D20" i="8" s="1"/>
  <c r="B21" i="8"/>
  <c r="C21" i="8"/>
  <c r="D21" i="8" s="1"/>
  <c r="B22" i="8"/>
  <c r="C22" i="8"/>
  <c r="D22" i="8" s="1"/>
  <c r="B23" i="8"/>
  <c r="C23" i="8"/>
  <c r="D23" i="8" s="1"/>
  <c r="B24" i="8"/>
  <c r="C24" i="8"/>
  <c r="D24" i="8" s="1"/>
  <c r="B25" i="8"/>
  <c r="C25" i="8"/>
  <c r="D25" i="8" s="1"/>
  <c r="B26" i="8"/>
  <c r="C26" i="8"/>
  <c r="D26" i="8" s="1"/>
  <c r="B27" i="8"/>
  <c r="C27" i="8"/>
  <c r="D27" i="8" s="1"/>
  <c r="B28" i="8"/>
  <c r="C28" i="8"/>
  <c r="D28" i="8" s="1"/>
  <c r="B29" i="8"/>
  <c r="C29" i="8"/>
  <c r="D29" i="8" s="1"/>
  <c r="B30" i="8"/>
  <c r="C30" i="8"/>
  <c r="D30" i="8" s="1"/>
  <c r="B31" i="8"/>
  <c r="C31" i="8"/>
  <c r="D31" i="8" s="1"/>
  <c r="AG31" i="8" s="1"/>
  <c r="B32" i="8"/>
  <c r="C32" i="8"/>
  <c r="D32" i="8" s="1"/>
  <c r="B33" i="8"/>
  <c r="C33" i="8"/>
  <c r="D33" i="8" s="1"/>
  <c r="BF33" i="8" s="1"/>
  <c r="C4" i="8"/>
  <c r="D4" i="8" s="1"/>
  <c r="Y4" i="8" s="1"/>
  <c r="D5" i="7"/>
  <c r="E5" i="7"/>
  <c r="D6" i="7"/>
  <c r="E6" i="7"/>
  <c r="D7" i="7"/>
  <c r="E7" i="7"/>
  <c r="D8" i="7"/>
  <c r="E8" i="7"/>
  <c r="D9" i="7"/>
  <c r="E9" i="7"/>
  <c r="D10" i="7"/>
  <c r="E10" i="7"/>
  <c r="D11" i="7"/>
  <c r="E11" i="7"/>
  <c r="D12" i="7"/>
  <c r="E12" i="7"/>
  <c r="D13" i="7"/>
  <c r="E13" i="7"/>
  <c r="D14" i="7"/>
  <c r="E14" i="7"/>
  <c r="D15" i="7"/>
  <c r="E15" i="7"/>
  <c r="D16" i="7"/>
  <c r="E16" i="7"/>
  <c r="D17" i="7"/>
  <c r="E17" i="7"/>
  <c r="D18" i="7"/>
  <c r="E18" i="7"/>
  <c r="D19" i="7"/>
  <c r="E19" i="7"/>
  <c r="D20" i="7"/>
  <c r="E20" i="7"/>
  <c r="D21" i="7"/>
  <c r="E21" i="7"/>
  <c r="D22" i="7"/>
  <c r="E22" i="7"/>
  <c r="D23" i="7"/>
  <c r="E23" i="7"/>
  <c r="D24" i="7"/>
  <c r="E24" i="7"/>
  <c r="D25" i="7"/>
  <c r="E25" i="7"/>
  <c r="D26" i="7"/>
  <c r="E26" i="7"/>
  <c r="E27" i="7"/>
  <c r="E28" i="7"/>
  <c r="E29" i="7"/>
  <c r="E30" i="7"/>
  <c r="E31" i="7"/>
  <c r="E32" i="7"/>
  <c r="E33" i="7"/>
  <c r="E4" i="7"/>
  <c r="D27" i="7"/>
  <c r="D28" i="7"/>
  <c r="D29" i="7"/>
  <c r="D30" i="7"/>
  <c r="D31" i="7"/>
  <c r="D32" i="7"/>
  <c r="D33" i="7"/>
  <c r="H3" i="7"/>
  <c r="BA15" i="8" l="1"/>
  <c r="BE15" i="8"/>
  <c r="BB15" i="8"/>
  <c r="BF15" i="8"/>
  <c r="BD15" i="8"/>
  <c r="BC15" i="8"/>
  <c r="BG15" i="8"/>
  <c r="BA11" i="8"/>
  <c r="BE11" i="8"/>
  <c r="BB11" i="8"/>
  <c r="BF11" i="8"/>
  <c r="BC11" i="8"/>
  <c r="BG11" i="8"/>
  <c r="BD11" i="8"/>
  <c r="N7" i="8"/>
  <c r="BA7" i="8"/>
  <c r="BE7" i="8"/>
  <c r="BB7" i="8"/>
  <c r="BF7" i="8"/>
  <c r="BD7" i="8"/>
  <c r="BC7" i="8"/>
  <c r="BG7" i="8"/>
  <c r="H13" i="8"/>
  <c r="BC13" i="8"/>
  <c r="BG13" i="8"/>
  <c r="BD13" i="8"/>
  <c r="BF13" i="8"/>
  <c r="BA13" i="8"/>
  <c r="BE13" i="8"/>
  <c r="BB13" i="8"/>
  <c r="BC9" i="8"/>
  <c r="BG9" i="8"/>
  <c r="BB9" i="8"/>
  <c r="BD9" i="8"/>
  <c r="BA9" i="8"/>
  <c r="BE9" i="8"/>
  <c r="BF9" i="8"/>
  <c r="BD14" i="8"/>
  <c r="BC14" i="8"/>
  <c r="BA14" i="8"/>
  <c r="BE14" i="8"/>
  <c r="BB14" i="8"/>
  <c r="BF14" i="8"/>
  <c r="BG14" i="8"/>
  <c r="BB12" i="8"/>
  <c r="BF12" i="8"/>
  <c r="BE12" i="8"/>
  <c r="BC12" i="8"/>
  <c r="BG12" i="8"/>
  <c r="BA12" i="8"/>
  <c r="BD12" i="8"/>
  <c r="BD10" i="8"/>
  <c r="BG10" i="8"/>
  <c r="BA10" i="8"/>
  <c r="BE10" i="8"/>
  <c r="BC10" i="8"/>
  <c r="BB10" i="8"/>
  <c r="BF10" i="8"/>
  <c r="BB8" i="8"/>
  <c r="BF8" i="8"/>
  <c r="BE8" i="8"/>
  <c r="BC8" i="8"/>
  <c r="BG8" i="8"/>
  <c r="BD8" i="8"/>
  <c r="BA8" i="8"/>
  <c r="F23" i="7"/>
  <c r="F15" i="7"/>
  <c r="F11" i="7"/>
  <c r="F4" i="7"/>
  <c r="F7" i="7"/>
  <c r="I3" i="7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AI3" i="7" s="1"/>
  <c r="AJ3" i="7" s="1"/>
  <c r="AK3" i="7" s="1"/>
  <c r="AL3" i="7" s="1"/>
  <c r="AM3" i="7" s="1"/>
  <c r="AN3" i="7" s="1"/>
  <c r="AO3" i="7" s="1"/>
  <c r="AP3" i="7" s="1"/>
  <c r="AQ3" i="7" s="1"/>
  <c r="AR3" i="7" s="1"/>
  <c r="AS3" i="7" s="1"/>
  <c r="AT3" i="7" s="1"/>
  <c r="AU3" i="7" s="1"/>
  <c r="AV3" i="7" s="1"/>
  <c r="AW3" i="7" s="1"/>
  <c r="AX3" i="7" s="1"/>
  <c r="AY3" i="7" s="1"/>
  <c r="AZ3" i="7" s="1"/>
  <c r="BA3" i="7" s="1"/>
  <c r="BB3" i="7" s="1"/>
  <c r="BC3" i="7" s="1"/>
  <c r="BD3" i="7" s="1"/>
  <c r="BE3" i="7" s="1"/>
  <c r="BF3" i="7" s="1"/>
  <c r="F32" i="7"/>
  <c r="F28" i="7"/>
  <c r="F31" i="7"/>
  <c r="F27" i="7"/>
  <c r="T31" i="8"/>
  <c r="AH31" i="8"/>
  <c r="AW31" i="8"/>
  <c r="L31" i="8"/>
  <c r="Y31" i="8"/>
  <c r="AN31" i="8"/>
  <c r="BB31" i="8"/>
  <c r="M31" i="8"/>
  <c r="AB31" i="8"/>
  <c r="AO31" i="8"/>
  <c r="BD31" i="8"/>
  <c r="N27" i="8"/>
  <c r="T27" i="8"/>
  <c r="AN27" i="8"/>
  <c r="BE27" i="8"/>
  <c r="Z27" i="8"/>
  <c r="AT27" i="8"/>
  <c r="J27" i="8"/>
  <c r="AC27" i="8"/>
  <c r="AV27" i="8"/>
  <c r="R27" i="8"/>
  <c r="AJ27" i="8"/>
  <c r="N19" i="8"/>
  <c r="R19" i="8"/>
  <c r="AP19" i="8"/>
  <c r="S19" i="8"/>
  <c r="AT19" i="8"/>
  <c r="AB19" i="8"/>
  <c r="BC19" i="8"/>
  <c r="AH19" i="8"/>
  <c r="BD19" i="8"/>
  <c r="P11" i="8"/>
  <c r="Y11" i="8"/>
  <c r="AF11" i="8"/>
  <c r="H11" i="8"/>
  <c r="AV11" i="8"/>
  <c r="J15" i="8"/>
  <c r="AJ15" i="8"/>
  <c r="O15" i="8"/>
  <c r="AL15" i="8"/>
  <c r="X15" i="8"/>
  <c r="AV15" i="8"/>
  <c r="AA15" i="8"/>
  <c r="AZ15" i="8"/>
  <c r="R31" i="8"/>
  <c r="AU33" i="8"/>
  <c r="BD27" i="8"/>
  <c r="M23" i="8"/>
  <c r="AF23" i="8"/>
  <c r="AX23" i="8"/>
  <c r="H23" i="8"/>
  <c r="N23" i="8"/>
  <c r="AH23" i="8"/>
  <c r="BA23" i="8"/>
  <c r="U23" i="8"/>
  <c r="AO23" i="8"/>
  <c r="Y23" i="8"/>
  <c r="AP23" i="8"/>
  <c r="Z7" i="8"/>
  <c r="AJ7" i="8"/>
  <c r="AT31" i="8"/>
  <c r="Z29" i="8"/>
  <c r="P29" i="8"/>
  <c r="AA29" i="8"/>
  <c r="AL29" i="8"/>
  <c r="AV29" i="8"/>
  <c r="BG29" i="8"/>
  <c r="L29" i="8"/>
  <c r="AB29" i="8"/>
  <c r="AQ29" i="8"/>
  <c r="BC29" i="8"/>
  <c r="AH29" i="8"/>
  <c r="AX29" i="8"/>
  <c r="H29" i="8"/>
  <c r="K29" i="8"/>
  <c r="W29" i="8"/>
  <c r="AM29" i="8"/>
  <c r="BB29" i="8"/>
  <c r="R29" i="8"/>
  <c r="AF29" i="8"/>
  <c r="AR29" i="8"/>
  <c r="V29" i="8"/>
  <c r="N32" i="8"/>
  <c r="Q32" i="8"/>
  <c r="W32" i="8"/>
  <c r="AD32" i="8"/>
  <c r="AL32" i="8"/>
  <c r="AS32" i="8"/>
  <c r="AY32" i="8"/>
  <c r="BG32" i="8"/>
  <c r="S32" i="8"/>
  <c r="AH32" i="8"/>
  <c r="AW32" i="8"/>
  <c r="BC32" i="8"/>
  <c r="M32" i="8"/>
  <c r="V32" i="8"/>
  <c r="AC32" i="8"/>
  <c r="AI32" i="8"/>
  <c r="AQ32" i="8"/>
  <c r="AX32" i="8"/>
  <c r="BE32" i="8"/>
  <c r="I32" i="8"/>
  <c r="R32" i="8"/>
  <c r="Y32" i="8"/>
  <c r="AG32" i="8"/>
  <c r="AM32" i="8"/>
  <c r="AT32" i="8"/>
  <c r="BB32" i="8"/>
  <c r="K32" i="8"/>
  <c r="AA32" i="8"/>
  <c r="AO32" i="8"/>
  <c r="Y30" i="8"/>
  <c r="AU30" i="8"/>
  <c r="AE30" i="8"/>
  <c r="BE30" i="8"/>
  <c r="AO30" i="8"/>
  <c r="T30" i="8"/>
  <c r="AZ30" i="8"/>
  <c r="I30" i="8"/>
  <c r="AJ30" i="8"/>
  <c r="O30" i="8"/>
  <c r="I28" i="8"/>
  <c r="O28" i="8"/>
  <c r="W28" i="8"/>
  <c r="AD28" i="8"/>
  <c r="R28" i="8"/>
  <c r="Z28" i="8"/>
  <c r="AI28" i="8"/>
  <c r="AP28" i="8"/>
  <c r="AX28" i="8"/>
  <c r="BE28" i="8"/>
  <c r="J28" i="8"/>
  <c r="U28" i="8"/>
  <c r="AH28" i="8"/>
  <c r="AS28" i="8"/>
  <c r="BA28" i="8"/>
  <c r="AM28" i="8"/>
  <c r="BF28" i="8"/>
  <c r="S28" i="8"/>
  <c r="AE28" i="8"/>
  <c r="AO28" i="8"/>
  <c r="AY28" i="8"/>
  <c r="M28" i="8"/>
  <c r="Y28" i="8"/>
  <c r="AK28" i="8"/>
  <c r="AT28" i="8"/>
  <c r="BC28" i="8"/>
  <c r="N28" i="8"/>
  <c r="AC28" i="8"/>
  <c r="AU28" i="8"/>
  <c r="K26" i="8"/>
  <c r="AF26" i="8"/>
  <c r="BA26" i="8"/>
  <c r="AK26" i="8"/>
  <c r="AQ26" i="8"/>
  <c r="BG26" i="8"/>
  <c r="AA26" i="8"/>
  <c r="P26" i="8"/>
  <c r="AV26" i="8"/>
  <c r="U26" i="8"/>
  <c r="I24" i="8"/>
  <c r="O24" i="8"/>
  <c r="V24" i="8"/>
  <c r="AD24" i="8"/>
  <c r="AK24" i="8"/>
  <c r="AQ24" i="8"/>
  <c r="AY24" i="8"/>
  <c r="BF24" i="8"/>
  <c r="Q24" i="8"/>
  <c r="Z24" i="8"/>
  <c r="AI24" i="8"/>
  <c r="AT24" i="8"/>
  <c r="BB24" i="8"/>
  <c r="N24" i="8"/>
  <c r="AA24" i="8"/>
  <c r="AO24" i="8"/>
  <c r="BA24" i="8"/>
  <c r="AG24" i="8"/>
  <c r="BG24" i="8"/>
  <c r="K24" i="8"/>
  <c r="Y24" i="8"/>
  <c r="AL24" i="8"/>
  <c r="AW24" i="8"/>
  <c r="S24" i="8"/>
  <c r="AE24" i="8"/>
  <c r="AP24" i="8"/>
  <c r="BE24" i="8"/>
  <c r="J24" i="8"/>
  <c r="U24" i="8"/>
  <c r="AU24" i="8"/>
  <c r="N22" i="8"/>
  <c r="AB22" i="8"/>
  <c r="AW22" i="8"/>
  <c r="AG22" i="8"/>
  <c r="Q22" i="8"/>
  <c r="BC22" i="8"/>
  <c r="J22" i="8"/>
  <c r="AR22" i="8"/>
  <c r="W22" i="8"/>
  <c r="AM22" i="8"/>
  <c r="I20" i="8"/>
  <c r="T20" i="8"/>
  <c r="AG20" i="8"/>
  <c r="AV20" i="8"/>
  <c r="K20" i="8"/>
  <c r="AA20" i="8"/>
  <c r="AU20" i="8"/>
  <c r="L20" i="8"/>
  <c r="AM20" i="8"/>
  <c r="Y20" i="8"/>
  <c r="BA20" i="8"/>
  <c r="AF20" i="8"/>
  <c r="BC20" i="8"/>
  <c r="Q20" i="8"/>
  <c r="AO20" i="8"/>
  <c r="R18" i="8"/>
  <c r="BF18" i="8"/>
  <c r="AC18" i="8"/>
  <c r="AX18" i="8"/>
  <c r="AM18" i="8"/>
  <c r="S16" i="8"/>
  <c r="L16" i="8"/>
  <c r="AG16" i="8"/>
  <c r="BC16" i="8"/>
  <c r="AI16" i="8"/>
  <c r="X16" i="8"/>
  <c r="M16" i="8"/>
  <c r="AS16" i="8"/>
  <c r="W16" i="8"/>
  <c r="BD16" i="8"/>
  <c r="AR16" i="8"/>
  <c r="R14" i="8"/>
  <c r="AH14" i="8"/>
  <c r="W14" i="8"/>
  <c r="AS14" i="8"/>
  <c r="H14" i="8"/>
  <c r="M14" i="8"/>
  <c r="I12" i="8"/>
  <c r="K12" i="8"/>
  <c r="AJ12" i="8"/>
  <c r="AC12" i="8"/>
  <c r="AU12" i="8"/>
  <c r="AN12" i="8"/>
  <c r="Q12" i="8"/>
  <c r="AY12" i="8"/>
  <c r="Y12" i="8"/>
  <c r="AC10" i="8"/>
  <c r="AZ10" i="8"/>
  <c r="AC8" i="8"/>
  <c r="AI8" i="8"/>
  <c r="AS8" i="8"/>
  <c r="Q8" i="8"/>
  <c r="I6" i="8"/>
  <c r="AY6" i="8"/>
  <c r="W6" i="8"/>
  <c r="R25" i="8"/>
  <c r="AB25" i="8"/>
  <c r="AM25" i="8"/>
  <c r="AX25" i="8"/>
  <c r="N25" i="8"/>
  <c r="AD25" i="8"/>
  <c r="AR25" i="8"/>
  <c r="BD25" i="8"/>
  <c r="S25" i="8"/>
  <c r="AI25" i="8"/>
  <c r="BC25" i="8"/>
  <c r="H25" i="8"/>
  <c r="AT25" i="8"/>
  <c r="L25" i="8"/>
  <c r="AH25" i="8"/>
  <c r="AY25" i="8"/>
  <c r="W25" i="8"/>
  <c r="AN25" i="8"/>
  <c r="X25" i="8"/>
  <c r="J17" i="8"/>
  <c r="Y17" i="8"/>
  <c r="AT17" i="8"/>
  <c r="N17" i="8"/>
  <c r="AK17" i="8"/>
  <c r="P17" i="8"/>
  <c r="BE17" i="8"/>
  <c r="AJ17" i="8"/>
  <c r="AV17" i="8"/>
  <c r="Z17" i="8"/>
  <c r="BF17" i="8"/>
  <c r="I9" i="8"/>
  <c r="AO9" i="8"/>
  <c r="J9" i="8"/>
  <c r="AZ9" i="8"/>
  <c r="U9" i="8"/>
  <c r="H9" i="8"/>
  <c r="H30" i="8"/>
  <c r="E30" i="8" s="1"/>
  <c r="P33" i="8"/>
  <c r="AA33" i="8"/>
  <c r="AL33" i="8"/>
  <c r="AV33" i="8"/>
  <c r="BG33" i="8"/>
  <c r="V33" i="8"/>
  <c r="AQ33" i="8"/>
  <c r="O33" i="8"/>
  <c r="J33" i="8"/>
  <c r="T33" i="8"/>
  <c r="AE33" i="8"/>
  <c r="AP33" i="8"/>
  <c r="AZ33" i="8"/>
  <c r="K33" i="8"/>
  <c r="AF33" i="8"/>
  <c r="BB33" i="8"/>
  <c r="AJ33" i="8"/>
  <c r="N21" i="8"/>
  <c r="L21" i="8"/>
  <c r="Y21" i="8"/>
  <c r="AN21" i="8"/>
  <c r="BB21" i="8"/>
  <c r="Q21" i="8"/>
  <c r="AG21" i="8"/>
  <c r="AZ21" i="8"/>
  <c r="I21" i="8"/>
  <c r="AL21" i="8"/>
  <c r="AT21" i="8"/>
  <c r="AD21" i="8"/>
  <c r="R21" i="8"/>
  <c r="AS21" i="8"/>
  <c r="X21" i="8"/>
  <c r="AB13" i="8"/>
  <c r="AW13" i="8"/>
  <c r="J13" i="8"/>
  <c r="AL13" i="8"/>
  <c r="AF13" i="8"/>
  <c r="Q13" i="8"/>
  <c r="U13" i="8"/>
  <c r="AP13" i="8"/>
  <c r="AF5" i="8"/>
  <c r="AP5" i="8"/>
  <c r="AR5" i="8"/>
  <c r="Q5" i="8"/>
  <c r="L5" i="8"/>
  <c r="Z33" i="8"/>
  <c r="K23" i="8"/>
  <c r="L23" i="8"/>
  <c r="Q23" i="8"/>
  <c r="V23" i="8"/>
  <c r="AB23" i="8"/>
  <c r="AG23" i="8"/>
  <c r="AL23" i="8"/>
  <c r="AR23" i="8"/>
  <c r="AW23" i="8"/>
  <c r="BB23" i="8"/>
  <c r="I23" i="8"/>
  <c r="P23" i="8"/>
  <c r="X23" i="8"/>
  <c r="AD23" i="8"/>
  <c r="AK23" i="8"/>
  <c r="AS23" i="8"/>
  <c r="AZ23" i="8"/>
  <c r="BF23" i="8"/>
  <c r="K15" i="8"/>
  <c r="S15" i="8"/>
  <c r="Z15" i="8"/>
  <c r="AF15" i="8"/>
  <c r="AN15" i="8"/>
  <c r="AU15" i="8"/>
  <c r="N15" i="8"/>
  <c r="V15" i="8"/>
  <c r="AE15" i="8"/>
  <c r="AP15" i="8"/>
  <c r="AY15" i="8"/>
  <c r="K7" i="8"/>
  <c r="AA7" i="8"/>
  <c r="AV7" i="8"/>
  <c r="V7" i="8"/>
  <c r="AQ7" i="8"/>
  <c r="K31" i="8"/>
  <c r="J31" i="8"/>
  <c r="P31" i="8"/>
  <c r="U31" i="8"/>
  <c r="Z31" i="8"/>
  <c r="AF31" i="8"/>
  <c r="AK31" i="8"/>
  <c r="AP31" i="8"/>
  <c r="AV31" i="8"/>
  <c r="BA31" i="8"/>
  <c r="BF31" i="8"/>
  <c r="H27" i="8"/>
  <c r="H15" i="8"/>
  <c r="AZ31" i="8"/>
  <c r="AS31" i="8"/>
  <c r="AL31" i="8"/>
  <c r="AD31" i="8"/>
  <c r="X31" i="8"/>
  <c r="Q31" i="8"/>
  <c r="I31" i="8"/>
  <c r="BA27" i="8"/>
  <c r="AP27" i="8"/>
  <c r="AH27" i="8"/>
  <c r="Y27" i="8"/>
  <c r="BE23" i="8"/>
  <c r="AV23" i="8"/>
  <c r="AN23" i="8"/>
  <c r="AC23" i="8"/>
  <c r="T23" i="8"/>
  <c r="J23" i="8"/>
  <c r="AZ19" i="8"/>
  <c r="AM19" i="8"/>
  <c r="Z19" i="8"/>
  <c r="AT15" i="8"/>
  <c r="AI15" i="8"/>
  <c r="T15" i="8"/>
  <c r="AS11" i="8"/>
  <c r="O7" i="8"/>
  <c r="K27" i="8"/>
  <c r="L27" i="8"/>
  <c r="Q27" i="8"/>
  <c r="V27" i="8"/>
  <c r="AB27" i="8"/>
  <c r="AG27" i="8"/>
  <c r="AL27" i="8"/>
  <c r="AR27" i="8"/>
  <c r="AW27" i="8"/>
  <c r="BB27" i="8"/>
  <c r="I27" i="8"/>
  <c r="P27" i="8"/>
  <c r="X27" i="8"/>
  <c r="AD27" i="8"/>
  <c r="AK27" i="8"/>
  <c r="AS27" i="8"/>
  <c r="AZ27" i="8"/>
  <c r="BF27" i="8"/>
  <c r="O19" i="8"/>
  <c r="W19" i="8"/>
  <c r="AD19" i="8"/>
  <c r="AJ19" i="8"/>
  <c r="AR19" i="8"/>
  <c r="AY19" i="8"/>
  <c r="BF19" i="8"/>
  <c r="L19" i="8"/>
  <c r="T19" i="8"/>
  <c r="AE19" i="8"/>
  <c r="AN19" i="8"/>
  <c r="AX19" i="8"/>
  <c r="I11" i="8"/>
  <c r="X11" i="8"/>
  <c r="AK11" i="8"/>
  <c r="AZ11" i="8"/>
  <c r="U11" i="8"/>
  <c r="AO11" i="8"/>
  <c r="H31" i="8"/>
  <c r="H7" i="8"/>
  <c r="BE31" i="8"/>
  <c r="AX31" i="8"/>
  <c r="AR31" i="8"/>
  <c r="AJ31" i="8"/>
  <c r="AC31" i="8"/>
  <c r="V31" i="8"/>
  <c r="N31" i="8"/>
  <c r="AX27" i="8"/>
  <c r="AO27" i="8"/>
  <c r="AF27" i="8"/>
  <c r="U27" i="8"/>
  <c r="M27" i="8"/>
  <c r="BD23" i="8"/>
  <c r="AT23" i="8"/>
  <c r="AJ23" i="8"/>
  <c r="Z23" i="8"/>
  <c r="R23" i="8"/>
  <c r="AU19" i="8"/>
  <c r="AI19" i="8"/>
  <c r="X19" i="8"/>
  <c r="J19" i="8"/>
  <c r="AQ15" i="8"/>
  <c r="AD15" i="8"/>
  <c r="P15" i="8"/>
  <c r="AG11" i="8"/>
  <c r="M11" i="8"/>
  <c r="AL7" i="8"/>
  <c r="F8" i="7"/>
  <c r="F30" i="7"/>
  <c r="F10" i="7"/>
  <c r="F33" i="7"/>
  <c r="F29" i="7"/>
  <c r="AJ4" i="8"/>
  <c r="AN4" i="8"/>
  <c r="I4" i="8"/>
  <c r="F20" i="7"/>
  <c r="F16" i="7"/>
  <c r="F12" i="7"/>
  <c r="F17" i="7"/>
  <c r="F26" i="7"/>
  <c r="F24" i="7"/>
  <c r="F22" i="7"/>
  <c r="F13" i="7"/>
  <c r="F6" i="7"/>
  <c r="F25" i="7"/>
  <c r="F18" i="7"/>
  <c r="F9" i="7"/>
  <c r="F21" i="7"/>
  <c r="F19" i="7"/>
  <c r="F14" i="7"/>
  <c r="F5" i="7"/>
  <c r="J26" i="8"/>
  <c r="N26" i="8"/>
  <c r="R26" i="8"/>
  <c r="V26" i="8"/>
  <c r="Z26" i="8"/>
  <c r="AD26" i="8"/>
  <c r="AH26" i="8"/>
  <c r="AL26" i="8"/>
  <c r="AP26" i="8"/>
  <c r="AT26" i="8"/>
  <c r="AX26" i="8"/>
  <c r="BB26" i="8"/>
  <c r="BF26" i="8"/>
  <c r="L18" i="8"/>
  <c r="P18" i="8"/>
  <c r="T18" i="8"/>
  <c r="X18" i="8"/>
  <c r="AB18" i="8"/>
  <c r="AF18" i="8"/>
  <c r="AJ18" i="8"/>
  <c r="AN18" i="8"/>
  <c r="AR18" i="8"/>
  <c r="AV18" i="8"/>
  <c r="AZ18" i="8"/>
  <c r="BD18" i="8"/>
  <c r="I18" i="8"/>
  <c r="N18" i="8"/>
  <c r="S18" i="8"/>
  <c r="Y18" i="8"/>
  <c r="AD18" i="8"/>
  <c r="AI18" i="8"/>
  <c r="AO18" i="8"/>
  <c r="AT18" i="8"/>
  <c r="AY18" i="8"/>
  <c r="BE18" i="8"/>
  <c r="O18" i="8"/>
  <c r="AE18" i="8"/>
  <c r="AP18" i="8"/>
  <c r="J18" i="8"/>
  <c r="U18" i="8"/>
  <c r="Z18" i="8"/>
  <c r="AK18" i="8"/>
  <c r="AU18" i="8"/>
  <c r="L10" i="8"/>
  <c r="P10" i="8"/>
  <c r="T10" i="8"/>
  <c r="X10" i="8"/>
  <c r="AB10" i="8"/>
  <c r="AF10" i="8"/>
  <c r="AJ10" i="8"/>
  <c r="AN10" i="8"/>
  <c r="I10" i="8"/>
  <c r="N10" i="8"/>
  <c r="S10" i="8"/>
  <c r="Y10" i="8"/>
  <c r="AD10" i="8"/>
  <c r="AI10" i="8"/>
  <c r="AO10" i="8"/>
  <c r="AS10" i="8"/>
  <c r="AW10" i="8"/>
  <c r="J10" i="8"/>
  <c r="O10" i="8"/>
  <c r="U10" i="8"/>
  <c r="Z10" i="8"/>
  <c r="AE10" i="8"/>
  <c r="AK10" i="8"/>
  <c r="AP10" i="8"/>
  <c r="AT10" i="8"/>
  <c r="AX10" i="8"/>
  <c r="Q10" i="8"/>
  <c r="AA10" i="8"/>
  <c r="AL10" i="8"/>
  <c r="AU10" i="8"/>
  <c r="V10" i="8"/>
  <c r="AH10" i="8"/>
  <c r="AV10" i="8"/>
  <c r="K10" i="8"/>
  <c r="W10" i="8"/>
  <c r="AM10" i="8"/>
  <c r="AY10" i="8"/>
  <c r="J30" i="8"/>
  <c r="N30" i="8"/>
  <c r="R30" i="8"/>
  <c r="V30" i="8"/>
  <c r="Z30" i="8"/>
  <c r="AD30" i="8"/>
  <c r="AH30" i="8"/>
  <c r="AL30" i="8"/>
  <c r="AP30" i="8"/>
  <c r="AT30" i="8"/>
  <c r="AX30" i="8"/>
  <c r="BB30" i="8"/>
  <c r="BF30" i="8"/>
  <c r="H18" i="8"/>
  <c r="AY30" i="8"/>
  <c r="AN30" i="8"/>
  <c r="AC30" i="8"/>
  <c r="S30" i="8"/>
  <c r="M30" i="8"/>
  <c r="AZ26" i="8"/>
  <c r="AO26" i="8"/>
  <c r="AE26" i="8"/>
  <c r="T26" i="8"/>
  <c r="I26" i="8"/>
  <c r="BG22" i="8"/>
  <c r="AV22" i="8"/>
  <c r="AK22" i="8"/>
  <c r="AA22" i="8"/>
  <c r="O22" i="8"/>
  <c r="BC18" i="8"/>
  <c r="AL18" i="8"/>
  <c r="AO14" i="8"/>
  <c r="S14" i="8"/>
  <c r="AR10" i="8"/>
  <c r="I25" i="8"/>
  <c r="M25" i="8"/>
  <c r="Q25" i="8"/>
  <c r="U25" i="8"/>
  <c r="Y25" i="8"/>
  <c r="AC25" i="8"/>
  <c r="AG25" i="8"/>
  <c r="AK25" i="8"/>
  <c r="AO25" i="8"/>
  <c r="AS25" i="8"/>
  <c r="AW25" i="8"/>
  <c r="BA25" i="8"/>
  <c r="BE25" i="8"/>
  <c r="K13" i="8"/>
  <c r="O13" i="8"/>
  <c r="S13" i="8"/>
  <c r="W13" i="8"/>
  <c r="AA13" i="8"/>
  <c r="AE13" i="8"/>
  <c r="AI13" i="8"/>
  <c r="AM13" i="8"/>
  <c r="AQ13" i="8"/>
  <c r="AU13" i="8"/>
  <c r="AY13" i="8"/>
  <c r="M13" i="8"/>
  <c r="R13" i="8"/>
  <c r="X13" i="8"/>
  <c r="AC13" i="8"/>
  <c r="AH13" i="8"/>
  <c r="AN13" i="8"/>
  <c r="AS13" i="8"/>
  <c r="AX13" i="8"/>
  <c r="N13" i="8"/>
  <c r="Y13" i="8"/>
  <c r="AJ13" i="8"/>
  <c r="AT13" i="8"/>
  <c r="I13" i="8"/>
  <c r="T13" i="8"/>
  <c r="AD13" i="8"/>
  <c r="AO13" i="8"/>
  <c r="AZ13" i="8"/>
  <c r="I33" i="8"/>
  <c r="M33" i="8"/>
  <c r="Q33" i="8"/>
  <c r="U33" i="8"/>
  <c r="Y33" i="8"/>
  <c r="AC33" i="8"/>
  <c r="AG33" i="8"/>
  <c r="AK33" i="8"/>
  <c r="AO33" i="8"/>
  <c r="AS33" i="8"/>
  <c r="AW33" i="8"/>
  <c r="BA33" i="8"/>
  <c r="BE33" i="8"/>
  <c r="H6" i="8"/>
  <c r="AY33" i="8"/>
  <c r="AN33" i="8"/>
  <c r="AD33" i="8"/>
  <c r="S33" i="8"/>
  <c r="N33" i="8"/>
  <c r="AW30" i="8"/>
  <c r="AR30" i="8"/>
  <c r="AG30" i="8"/>
  <c r="W30" i="8"/>
  <c r="BF29" i="8"/>
  <c r="AP29" i="8"/>
  <c r="BD26" i="8"/>
  <c r="AY26" i="8"/>
  <c r="AN26" i="8"/>
  <c r="AC26" i="8"/>
  <c r="X26" i="8"/>
  <c r="M26" i="8"/>
  <c r="BB25" i="8"/>
  <c r="AL25" i="8"/>
  <c r="AA25" i="8"/>
  <c r="V25" i="8"/>
  <c r="P25" i="8"/>
  <c r="K25" i="8"/>
  <c r="BE22" i="8"/>
  <c r="AZ22" i="8"/>
  <c r="AU22" i="8"/>
  <c r="AO22" i="8"/>
  <c r="AJ22" i="8"/>
  <c r="AE22" i="8"/>
  <c r="Y22" i="8"/>
  <c r="T22" i="8"/>
  <c r="BE21" i="8"/>
  <c r="AX21" i="8"/>
  <c r="AR21" i="8"/>
  <c r="AJ21" i="8"/>
  <c r="AC21" i="8"/>
  <c r="V21" i="8"/>
  <c r="BG20" i="8"/>
  <c r="AZ20" i="8"/>
  <c r="AR20" i="8"/>
  <c r="AK20" i="8"/>
  <c r="AE20" i="8"/>
  <c r="W20" i="8"/>
  <c r="P20" i="8"/>
  <c r="BB18" i="8"/>
  <c r="AS18" i="8"/>
  <c r="AH18" i="8"/>
  <c r="W18" i="8"/>
  <c r="M18" i="8"/>
  <c r="BA17" i="8"/>
  <c r="AP17" i="8"/>
  <c r="AF17" i="8"/>
  <c r="U17" i="8"/>
  <c r="AY16" i="8"/>
  <c r="AN16" i="8"/>
  <c r="AC16" i="8"/>
  <c r="AX14" i="8"/>
  <c r="AM14" i="8"/>
  <c r="AC14" i="8"/>
  <c r="AV13" i="8"/>
  <c r="AK13" i="8"/>
  <c r="Z13" i="8"/>
  <c r="P13" i="8"/>
  <c r="AS12" i="8"/>
  <c r="AI12" i="8"/>
  <c r="W12" i="8"/>
  <c r="AQ10" i="8"/>
  <c r="M10" i="8"/>
  <c r="AK9" i="8"/>
  <c r="AI6" i="8"/>
  <c r="AZ4" i="8"/>
  <c r="L22" i="8"/>
  <c r="P22" i="8"/>
  <c r="M22" i="8"/>
  <c r="R22" i="8"/>
  <c r="V22" i="8"/>
  <c r="Z22" i="8"/>
  <c r="AD22" i="8"/>
  <c r="AH22" i="8"/>
  <c r="AL22" i="8"/>
  <c r="AP22" i="8"/>
  <c r="AT22" i="8"/>
  <c r="AX22" i="8"/>
  <c r="BB22" i="8"/>
  <c r="BF22" i="8"/>
  <c r="L14" i="8"/>
  <c r="P14" i="8"/>
  <c r="T14" i="8"/>
  <c r="X14" i="8"/>
  <c r="AB14" i="8"/>
  <c r="AF14" i="8"/>
  <c r="AJ14" i="8"/>
  <c r="AN14" i="8"/>
  <c r="AR14" i="8"/>
  <c r="AV14" i="8"/>
  <c r="AZ14" i="8"/>
  <c r="J14" i="8"/>
  <c r="O14" i="8"/>
  <c r="U14" i="8"/>
  <c r="Z14" i="8"/>
  <c r="AE14" i="8"/>
  <c r="AK14" i="8"/>
  <c r="AP14" i="8"/>
  <c r="AU14" i="8"/>
  <c r="Q14" i="8"/>
  <c r="V14" i="8"/>
  <c r="AG14" i="8"/>
  <c r="AL14" i="8"/>
  <c r="AW14" i="8"/>
  <c r="K14" i="8"/>
  <c r="AA14" i="8"/>
  <c r="AQ14" i="8"/>
  <c r="L6" i="8"/>
  <c r="P6" i="8"/>
  <c r="T6" i="8"/>
  <c r="X6" i="8"/>
  <c r="AB6" i="8"/>
  <c r="AF6" i="8"/>
  <c r="AJ6" i="8"/>
  <c r="AR6" i="8"/>
  <c r="AV6" i="8"/>
  <c r="AZ6" i="8"/>
  <c r="BD6" i="8"/>
  <c r="J6" i="8"/>
  <c r="O6" i="8"/>
  <c r="U6" i="8"/>
  <c r="Z6" i="8"/>
  <c r="AE6" i="8"/>
  <c r="AK6" i="8"/>
  <c r="AP6" i="8"/>
  <c r="AU6" i="8"/>
  <c r="BA6" i="8"/>
  <c r="BF6" i="8"/>
  <c r="K6" i="8"/>
  <c r="Q6" i="8"/>
  <c r="V6" i="8"/>
  <c r="AA6" i="8"/>
  <c r="AG6" i="8"/>
  <c r="AL6" i="8"/>
  <c r="AQ6" i="8"/>
  <c r="AW6" i="8"/>
  <c r="BB6" i="8"/>
  <c r="BG6" i="8"/>
  <c r="R6" i="8"/>
  <c r="AC6" i="8"/>
  <c r="AM6" i="8"/>
  <c r="AX6" i="8"/>
  <c r="M6" i="8"/>
  <c r="Y6" i="8"/>
  <c r="AO6" i="8"/>
  <c r="BC6" i="8"/>
  <c r="N6" i="8"/>
  <c r="AD6" i="8"/>
  <c r="AS6" i="8"/>
  <c r="BE6" i="8"/>
  <c r="BD30" i="8"/>
  <c r="AS30" i="8"/>
  <c r="AI30" i="8"/>
  <c r="X30" i="8"/>
  <c r="BE26" i="8"/>
  <c r="AU26" i="8"/>
  <c r="AJ26" i="8"/>
  <c r="Y26" i="8"/>
  <c r="O26" i="8"/>
  <c r="BA22" i="8"/>
  <c r="AQ22" i="8"/>
  <c r="AF22" i="8"/>
  <c r="U22" i="8"/>
  <c r="I22" i="8"/>
  <c r="AW18" i="8"/>
  <c r="AA18" i="8"/>
  <c r="Q18" i="8"/>
  <c r="AY14" i="8"/>
  <c r="AD14" i="8"/>
  <c r="I14" i="8"/>
  <c r="R10" i="8"/>
  <c r="AT6" i="8"/>
  <c r="S6" i="8"/>
  <c r="K21" i="8"/>
  <c r="O21" i="8"/>
  <c r="S21" i="8"/>
  <c r="W21" i="8"/>
  <c r="AA21" i="8"/>
  <c r="AE21" i="8"/>
  <c r="AI21" i="8"/>
  <c r="AM21" i="8"/>
  <c r="AQ21" i="8"/>
  <c r="AU21" i="8"/>
  <c r="AY21" i="8"/>
  <c r="BC21" i="8"/>
  <c r="BG21" i="8"/>
  <c r="J21" i="8"/>
  <c r="P21" i="8"/>
  <c r="U21" i="8"/>
  <c r="Z21" i="8"/>
  <c r="AF21" i="8"/>
  <c r="AK21" i="8"/>
  <c r="AP21" i="8"/>
  <c r="AV21" i="8"/>
  <c r="BA21" i="8"/>
  <c r="BF21" i="8"/>
  <c r="K17" i="8"/>
  <c r="O17" i="8"/>
  <c r="S17" i="8"/>
  <c r="W17" i="8"/>
  <c r="AA17" i="8"/>
  <c r="AE17" i="8"/>
  <c r="AI17" i="8"/>
  <c r="AM17" i="8"/>
  <c r="AQ17" i="8"/>
  <c r="AU17" i="8"/>
  <c r="AY17" i="8"/>
  <c r="BC17" i="8"/>
  <c r="BG17" i="8"/>
  <c r="L17" i="8"/>
  <c r="Q17" i="8"/>
  <c r="V17" i="8"/>
  <c r="AB17" i="8"/>
  <c r="AG17" i="8"/>
  <c r="AL17" i="8"/>
  <c r="AR17" i="8"/>
  <c r="AW17" i="8"/>
  <c r="BB17" i="8"/>
  <c r="M17" i="8"/>
  <c r="X17" i="8"/>
  <c r="AC17" i="8"/>
  <c r="AN17" i="8"/>
  <c r="AS17" i="8"/>
  <c r="BD17" i="8"/>
  <c r="R17" i="8"/>
  <c r="AH17" i="8"/>
  <c r="AX17" i="8"/>
  <c r="K9" i="8"/>
  <c r="O9" i="8"/>
  <c r="S9" i="8"/>
  <c r="W9" i="8"/>
  <c r="AA9" i="8"/>
  <c r="AE9" i="8"/>
  <c r="AI9" i="8"/>
  <c r="AM9" i="8"/>
  <c r="AQ9" i="8"/>
  <c r="AU9" i="8"/>
  <c r="AY9" i="8"/>
  <c r="L9" i="8"/>
  <c r="Q9" i="8"/>
  <c r="V9" i="8"/>
  <c r="AB9" i="8"/>
  <c r="AG9" i="8"/>
  <c r="AL9" i="8"/>
  <c r="AR9" i="8"/>
  <c r="AW9" i="8"/>
  <c r="M9" i="8"/>
  <c r="R9" i="8"/>
  <c r="X9" i="8"/>
  <c r="AC9" i="8"/>
  <c r="AH9" i="8"/>
  <c r="AN9" i="8"/>
  <c r="AS9" i="8"/>
  <c r="AX9" i="8"/>
  <c r="N9" i="8"/>
  <c r="Y9" i="8"/>
  <c r="AJ9" i="8"/>
  <c r="AT9" i="8"/>
  <c r="P9" i="8"/>
  <c r="AD9" i="8"/>
  <c r="AP9" i="8"/>
  <c r="T9" i="8"/>
  <c r="AF9" i="8"/>
  <c r="AV9" i="8"/>
  <c r="K5" i="8"/>
  <c r="O5" i="8"/>
  <c r="S5" i="8"/>
  <c r="W5" i="8"/>
  <c r="AA5" i="8"/>
  <c r="AE5" i="8"/>
  <c r="AI5" i="8"/>
  <c r="AM5" i="8"/>
  <c r="AQ5" i="8"/>
  <c r="AU5" i="8"/>
  <c r="AY5" i="8"/>
  <c r="BC5" i="8"/>
  <c r="BG5" i="8"/>
  <c r="M5" i="8"/>
  <c r="R5" i="8"/>
  <c r="X5" i="8"/>
  <c r="AC5" i="8"/>
  <c r="AH5" i="8"/>
  <c r="AN5" i="8"/>
  <c r="AS5" i="8"/>
  <c r="AX5" i="8"/>
  <c r="BD5" i="8"/>
  <c r="I5" i="8"/>
  <c r="N5" i="8"/>
  <c r="T5" i="8"/>
  <c r="Y5" i="8"/>
  <c r="AD5" i="8"/>
  <c r="AJ5" i="8"/>
  <c r="AO5" i="8"/>
  <c r="AT5" i="8"/>
  <c r="AZ5" i="8"/>
  <c r="BE5" i="8"/>
  <c r="P5" i="8"/>
  <c r="Z5" i="8"/>
  <c r="AK5" i="8"/>
  <c r="AV5" i="8"/>
  <c r="BF5" i="8"/>
  <c r="U5" i="8"/>
  <c r="AG5" i="8"/>
  <c r="AW5" i="8"/>
  <c r="J5" i="8"/>
  <c r="V5" i="8"/>
  <c r="AL5" i="8"/>
  <c r="BA5" i="8"/>
  <c r="I29" i="8"/>
  <c r="M29" i="8"/>
  <c r="Q29" i="8"/>
  <c r="U29" i="8"/>
  <c r="Y29" i="8"/>
  <c r="AC29" i="8"/>
  <c r="AG29" i="8"/>
  <c r="AK29" i="8"/>
  <c r="AO29" i="8"/>
  <c r="AS29" i="8"/>
  <c r="AW29" i="8"/>
  <c r="BA29" i="8"/>
  <c r="BE29" i="8"/>
  <c r="H33" i="8"/>
  <c r="H22" i="8"/>
  <c r="H17" i="8"/>
  <c r="BD33" i="8"/>
  <c r="AT33" i="8"/>
  <c r="AI33" i="8"/>
  <c r="X33" i="8"/>
  <c r="BC30" i="8"/>
  <c r="AM30" i="8"/>
  <c r="AB30" i="8"/>
  <c r="Q30" i="8"/>
  <c r="L30" i="8"/>
  <c r="AZ29" i="8"/>
  <c r="AU29" i="8"/>
  <c r="AJ29" i="8"/>
  <c r="AE29" i="8"/>
  <c r="T29" i="8"/>
  <c r="O29" i="8"/>
  <c r="J29" i="8"/>
  <c r="AS26" i="8"/>
  <c r="AI26" i="8"/>
  <c r="S26" i="8"/>
  <c r="BG25" i="8"/>
  <c r="AV25" i="8"/>
  <c r="AQ25" i="8"/>
  <c r="AF25" i="8"/>
  <c r="L24" i="8"/>
  <c r="P24" i="8"/>
  <c r="T24" i="8"/>
  <c r="X24" i="8"/>
  <c r="AB24" i="8"/>
  <c r="AF24" i="8"/>
  <c r="AJ24" i="8"/>
  <c r="AN24" i="8"/>
  <c r="AR24" i="8"/>
  <c r="AV24" i="8"/>
  <c r="AZ24" i="8"/>
  <c r="BD24" i="8"/>
  <c r="H24" i="8"/>
  <c r="J20" i="8"/>
  <c r="N20" i="8"/>
  <c r="R20" i="8"/>
  <c r="V20" i="8"/>
  <c r="Z20" i="8"/>
  <c r="AD20" i="8"/>
  <c r="AH20" i="8"/>
  <c r="AL20" i="8"/>
  <c r="AP20" i="8"/>
  <c r="AT20" i="8"/>
  <c r="AX20" i="8"/>
  <c r="BB20" i="8"/>
  <c r="BF20" i="8"/>
  <c r="M20" i="8"/>
  <c r="S20" i="8"/>
  <c r="X20" i="8"/>
  <c r="AC20" i="8"/>
  <c r="AI20" i="8"/>
  <c r="AN20" i="8"/>
  <c r="AS20" i="8"/>
  <c r="AY20" i="8"/>
  <c r="BD20" i="8"/>
  <c r="H20" i="8"/>
  <c r="J16" i="8"/>
  <c r="N16" i="8"/>
  <c r="R16" i="8"/>
  <c r="V16" i="8"/>
  <c r="Z16" i="8"/>
  <c r="AD16" i="8"/>
  <c r="AH16" i="8"/>
  <c r="AL16" i="8"/>
  <c r="AP16" i="8"/>
  <c r="AT16" i="8"/>
  <c r="AX16" i="8"/>
  <c r="BB16" i="8"/>
  <c r="BF16" i="8"/>
  <c r="I16" i="8"/>
  <c r="O16" i="8"/>
  <c r="T16" i="8"/>
  <c r="Y16" i="8"/>
  <c r="AE16" i="8"/>
  <c r="AJ16" i="8"/>
  <c r="AO16" i="8"/>
  <c r="AU16" i="8"/>
  <c r="AZ16" i="8"/>
  <c r="BE16" i="8"/>
  <c r="H16" i="8"/>
  <c r="P16" i="8"/>
  <c r="AA16" i="8"/>
  <c r="AK16" i="8"/>
  <c r="AQ16" i="8"/>
  <c r="BA16" i="8"/>
  <c r="K16" i="8"/>
  <c r="U16" i="8"/>
  <c r="AF16" i="8"/>
  <c r="AV16" i="8"/>
  <c r="BG16" i="8"/>
  <c r="L12" i="8"/>
  <c r="P12" i="8"/>
  <c r="T12" i="8"/>
  <c r="X12" i="8"/>
  <c r="J12" i="8"/>
  <c r="O12" i="8"/>
  <c r="U12" i="8"/>
  <c r="Z12" i="8"/>
  <c r="AD12" i="8"/>
  <c r="AH12" i="8"/>
  <c r="AL12" i="8"/>
  <c r="AP12" i="8"/>
  <c r="AT12" i="8"/>
  <c r="AX12" i="8"/>
  <c r="M12" i="8"/>
  <c r="S12" i="8"/>
  <c r="AA12" i="8"/>
  <c r="AF12" i="8"/>
  <c r="AK12" i="8"/>
  <c r="AQ12" i="8"/>
  <c r="AV12" i="8"/>
  <c r="H12" i="8"/>
  <c r="AB12" i="8"/>
  <c r="AR12" i="8"/>
  <c r="N12" i="8"/>
  <c r="V12" i="8"/>
  <c r="AG12" i="8"/>
  <c r="AM12" i="8"/>
  <c r="AW12" i="8"/>
  <c r="J8" i="8"/>
  <c r="N8" i="8"/>
  <c r="R8" i="8"/>
  <c r="V8" i="8"/>
  <c r="Z8" i="8"/>
  <c r="AD8" i="8"/>
  <c r="AH8" i="8"/>
  <c r="AL8" i="8"/>
  <c r="AP8" i="8"/>
  <c r="AT8" i="8"/>
  <c r="AX8" i="8"/>
  <c r="I8" i="8"/>
  <c r="O8" i="8"/>
  <c r="T8" i="8"/>
  <c r="Y8" i="8"/>
  <c r="AE8" i="8"/>
  <c r="AJ8" i="8"/>
  <c r="AO8" i="8"/>
  <c r="AU8" i="8"/>
  <c r="AZ8" i="8"/>
  <c r="K8" i="8"/>
  <c r="P8" i="8"/>
  <c r="U8" i="8"/>
  <c r="AA8" i="8"/>
  <c r="AF8" i="8"/>
  <c r="AK8" i="8"/>
  <c r="AQ8" i="8"/>
  <c r="AV8" i="8"/>
  <c r="L8" i="8"/>
  <c r="W8" i="8"/>
  <c r="AG8" i="8"/>
  <c r="AR8" i="8"/>
  <c r="X8" i="8"/>
  <c r="AM8" i="8"/>
  <c r="AY8" i="8"/>
  <c r="H8" i="8"/>
  <c r="M8" i="8"/>
  <c r="AB8" i="8"/>
  <c r="AN8" i="8"/>
  <c r="J4" i="8"/>
  <c r="N4" i="8"/>
  <c r="R4" i="8"/>
  <c r="V4" i="8"/>
  <c r="Z4" i="8"/>
  <c r="AD4" i="8"/>
  <c r="AH4" i="8"/>
  <c r="AL4" i="8"/>
  <c r="AP4" i="8"/>
  <c r="AT4" i="8"/>
  <c r="AX4" i="8"/>
  <c r="BB4" i="8"/>
  <c r="BF4" i="8"/>
  <c r="K4" i="8"/>
  <c r="P4" i="8"/>
  <c r="U4" i="8"/>
  <c r="AA4" i="8"/>
  <c r="AF4" i="8"/>
  <c r="AK4" i="8"/>
  <c r="AQ4" i="8"/>
  <c r="AV4" i="8"/>
  <c r="BA4" i="8"/>
  <c r="BG4" i="8"/>
  <c r="L4" i="8"/>
  <c r="Q4" i="8"/>
  <c r="W4" i="8"/>
  <c r="AB4" i="8"/>
  <c r="AG4" i="8"/>
  <c r="AM4" i="8"/>
  <c r="AR4" i="8"/>
  <c r="AW4" i="8"/>
  <c r="BC4" i="8"/>
  <c r="M4" i="8"/>
  <c r="X4" i="8"/>
  <c r="AI4" i="8"/>
  <c r="AS4" i="8"/>
  <c r="BD4" i="8"/>
  <c r="O4" i="8"/>
  <c r="AC4" i="8"/>
  <c r="AO4" i="8"/>
  <c r="BE4" i="8"/>
  <c r="H4" i="8"/>
  <c r="S4" i="8"/>
  <c r="AE4" i="8"/>
  <c r="AU4" i="8"/>
  <c r="L32" i="8"/>
  <c r="P32" i="8"/>
  <c r="T32" i="8"/>
  <c r="X32" i="8"/>
  <c r="AB32" i="8"/>
  <c r="AF32" i="8"/>
  <c r="AJ32" i="8"/>
  <c r="AN32" i="8"/>
  <c r="AR32" i="8"/>
  <c r="AV32" i="8"/>
  <c r="AZ32" i="8"/>
  <c r="BD32" i="8"/>
  <c r="H32" i="8"/>
  <c r="L28" i="8"/>
  <c r="P28" i="8"/>
  <c r="T28" i="8"/>
  <c r="X28" i="8"/>
  <c r="AB28" i="8"/>
  <c r="AF28" i="8"/>
  <c r="AJ28" i="8"/>
  <c r="AN28" i="8"/>
  <c r="AR28" i="8"/>
  <c r="AV28" i="8"/>
  <c r="AZ28" i="8"/>
  <c r="BD28" i="8"/>
  <c r="H28" i="8"/>
  <c r="H26" i="8"/>
  <c r="H21" i="8"/>
  <c r="H10" i="8"/>
  <c r="H5" i="8"/>
  <c r="BC33" i="8"/>
  <c r="AX33" i="8"/>
  <c r="AR33" i="8"/>
  <c r="AM33" i="8"/>
  <c r="AH33" i="8"/>
  <c r="AB33" i="8"/>
  <c r="W33" i="8"/>
  <c r="R33" i="8"/>
  <c r="L33" i="8"/>
  <c r="BF32" i="8"/>
  <c r="BA32" i="8"/>
  <c r="AU32" i="8"/>
  <c r="AP32" i="8"/>
  <c r="AK32" i="8"/>
  <c r="AE32" i="8"/>
  <c r="Z32" i="8"/>
  <c r="U32" i="8"/>
  <c r="O32" i="8"/>
  <c r="J32" i="8"/>
  <c r="BG30" i="8"/>
  <c r="BA30" i="8"/>
  <c r="AV30" i="8"/>
  <c r="AQ30" i="8"/>
  <c r="AK30" i="8"/>
  <c r="AF30" i="8"/>
  <c r="AA30" i="8"/>
  <c r="U30" i="8"/>
  <c r="P30" i="8"/>
  <c r="K30" i="8"/>
  <c r="BD29" i="8"/>
  <c r="AY29" i="8"/>
  <c r="AT29" i="8"/>
  <c r="AN29" i="8"/>
  <c r="AI29" i="8"/>
  <c r="AD29" i="8"/>
  <c r="X29" i="8"/>
  <c r="S29" i="8"/>
  <c r="N29" i="8"/>
  <c r="BG28" i="8"/>
  <c r="BB28" i="8"/>
  <c r="AW28" i="8"/>
  <c r="AQ28" i="8"/>
  <c r="AL28" i="8"/>
  <c r="AG28" i="8"/>
  <c r="AA28" i="8"/>
  <c r="V28" i="8"/>
  <c r="Q28" i="8"/>
  <c r="K28" i="8"/>
  <c r="BC26" i="8"/>
  <c r="AW26" i="8"/>
  <c r="AR26" i="8"/>
  <c r="AM26" i="8"/>
  <c r="AG26" i="8"/>
  <c r="AB26" i="8"/>
  <c r="W26" i="8"/>
  <c r="Q26" i="8"/>
  <c r="L26" i="8"/>
  <c r="BF25" i="8"/>
  <c r="AZ25" i="8"/>
  <c r="AU25" i="8"/>
  <c r="AP25" i="8"/>
  <c r="AJ25" i="8"/>
  <c r="AE25" i="8"/>
  <c r="Z25" i="8"/>
  <c r="T25" i="8"/>
  <c r="O25" i="8"/>
  <c r="J25" i="8"/>
  <c r="BC24" i="8"/>
  <c r="AX24" i="8"/>
  <c r="AS24" i="8"/>
  <c r="AM24" i="8"/>
  <c r="AH24" i="8"/>
  <c r="AC24" i="8"/>
  <c r="W24" i="8"/>
  <c r="R24" i="8"/>
  <c r="M24" i="8"/>
  <c r="BD22" i="8"/>
  <c r="AY22" i="8"/>
  <c r="AS22" i="8"/>
  <c r="AN22" i="8"/>
  <c r="AI22" i="8"/>
  <c r="AC22" i="8"/>
  <c r="X22" i="8"/>
  <c r="S22" i="8"/>
  <c r="K22" i="8"/>
  <c r="BD21" i="8"/>
  <c r="AW21" i="8"/>
  <c r="AO21" i="8"/>
  <c r="AH21" i="8"/>
  <c r="AB21" i="8"/>
  <c r="T21" i="8"/>
  <c r="M21" i="8"/>
  <c r="BE20" i="8"/>
  <c r="AW20" i="8"/>
  <c r="AQ20" i="8"/>
  <c r="AJ20" i="8"/>
  <c r="AB20" i="8"/>
  <c r="U20" i="8"/>
  <c r="O20" i="8"/>
  <c r="BG18" i="8"/>
  <c r="BA18" i="8"/>
  <c r="AQ18" i="8"/>
  <c r="AG18" i="8"/>
  <c r="V18" i="8"/>
  <c r="K18" i="8"/>
  <c r="AZ17" i="8"/>
  <c r="AO17" i="8"/>
  <c r="AD17" i="8"/>
  <c r="T17" i="8"/>
  <c r="I17" i="8"/>
  <c r="AW16" i="8"/>
  <c r="AM16" i="8"/>
  <c r="AB16" i="8"/>
  <c r="Q16" i="8"/>
  <c r="AT14" i="8"/>
  <c r="AI14" i="8"/>
  <c r="Y14" i="8"/>
  <c r="N14" i="8"/>
  <c r="AR13" i="8"/>
  <c r="AG13" i="8"/>
  <c r="V13" i="8"/>
  <c r="L13" i="8"/>
  <c r="AZ12" i="8"/>
  <c r="AO12" i="8"/>
  <c r="AE12" i="8"/>
  <c r="R12" i="8"/>
  <c r="AG10" i="8"/>
  <c r="Z9" i="8"/>
  <c r="AW8" i="8"/>
  <c r="S8" i="8"/>
  <c r="AH6" i="8"/>
  <c r="BB5" i="8"/>
  <c r="AB5" i="8"/>
  <c r="AY4" i="8"/>
  <c r="T4" i="8"/>
  <c r="I19" i="8"/>
  <c r="M19" i="8"/>
  <c r="Q19" i="8"/>
  <c r="U19" i="8"/>
  <c r="Y19" i="8"/>
  <c r="AC19" i="8"/>
  <c r="AG19" i="8"/>
  <c r="AK19" i="8"/>
  <c r="AO19" i="8"/>
  <c r="AS19" i="8"/>
  <c r="AW19" i="8"/>
  <c r="BA19" i="8"/>
  <c r="BE19" i="8"/>
  <c r="I15" i="8"/>
  <c r="M15" i="8"/>
  <c r="Q15" i="8"/>
  <c r="U15" i="8"/>
  <c r="Y15" i="8"/>
  <c r="AC15" i="8"/>
  <c r="AG15" i="8"/>
  <c r="AK15" i="8"/>
  <c r="AO15" i="8"/>
  <c r="AS15" i="8"/>
  <c r="AW15" i="8"/>
  <c r="J11" i="8"/>
  <c r="N11" i="8"/>
  <c r="R11" i="8"/>
  <c r="V11" i="8"/>
  <c r="Z11" i="8"/>
  <c r="AD11" i="8"/>
  <c r="AH11" i="8"/>
  <c r="AL11" i="8"/>
  <c r="AP11" i="8"/>
  <c r="AT11" i="8"/>
  <c r="K11" i="8"/>
  <c r="O11" i="8"/>
  <c r="S11" i="8"/>
  <c r="W11" i="8"/>
  <c r="AA11" i="8"/>
  <c r="AE11" i="8"/>
  <c r="AI11" i="8"/>
  <c r="AM11" i="8"/>
  <c r="AQ11" i="8"/>
  <c r="AU11" i="8"/>
  <c r="AY11" i="8"/>
  <c r="L11" i="8"/>
  <c r="T11" i="8"/>
  <c r="AB11" i="8"/>
  <c r="AJ11" i="8"/>
  <c r="AR11" i="8"/>
  <c r="AX11" i="8"/>
  <c r="I7" i="8"/>
  <c r="M7" i="8"/>
  <c r="Q7" i="8"/>
  <c r="U7" i="8"/>
  <c r="Y7" i="8"/>
  <c r="AC7" i="8"/>
  <c r="AG7" i="8"/>
  <c r="AK7" i="8"/>
  <c r="AO7" i="8"/>
  <c r="AS7" i="8"/>
  <c r="AW7" i="8"/>
  <c r="L7" i="8"/>
  <c r="R7" i="8"/>
  <c r="W7" i="8"/>
  <c r="AB7" i="8"/>
  <c r="AH7" i="8"/>
  <c r="AM7" i="8"/>
  <c r="AR7" i="8"/>
  <c r="AX7" i="8"/>
  <c r="S7" i="8"/>
  <c r="X7" i="8"/>
  <c r="AD7" i="8"/>
  <c r="AI7" i="8"/>
  <c r="AN7" i="8"/>
  <c r="AT7" i="8"/>
  <c r="AY7" i="8"/>
  <c r="J7" i="8"/>
  <c r="T7" i="8"/>
  <c r="AE7" i="8"/>
  <c r="AP7" i="8"/>
  <c r="AZ7" i="8"/>
  <c r="BG31" i="8"/>
  <c r="BC31" i="8"/>
  <c r="AY31" i="8"/>
  <c r="AU31" i="8"/>
  <c r="AQ31" i="8"/>
  <c r="AM31" i="8"/>
  <c r="AI31" i="8"/>
  <c r="AE31" i="8"/>
  <c r="AA31" i="8"/>
  <c r="W31" i="8"/>
  <c r="S31" i="8"/>
  <c r="O31" i="8"/>
  <c r="BG27" i="8"/>
  <c r="BC27" i="8"/>
  <c r="AY27" i="8"/>
  <c r="AU27" i="8"/>
  <c r="AQ27" i="8"/>
  <c r="AM27" i="8"/>
  <c r="AI27" i="8"/>
  <c r="AE27" i="8"/>
  <c r="AA27" i="8"/>
  <c r="W27" i="8"/>
  <c r="S27" i="8"/>
  <c r="O27" i="8"/>
  <c r="BG23" i="8"/>
  <c r="BC23" i="8"/>
  <c r="AY23" i="8"/>
  <c r="AU23" i="8"/>
  <c r="AQ23" i="8"/>
  <c r="AM23" i="8"/>
  <c r="AI23" i="8"/>
  <c r="AE23" i="8"/>
  <c r="AA23" i="8"/>
  <c r="W23" i="8"/>
  <c r="S23" i="8"/>
  <c r="O23" i="8"/>
  <c r="BG19" i="8"/>
  <c r="BB19" i="8"/>
  <c r="AV19" i="8"/>
  <c r="AQ19" i="8"/>
  <c r="AL19" i="8"/>
  <c r="AF19" i="8"/>
  <c r="AA19" i="8"/>
  <c r="V19" i="8"/>
  <c r="P19" i="8"/>
  <c r="K19" i="8"/>
  <c r="AX15" i="8"/>
  <c r="AR15" i="8"/>
  <c r="AM15" i="8"/>
  <c r="AH15" i="8"/>
  <c r="AB15" i="8"/>
  <c r="W15" i="8"/>
  <c r="R15" i="8"/>
  <c r="L15" i="8"/>
  <c r="AW11" i="8"/>
  <c r="AN11" i="8"/>
  <c r="AC11" i="8"/>
  <c r="Q11" i="8"/>
  <c r="AU7" i="8"/>
  <c r="AF7" i="8"/>
  <c r="P7" i="8"/>
  <c r="E33" i="8"/>
  <c r="E29" i="8"/>
  <c r="E27" i="8"/>
  <c r="E32" i="8"/>
  <c r="E28" i="8"/>
  <c r="E31" i="8"/>
  <c r="E34" i="7"/>
  <c r="AB34" i="7"/>
  <c r="AC34" i="7"/>
  <c r="AD34" i="7"/>
  <c r="AE34" i="7"/>
  <c r="AF34" i="7"/>
  <c r="AG34" i="7"/>
  <c r="AH34" i="7"/>
  <c r="AI34" i="7"/>
  <c r="AJ34" i="7"/>
  <c r="AK34" i="7"/>
  <c r="AL34" i="7"/>
  <c r="AM34" i="7"/>
  <c r="AN34" i="7"/>
  <c r="AO34" i="7"/>
  <c r="AP34" i="7"/>
  <c r="AQ34" i="7"/>
  <c r="AR34" i="7"/>
  <c r="AS34" i="7"/>
  <c r="AT34" i="7"/>
  <c r="AU34" i="7"/>
  <c r="AV34" i="7"/>
  <c r="AW34" i="7"/>
  <c r="AX34" i="7"/>
  <c r="AY34" i="7"/>
  <c r="AZ34" i="7"/>
  <c r="BA34" i="7"/>
  <c r="BB34" i="7"/>
  <c r="BC34" i="7"/>
  <c r="BD34" i="7"/>
  <c r="BE34" i="7"/>
  <c r="BF34" i="7"/>
  <c r="G77" i="7" l="1" a="1"/>
  <c r="G77" i="7" s="1"/>
  <c r="A6" i="5" s="1"/>
  <c r="F6" i="8"/>
  <c r="F32" i="8"/>
  <c r="F31" i="8"/>
  <c r="F33" i="8"/>
  <c r="F9" i="8"/>
  <c r="F11" i="8"/>
  <c r="F30" i="8"/>
  <c r="F29" i="8"/>
  <c r="F28" i="8"/>
  <c r="F27" i="8"/>
  <c r="F4" i="8"/>
  <c r="F7" i="8"/>
  <c r="F5" i="8"/>
  <c r="F8" i="8"/>
  <c r="F10" i="8"/>
  <c r="F13" i="8"/>
  <c r="F23" i="8"/>
  <c r="F17" i="8"/>
  <c r="F22" i="8"/>
  <c r="F24" i="8"/>
  <c r="F12" i="8"/>
  <c r="F18" i="8"/>
  <c r="F15" i="8"/>
  <c r="F25" i="8"/>
  <c r="F20" i="8"/>
  <c r="F14" i="8"/>
  <c r="F26" i="8"/>
  <c r="F19" i="8"/>
  <c r="F16" i="8"/>
  <c r="F21" i="8"/>
  <c r="H34" i="8"/>
  <c r="AV34" i="8"/>
  <c r="AB34" i="8"/>
  <c r="AF34" i="8"/>
  <c r="L34" i="8"/>
  <c r="BD34" i="8"/>
  <c r="AN34" i="8"/>
  <c r="P34" i="8"/>
  <c r="T34" i="8"/>
  <c r="AJ34" i="8"/>
  <c r="AZ34" i="8"/>
  <c r="X34" i="8"/>
  <c r="AR34" i="8"/>
  <c r="F34" i="7"/>
  <c r="E23" i="6" l="1"/>
  <c r="F23" i="6" l="1"/>
  <c r="C7" i="5" s="1"/>
  <c r="C8" i="5" l="1"/>
  <c r="AA34" i="7" l="1"/>
  <c r="Y34" i="7"/>
  <c r="U34" i="7"/>
  <c r="Q34" i="7"/>
  <c r="M34" i="7"/>
  <c r="I34" i="7"/>
  <c r="X34" i="7"/>
  <c r="T34" i="7"/>
  <c r="P34" i="7"/>
  <c r="L34" i="7"/>
  <c r="H34" i="7"/>
  <c r="W34" i="7"/>
  <c r="S34" i="7"/>
  <c r="O34" i="7"/>
  <c r="K34" i="7"/>
  <c r="Z34" i="7"/>
  <c r="V34" i="7"/>
  <c r="R34" i="7"/>
  <c r="N34" i="7"/>
  <c r="J34" i="7"/>
  <c r="G34" i="7"/>
  <c r="D34" i="7" l="1"/>
  <c r="G31" i="8" l="1"/>
  <c r="BG34" i="8"/>
  <c r="BA34" i="8"/>
  <c r="BF34" i="8"/>
  <c r="BC34" i="8"/>
  <c r="G32" i="8"/>
  <c r="BE34" i="8"/>
  <c r="AK34" i="8"/>
  <c r="G30" i="8"/>
  <c r="BB34" i="8"/>
  <c r="S34" i="8"/>
  <c r="G29" i="8"/>
  <c r="G28" i="8"/>
  <c r="AI34" i="8"/>
  <c r="K34" i="8"/>
  <c r="E18" i="8"/>
  <c r="AP34" i="8"/>
  <c r="AM34" i="8"/>
  <c r="E6" i="8"/>
  <c r="E26" i="8"/>
  <c r="G26" i="8" s="1"/>
  <c r="O34" i="8"/>
  <c r="Y34" i="8"/>
  <c r="I34" i="8"/>
  <c r="AY34" i="8"/>
  <c r="N34" i="8"/>
  <c r="AT34" i="8"/>
  <c r="AC34" i="8"/>
  <c r="R34" i="8"/>
  <c r="G33" i="8"/>
  <c r="E20" i="8"/>
  <c r="G20" i="8" s="1"/>
  <c r="G27" i="8"/>
  <c r="E24" i="8"/>
  <c r="G24" i="8" s="1"/>
  <c r="E21" i="8"/>
  <c r="G21" i="8" s="1"/>
  <c r="E16" i="8"/>
  <c r="G16" i="8" s="1"/>
  <c r="E25" i="8"/>
  <c r="E19" i="8"/>
  <c r="E17" i="8"/>
  <c r="G17" i="8" s="1"/>
  <c r="AQ34" i="8"/>
  <c r="E15" i="8"/>
  <c r="V34" i="8"/>
  <c r="E22" i="8"/>
  <c r="G22" i="8" s="1"/>
  <c r="E13" i="8"/>
  <c r="E7" i="8"/>
  <c r="G7" i="8" s="1"/>
  <c r="AU34" i="8"/>
  <c r="AL34" i="8"/>
  <c r="U34" i="8"/>
  <c r="Z34" i="8"/>
  <c r="AH34" i="8"/>
  <c r="AO34" i="8"/>
  <c r="E12" i="8"/>
  <c r="AE34" i="8"/>
  <c r="E5" i="8"/>
  <c r="G5" i="8" s="1"/>
  <c r="AX34" i="8"/>
  <c r="E23" i="8"/>
  <c r="G23" i="8" s="1"/>
  <c r="E14" i="8"/>
  <c r="E10" i="8"/>
  <c r="AG34" i="8"/>
  <c r="E11" i="8"/>
  <c r="G11" i="8" s="1"/>
  <c r="W34" i="8"/>
  <c r="AD34" i="8"/>
  <c r="AS34" i="8"/>
  <c r="M34" i="8"/>
  <c r="AW34" i="8"/>
  <c r="J34" i="8"/>
  <c r="Q34" i="8"/>
  <c r="E4" i="8"/>
  <c r="AA34" i="8"/>
  <c r="E9" i="8"/>
  <c r="G9" i="8" s="1"/>
  <c r="E8" i="8"/>
  <c r="G8" i="8" l="1"/>
  <c r="G12" i="8"/>
  <c r="G13" i="8"/>
  <c r="G19" i="8"/>
  <c r="G6" i="8"/>
  <c r="G18" i="8"/>
  <c r="F34" i="8"/>
  <c r="C10" i="5" s="1"/>
  <c r="B10" i="5" s="1"/>
  <c r="G14" i="8"/>
  <c r="G10" i="8"/>
  <c r="G15" i="8"/>
  <c r="G25" i="8"/>
  <c r="E34" i="8"/>
  <c r="G4" i="8"/>
  <c r="C9" i="5" l="1"/>
  <c r="G34" i="8"/>
  <c r="C11" i="5" l="1"/>
  <c r="B11" i="5" s="1"/>
  <c r="B9" i="5"/>
</calcChain>
</file>

<file path=xl/sharedStrings.xml><?xml version="1.0" encoding="utf-8"?>
<sst xmlns="http://schemas.openxmlformats.org/spreadsheetml/2006/main" count="668" uniqueCount="341">
  <si>
    <t>Name</t>
  </si>
  <si>
    <t>Role</t>
  </si>
  <si>
    <t>Project Manager</t>
  </si>
  <si>
    <t>Business Analyst</t>
  </si>
  <si>
    <t>QA Analyst</t>
  </si>
  <si>
    <t>Sr. Programmer</t>
  </si>
  <si>
    <t>Programmer</t>
  </si>
  <si>
    <t>Budget</t>
  </si>
  <si>
    <t>Solution Architect</t>
  </si>
  <si>
    <t>Sr. Business Analyst</t>
  </si>
  <si>
    <t>Total</t>
  </si>
  <si>
    <t>External Role</t>
  </si>
  <si>
    <t>External Factor</t>
  </si>
  <si>
    <t>Art/Creation Direction</t>
  </si>
  <si>
    <t>Data Architect</t>
  </si>
  <si>
    <t>Data Consultant</t>
  </si>
  <si>
    <t>Graphic Design/Interaction Design</t>
  </si>
  <si>
    <t>Mobile Developer</t>
  </si>
  <si>
    <t>Project Coordinator</t>
  </si>
  <si>
    <t>Quality Assurance</t>
  </si>
  <si>
    <t>Solution Architect (Node.js)</t>
  </si>
  <si>
    <t>Sr. Mobile Developer</t>
  </si>
  <si>
    <t>Sr. Project Manager</t>
  </si>
  <si>
    <t>Sr. Quality Assurance</t>
  </si>
  <si>
    <t>User Researcher</t>
  </si>
  <si>
    <t>Information Consultant</t>
  </si>
  <si>
    <t>Innovation Analyst</t>
  </si>
  <si>
    <t>Copywriter</t>
  </si>
  <si>
    <t>Internal Role</t>
  </si>
  <si>
    <t>Internal Factor</t>
  </si>
  <si>
    <t>Assoc. Project Manager</t>
  </si>
  <si>
    <t>Project Lead</t>
  </si>
  <si>
    <t>Sr. Project Coordinator</t>
  </si>
  <si>
    <t>Sr. Solution Architect</t>
  </si>
  <si>
    <t>Assoc. Solution Architect</t>
  </si>
  <si>
    <t>Software Technical Lead</t>
  </si>
  <si>
    <t>Sr. Software Engineer</t>
  </si>
  <si>
    <t>Software Engineer</t>
  </si>
  <si>
    <t>Developer</t>
  </si>
  <si>
    <t>Jr. Developer</t>
  </si>
  <si>
    <t>Sr. Data Consultant</t>
  </si>
  <si>
    <t>Assoc. Data Consultant</t>
  </si>
  <si>
    <t>Data Technical Lead</t>
  </si>
  <si>
    <t>Sr. Data Specialist</t>
  </si>
  <si>
    <t>Data Specialist</t>
  </si>
  <si>
    <t>QA Lead</t>
  </si>
  <si>
    <t>Sr. QA Analyst</t>
  </si>
  <si>
    <t>Software Tester</t>
  </si>
  <si>
    <t>Jr. Software Tester</t>
  </si>
  <si>
    <t>Head of Design</t>
  </si>
  <si>
    <t>Sr. Designer</t>
  </si>
  <si>
    <t>Designer</t>
  </si>
  <si>
    <t>Sr. User Researcher</t>
  </si>
  <si>
    <t>Sr. Business Consultant</t>
  </si>
  <si>
    <t>Intern</t>
  </si>
  <si>
    <t>Sr. Copywriter</t>
  </si>
  <si>
    <t>Account Manager</t>
  </si>
  <si>
    <t>SQA</t>
  </si>
  <si>
    <t>SQA Manager</t>
  </si>
  <si>
    <t>Target</t>
  </si>
  <si>
    <t>Actual Costs (AC)</t>
  </si>
  <si>
    <t>Estimate To Completion (ETC)</t>
  </si>
  <si>
    <t>Estimate At Completion (EAC = AC + ETC)</t>
  </si>
  <si>
    <t>Spent</t>
  </si>
  <si>
    <t>Remaining</t>
  </si>
  <si>
    <t>Spent (Hours)</t>
  </si>
  <si>
    <t>Legend</t>
  </si>
  <si>
    <t>Hours</t>
  </si>
  <si>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</si>
  <si>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</si>
  <si>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</si>
  <si>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</si>
  <si>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</si>
  <si>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</si>
  <si>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</si>
  <si>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</si>
  <si>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</si>
  <si>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</si>
  <si>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</si>
  <si>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</si>
  <si>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</si>
  <si>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</si>
  <si>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</si>
  <si>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</si>
  <si>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</si>
  <si>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</si>
  <si>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</si>
  <si>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</si>
  <si>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</si>
  <si>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</si>
  <si>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</si>
  <si>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</si>
  <si>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</si>
  <si>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</si>
  <si>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</si>
  <si>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</si>
  <si>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</si>
  <si>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Wk 30</t>
  </si>
  <si>
    <t>Wk 31</t>
  </si>
  <si>
    <t>Wk 32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</si>
  <si>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</si>
  <si>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</si>
  <si>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</si>
  <si>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</si>
  <si>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</si>
  <si>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</si>
  <si>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</si>
  <si>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</si>
  <si>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</si>
  <si>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Wk 42</t>
  </si>
  <si>
    <t>Wk 43</t>
  </si>
  <si>
    <t>Wk 44</t>
  </si>
  <si>
    <t>Wk 45</t>
  </si>
  <si>
    <t>Wk 46</t>
  </si>
  <si>
    <t>Wk 47</t>
  </si>
  <si>
    <t>Wk 48</t>
  </si>
  <si>
    <t>Wk 49</t>
  </si>
  <si>
    <t>Wk 50</t>
  </si>
  <si>
    <t>Wk 51</t>
  </si>
  <si>
    <t>Wk 52</t>
  </si>
  <si>
    <t>Cost</t>
  </si>
  <si>
    <t>Rate</t>
  </si>
  <si>
    <t>Costs</t>
  </si>
  <si>
    <t>Spent (Costs)</t>
  </si>
  <si>
    <t>Client</t>
  </si>
  <si>
    <t>Project Code</t>
  </si>
  <si>
    <t>Project Name</t>
  </si>
  <si>
    <t>Title</t>
  </si>
  <si>
    <t>Aaron SHUMAKER</t>
  </si>
  <si>
    <t>Adam CHUA</t>
  </si>
  <si>
    <t>Adis SUN</t>
  </si>
  <si>
    <t>Albert ZHANG</t>
  </si>
  <si>
    <t>Alkaid DING</t>
  </si>
  <si>
    <t>Andy CUI</t>
  </si>
  <si>
    <t>Ao ZHANG</t>
  </si>
  <si>
    <t>Baihui LIU</t>
  </si>
  <si>
    <t>Bin YU</t>
  </si>
  <si>
    <t>Candice WANG</t>
  </si>
  <si>
    <t>Celestine SHAW</t>
  </si>
  <si>
    <t>Chao YANG</t>
  </si>
  <si>
    <t>Charles LI</t>
  </si>
  <si>
    <t>Chris CHEN</t>
  </si>
  <si>
    <t>Christina DENG</t>
  </si>
  <si>
    <t>Chuang YU</t>
  </si>
  <si>
    <t>Chunliang SONG</t>
  </si>
  <si>
    <t>Coca PAN</t>
  </si>
  <si>
    <t>Crystal ZHENG</t>
  </si>
  <si>
    <t>Cynthia CHEN</t>
  </si>
  <si>
    <t>Daming YIN</t>
  </si>
  <si>
    <t>David LI</t>
  </si>
  <si>
    <t>Dong LIANG</t>
  </si>
  <si>
    <t>Dylan HUANG</t>
  </si>
  <si>
    <t>Eric YU</t>
  </si>
  <si>
    <t>Ethan MA</t>
  </si>
  <si>
    <t>Eva WANG</t>
  </si>
  <si>
    <t>Floria SUI</t>
  </si>
  <si>
    <t>Frank CAI</t>
  </si>
  <si>
    <t>Gavin SUN</t>
  </si>
  <si>
    <t>Gerard CHEN</t>
  </si>
  <si>
    <t>Guang XIN</t>
  </si>
  <si>
    <t>Haibao FENG</t>
  </si>
  <si>
    <t>Haining LI</t>
  </si>
  <si>
    <t>Hang CHEN</t>
  </si>
  <si>
    <t>Hank HAN</t>
  </si>
  <si>
    <t>Hellen NI</t>
  </si>
  <si>
    <t>Henry CONG</t>
  </si>
  <si>
    <t>Henry HE</t>
  </si>
  <si>
    <t>Honghong LI</t>
  </si>
  <si>
    <t>Hongming ZHANG</t>
  </si>
  <si>
    <t>Huichao LIU</t>
  </si>
  <si>
    <t>Huijun SUN</t>
  </si>
  <si>
    <t>Jayson ONG</t>
  </si>
  <si>
    <t>Experience Design Lead</t>
  </si>
  <si>
    <t>Jeff JIN</t>
  </si>
  <si>
    <t>Jessie LIU</t>
  </si>
  <si>
    <t>Jian LIANG</t>
  </si>
  <si>
    <t>Jian ZHU</t>
  </si>
  <si>
    <t>Jie TIAN</t>
  </si>
  <si>
    <t>Jingbin LI</t>
  </si>
  <si>
    <t>Joanna JI</t>
  </si>
  <si>
    <t>John TAN</t>
  </si>
  <si>
    <t>John XIE</t>
  </si>
  <si>
    <t>Johnny YU</t>
  </si>
  <si>
    <t>Johnson ZHONG</t>
  </si>
  <si>
    <t>Joyce LIU</t>
  </si>
  <si>
    <t>Jupei LU</t>
  </si>
  <si>
    <t>Karthik RAMASWAMY</t>
  </si>
  <si>
    <t>Katharina MA</t>
  </si>
  <si>
    <t>Kent SUN</t>
  </si>
  <si>
    <t>Kilin LEE</t>
  </si>
  <si>
    <t>Larry SUN</t>
  </si>
  <si>
    <t>Leon REN</t>
  </si>
  <si>
    <t>Link YANG</t>
  </si>
  <si>
    <t>Lisa LI</t>
  </si>
  <si>
    <t>Liye SHI</t>
  </si>
  <si>
    <t>Lucy ZHENG</t>
  </si>
  <si>
    <t>Marvin CUI</t>
  </si>
  <si>
    <t>Mary YAN</t>
  </si>
  <si>
    <t>Mary YUAN</t>
  </si>
  <si>
    <t>Matthew ELSOM</t>
  </si>
  <si>
    <t>May YANG</t>
  </si>
  <si>
    <t>Meiyi LI</t>
  </si>
  <si>
    <t>Meiying LI</t>
  </si>
  <si>
    <t>Messi CONG</t>
  </si>
  <si>
    <t>Mona LI</t>
  </si>
  <si>
    <t>Monica YANG</t>
  </si>
  <si>
    <t>Nanming ZHAO</t>
  </si>
  <si>
    <t>Ni LI</t>
  </si>
  <si>
    <t>Nick WU</t>
  </si>
  <si>
    <t>Nicole LI</t>
  </si>
  <si>
    <t>Ning LI</t>
  </si>
  <si>
    <t>Olivia HUI</t>
  </si>
  <si>
    <t>Oscar SHU</t>
  </si>
  <si>
    <t>Polina PENG</t>
  </si>
  <si>
    <t>Qi ZHANG</t>
  </si>
  <si>
    <t>Qingshen KONG</t>
  </si>
  <si>
    <t>Quintina MEI</t>
  </si>
  <si>
    <t>Rentao XIAO</t>
  </si>
  <si>
    <t>Renzhang PAN</t>
  </si>
  <si>
    <t>Ronglei HU</t>
  </si>
  <si>
    <t>Sandy WANG</t>
  </si>
  <si>
    <t>Shaoyu WANG</t>
  </si>
  <si>
    <t>Shenglin JIN</t>
  </si>
  <si>
    <t>Shin GAO</t>
  </si>
  <si>
    <t>Shishuai LIU</t>
  </si>
  <si>
    <t>Shuai PANG</t>
  </si>
  <si>
    <t>Shuai ZHOU</t>
  </si>
  <si>
    <t>Simon HU</t>
  </si>
  <si>
    <t>Spring ZHANG</t>
  </si>
  <si>
    <t>Summer ZHANG</t>
  </si>
  <si>
    <t>Tingchong LIU</t>
  </si>
  <si>
    <t>Tiny CHEN</t>
  </si>
  <si>
    <t>Tom LIU</t>
  </si>
  <si>
    <t>Vicky LI</t>
  </si>
  <si>
    <t>Vicky ZHU</t>
  </si>
  <si>
    <t>Vivian DU</t>
  </si>
  <si>
    <t>Wenyu WANG</t>
  </si>
  <si>
    <t>White BAI</t>
  </si>
  <si>
    <t>Will BI</t>
  </si>
  <si>
    <t>Xian TANG</t>
  </si>
  <si>
    <t>Xiaoning GUO</t>
  </si>
  <si>
    <t>Xinfeng LIU</t>
  </si>
  <si>
    <t>Xinning CHIA</t>
  </si>
  <si>
    <t>Yang CHEN</t>
  </si>
  <si>
    <t>Yang SONG</t>
  </si>
  <si>
    <t>Yang YANG</t>
  </si>
  <si>
    <t>Yantao LIU</t>
  </si>
  <si>
    <t>Yici ZHONG</t>
  </si>
  <si>
    <t>Yifeng LIU</t>
  </si>
  <si>
    <t>Yihe SUN</t>
  </si>
  <si>
    <t>Yingjun LIU</t>
  </si>
  <si>
    <t>Yue LI</t>
  </si>
  <si>
    <t>Yuhua LI</t>
  </si>
  <si>
    <t>Yupeng CHEN</t>
  </si>
  <si>
    <t>Zhaojiang PEI</t>
  </si>
  <si>
    <t>Zheng LI</t>
  </si>
  <si>
    <t>Zhikang ZENG</t>
  </si>
  <si>
    <t>Zoi CHU</t>
  </si>
  <si>
    <t>Zora DONG</t>
  </si>
  <si>
    <t>Xu MA</t>
  </si>
  <si>
    <t>Manchao LI</t>
  </si>
  <si>
    <t>Sylvia HAN</t>
  </si>
  <si>
    <t>Yan LI</t>
  </si>
  <si>
    <t>Guangzhong WANG</t>
  </si>
  <si>
    <t>Chendong XIE</t>
  </si>
  <si>
    <t>Edwin JI</t>
  </si>
  <si>
    <t>Xiaoshi SHEN</t>
  </si>
  <si>
    <t>Zhen WU</t>
  </si>
  <si>
    <t>Peng WANG</t>
  </si>
  <si>
    <t>Caler ZHAO</t>
  </si>
  <si>
    <t>Falcon WANG</t>
  </si>
  <si>
    <t>Chenyang ZHAO</t>
  </si>
  <si>
    <t>Elaine YANG</t>
  </si>
  <si>
    <t>He WANG</t>
  </si>
  <si>
    <t>Sunny NAN</t>
  </si>
  <si>
    <t>Qiu LI</t>
  </si>
  <si>
    <t>Claire GAO</t>
  </si>
  <si>
    <t>Jianan LI</t>
  </si>
  <si>
    <t>Liya MENG</t>
  </si>
  <si>
    <t>Juan BAI</t>
  </si>
  <si>
    <t>Wencan LIU</t>
  </si>
  <si>
    <t>Stevens ZHOU</t>
  </si>
  <si>
    <t>Vincent HUANG</t>
  </si>
  <si>
    <t>Brian WANG</t>
  </si>
  <si>
    <t>Months</t>
  </si>
  <si>
    <t>WO#</t>
  </si>
  <si>
    <t>Comments</t>
  </si>
  <si>
    <t>Current Week</t>
  </si>
  <si>
    <t>_Software Engineer</t>
  </si>
  <si>
    <t>_Sr. Software Engineer</t>
  </si>
  <si>
    <t>_QA Analyst</t>
  </si>
  <si>
    <t>_Sr. QA Analyst</t>
  </si>
  <si>
    <t>_Business Analyst</t>
  </si>
  <si>
    <t>_Sr. Business Analyst</t>
  </si>
  <si>
    <t>_Designer</t>
  </si>
  <si>
    <t>_Solution Architect</t>
  </si>
  <si>
    <t>Cindy Zhang</t>
  </si>
  <si>
    <t>Joe Zou</t>
  </si>
  <si>
    <t>Christopher Wong</t>
  </si>
  <si>
    <t>Jane ZHANG</t>
  </si>
  <si>
    <t>Hedy HOU</t>
  </si>
  <si>
    <t>Jessica GAO</t>
  </si>
  <si>
    <t>Jiaxiang WANG</t>
  </si>
  <si>
    <t>IT Supervisor</t>
  </si>
  <si>
    <t>Jeffrey CUELLAR</t>
  </si>
  <si>
    <t>Sr. Systems Analyst</t>
  </si>
  <si>
    <t>Systems Analyst</t>
  </si>
  <si>
    <t>Christina Deng</t>
  </si>
  <si>
    <t>Eva Wang</t>
  </si>
  <si>
    <t>Floria Sui</t>
  </si>
  <si>
    <t>Hellen Ni</t>
  </si>
  <si>
    <t>Henry He</t>
  </si>
  <si>
    <t>Joyce Liu</t>
  </si>
  <si>
    <t>Leon Ren</t>
  </si>
  <si>
    <t>Vicky Li</t>
  </si>
  <si>
    <t>Yang Song</t>
  </si>
  <si>
    <t>Lilly China</t>
  </si>
  <si>
    <t>PLC219</t>
  </si>
  <si>
    <t>LCCP 2020</t>
  </si>
  <si>
    <t>Larry Sun</t>
  </si>
  <si>
    <t>Function</t>
  </si>
  <si>
    <t>Business</t>
  </si>
  <si>
    <t>Creative</t>
  </si>
  <si>
    <t>Data</t>
  </si>
  <si>
    <t>Project Management</t>
  </si>
  <si>
    <t>Data Project Manager</t>
  </si>
  <si>
    <t>Quality</t>
  </si>
  <si>
    <t>Technical</t>
  </si>
  <si>
    <t>Others</t>
  </si>
  <si>
    <t>SQA Executive</t>
  </si>
  <si>
    <t>Jie Tian</t>
  </si>
  <si>
    <t>Kermy MU</t>
  </si>
  <si>
    <t>Dave GAO</t>
  </si>
  <si>
    <t>实报实销</t>
    <phoneticPr fontId="12" type="noConversion"/>
  </si>
  <si>
    <t>Comments2</t>
    <phoneticPr fontId="12" type="noConversion"/>
  </si>
  <si>
    <t>Design(平均)</t>
  </si>
  <si>
    <t>总计 （man）</t>
  </si>
  <si>
    <t>  医生端</t>
    <phoneticPr fontId="12" type="noConversion"/>
  </si>
  <si>
    <t>Budget至2020年年底</t>
    <phoneticPr fontId="12" type="noConversion"/>
  </si>
  <si>
    <t xml:space="preserve">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</si>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</sst>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[$-409]d\-mmm\-yy;@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</font>
    <font>
      <sz val="9"/>
      <name val="Calibri"/>
      <family val="3"/>
      <charset val="134"/>
      <scheme val="minor"/>
    </font>
    <font>
      <sz val="12"/>
      <color rgb="FF000000"/>
      <name val="DengXian"/>
      <family val="4"/>
      <charset val="134"/>
    </font>
    <font>
      <b/>
      <sz val="12"/>
      <color rgb="FFFF0000"/>
      <name val="DengXian"/>
      <family val="4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indexed="64"/>
      </right>
      <top style="medium">
        <color indexed="64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double">
        <color theme="1"/>
      </top>
      <bottom style="medium">
        <color indexed="64"/>
      </bottom>
      <diagonal/>
    </border>
    <border>
      <left/>
      <right/>
      <top style="double">
        <color theme="1"/>
      </top>
      <bottom style="medium">
        <color indexed="64"/>
      </bottom>
      <diagonal/>
    </border>
    <border>
      <left/>
      <right style="medium">
        <color indexed="64"/>
      </right>
      <top style="double">
        <color theme="1"/>
      </top>
      <bottom style="medium">
        <color indexed="64"/>
      </bottom>
      <diagonal/>
    </border>
    <border>
      <left style="thin">
        <color theme="0" tint="-0.249977111117893"/>
      </left>
      <right/>
      <top style="medium">
        <color indexed="64"/>
      </top>
      <bottom style="thin">
        <color theme="0" tint="-0.249977111117893"/>
      </bottom>
      <diagonal/>
    </border>
    <border>
      <left/>
      <right/>
      <top style="medium">
        <color indexed="64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medium">
        <color indexed="64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9" fontId="0" fillId="0" borderId="0" xfId="1" applyFont="1"/>
    <xf numFmtId="0" fontId="3" fillId="0" borderId="1" xfId="0" applyFont="1" applyBorder="1" applyAlignment="1"/>
    <xf numFmtId="165" fontId="3" fillId="0" borderId="1" xfId="1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5" fontId="3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5" fillId="3" borderId="0" xfId="0" applyFont="1" applyFill="1" applyAlignment="1">
      <alignment horizontal="center"/>
    </xf>
    <xf numFmtId="166" fontId="5" fillId="0" borderId="0" xfId="0" applyNumberFormat="1" applyFont="1" applyAlignment="1">
      <alignment horizontal="center"/>
    </xf>
    <xf numFmtId="14" fontId="8" fillId="0" borderId="0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0" fillId="0" borderId="0" xfId="0" applyNumberFormat="1"/>
    <xf numFmtId="2" fontId="8" fillId="0" borderId="0" xfId="0" applyNumberFormat="1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6" fontId="6" fillId="2" borderId="2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9" fillId="2" borderId="0" xfId="0" applyFont="1" applyFill="1"/>
    <xf numFmtId="0" fontId="10" fillId="0" borderId="0" xfId="0" applyFont="1"/>
    <xf numFmtId="166" fontId="6" fillId="2" borderId="2" xfId="0" applyNumberFormat="1" applyFont="1" applyFill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NumberFormat="1" applyAlignment="1">
      <alignment horizontal="center"/>
    </xf>
    <xf numFmtId="164" fontId="0" fillId="0" borderId="0" xfId="0" applyNumberForma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</xf>
    <xf numFmtId="0" fontId="5" fillId="0" borderId="0" xfId="0" applyFont="1" applyProtection="1"/>
    <xf numFmtId="0" fontId="5" fillId="0" borderId="0" xfId="0" applyFont="1" applyProtection="1">
      <protection hidden="1"/>
    </xf>
    <xf numFmtId="0" fontId="5" fillId="0" borderId="0" xfId="0" applyFont="1" applyAlignment="1" applyProtection="1">
      <alignment horizontal="center"/>
      <protection hidden="1"/>
    </xf>
    <xf numFmtId="0" fontId="5" fillId="0" borderId="0" xfId="0" applyFont="1" applyAlignment="1" applyProtection="1">
      <alignment horizontal="center"/>
      <protection locked="0" hidden="1"/>
    </xf>
    <xf numFmtId="1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0" xfId="0" applyProtection="1"/>
    <xf numFmtId="164" fontId="0" fillId="0" borderId="0" xfId="0" applyNumberFormat="1" applyAlignment="1">
      <alignment horizontal="center"/>
    </xf>
    <xf numFmtId="0" fontId="10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  <xf numFmtId="2" fontId="0" fillId="0" borderId="0" xfId="0" applyNumberFormat="1" applyAlignment="1" applyProtection="1">
      <alignment horizontal="center"/>
      <protection locked="0"/>
    </xf>
    <xf numFmtId="164" fontId="5" fillId="5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 applyProtection="1">
      <alignment horizontal="center"/>
      <protection locked="0"/>
    </xf>
    <xf numFmtId="164" fontId="7" fillId="0" borderId="8" xfId="0" applyNumberFormat="1" applyFont="1" applyBorder="1" applyAlignment="1">
      <alignment horizontal="center"/>
    </xf>
    <xf numFmtId="164" fontId="8" fillId="0" borderId="8" xfId="0" applyNumberFormat="1" applyFont="1" applyFill="1" applyBorder="1" applyAlignment="1">
      <alignment horizontal="center"/>
    </xf>
    <xf numFmtId="164" fontId="8" fillId="0" borderId="9" xfId="0" applyNumberFormat="1" applyFont="1" applyFill="1" applyBorder="1" applyAlignment="1">
      <alignment horizontal="center"/>
    </xf>
    <xf numFmtId="164" fontId="0" fillId="0" borderId="0" xfId="0" applyNumberFormat="1" applyAlignment="1" applyProtection="1">
      <alignment horizontal="center"/>
    </xf>
    <xf numFmtId="164" fontId="5" fillId="0" borderId="2" xfId="0" applyNumberFormat="1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right"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 vertical="center"/>
    </xf>
    <xf numFmtId="0" fontId="13" fillId="6" borderId="16" xfId="0" applyFont="1" applyFill="1" applyBorder="1" applyAlignment="1">
      <alignment horizontal="center" vertical="center"/>
    </xf>
    <xf numFmtId="0" fontId="13" fillId="6" borderId="15" xfId="0" applyFont="1" applyFill="1" applyBorder="1" applyAlignment="1">
      <alignment horizontal="center" vertical="center" wrapText="1"/>
    </xf>
    <xf numFmtId="0" fontId="13" fillId="6" borderId="16" xfId="0" applyFont="1" applyFill="1" applyBorder="1" applyAlignment="1">
      <alignment horizontal="center" vertical="center" wrapText="1"/>
    </xf>
  </cellXfs>
  <cellStyles count="2">
    <cellStyle name="Normal" xfId="0" builtinId="0"/>
    <cellStyle name="Per cent" xfId="1" builtinId="5"/>
  </cellStyles>
  <dxfs count="19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  <protection locked="1" hidden="0"/>
    </dxf>
    <dxf>
      <numFmt numFmtId="1" formatCode="0"/>
      <alignment horizontal="center" vertical="bottom" textRotation="0" wrapText="0" indent="0" justifyLastLine="0" shrinkToFit="0" readingOrder="0"/>
      <protection locked="1" hidden="0"/>
    </dxf>
    <dxf>
      <numFmt numFmtId="164" formatCode="0.0"/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protection locked="0" hidden="0"/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7" tint="0.79998168889431442"/>
        </patternFill>
      </fill>
    </dxf>
  </dxfs>
  <tableStyles count="0" defaultTableStyle="TableStyleMedium2" defaultPivotStyle="PivotStyleLight16"/>
  <colors>
    <mruColors>
      <color rgb="FFFFF2CC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AY$75" lockText="1" noThreeD="1"/>
</file>

<file path=xl/ctrlProps/ctrlProp2.xml><?xml version="1.0" encoding="utf-8"?>
<formControlPr xmlns="http://schemas.microsoft.com/office/spreadsheetml/2009/9/main" objectType="CheckBox" fmlaLink="$AX$75" lockText="1" noThreeD="1"/>
</file>

<file path=xl/ctrlProps/ctrlProp3.xml><?xml version="1.0" encoding="utf-8"?>
<formControlPr xmlns="http://schemas.microsoft.com/office/spreadsheetml/2009/9/main" objectType="CheckBox" fmlaLink="$AW$75" lockText="1" noThreeD="1"/>
</file>

<file path=xl/ctrlProps/ctrlProp4.xml><?xml version="1.0" encoding="utf-8"?>
<formControlPr xmlns="http://schemas.microsoft.com/office/spreadsheetml/2009/9/main" objectType="CheckBox" fmlaLink="$AV$75" lockText="1" noThreeD="1"/>
</file>

<file path=xl/ctrlProps/ctrlProp5.xml><?xml version="1.0" encoding="utf-8"?>
<formControlPr xmlns="http://schemas.microsoft.com/office/spreadsheetml/2009/9/main" objectType="CheckBox" fmlaLink="$AU$75" lockText="1" noThreeD="1"/>
</file>

<file path=xl/ctrlProps/ctrlProp6.xml><?xml version="1.0" encoding="utf-8"?>
<formControlPr xmlns="http://schemas.microsoft.com/office/spreadsheetml/2009/9/main" objectType="CheckBox" fmlaLink="$AT$75" lockText="1" noThreeD="1"/>
</file>

<file path=xl/ctrlProps/ctrlProp7.xml><?xml version="1.0" encoding="utf-8"?>
<formControlPr xmlns="http://schemas.microsoft.com/office/spreadsheetml/2009/9/main" objectType="CheckBox" fmlaLink="$AS$75" lockText="1" noThreeD="1"/>
</file>

<file path=xl/ctrlProps/ctrlProp8.xml><?xml version="1.0" encoding="utf-8"?>
<formControlPr xmlns="http://schemas.microsoft.com/office/spreadsheetml/2009/9/main" objectType="CheckBox" fmlaLink="$AR$75" lockText="1" noThreeD="1"/>
</file>

<file path=xl/ctrlProps/ctrlProp9.xml><?xml version="1.0" encoding="utf-8"?>
<formControlPr xmlns="http://schemas.microsoft.com/office/spreadsheetml/2009/9/main" objectType="CheckBox" fmlaLink="$AQ$75" lockText="1" noThreeD="1"/>
</file>

<file path=xl/ctrlProps/ctrlProp10.xml><?xml version="1.0" encoding="utf-8"?>
<formControlPr xmlns="http://schemas.microsoft.com/office/spreadsheetml/2009/9/main" objectType="CheckBox" fmlaLink="$AP$75" lockText="1" noThreeD="1"/>
</file>

<file path=xl/ctrlProps/ctrlProp11.xml><?xml version="1.0" encoding="utf-8"?>
<formControlPr xmlns="http://schemas.microsoft.com/office/spreadsheetml/2009/9/main" objectType="CheckBox" fmlaLink="$AO$75" lockText="1" noThreeD="1"/>
</file>

<file path=xl/ctrlProps/ctrlProp12.xml><?xml version="1.0" encoding="utf-8"?>
<formControlPr xmlns="http://schemas.microsoft.com/office/spreadsheetml/2009/9/main" objectType="CheckBox" checked="Checked" fmlaLink="$AN$75" lockText="1" noThreeD="1"/>
</file>

<file path=xl/ctrlProps/ctrlProp13.xml><?xml version="1.0" encoding="utf-8"?>
<formControlPr xmlns="http://schemas.microsoft.com/office/spreadsheetml/2009/9/main" objectType="CheckBox" checked="Checked" fmlaLink="$AM$75" lockText="1" noThreeD="1"/>
</file>

<file path=xl/ctrlProps/ctrlProp14.xml><?xml version="1.0" encoding="utf-8"?>
<formControlPr xmlns="http://schemas.microsoft.com/office/spreadsheetml/2009/9/main" objectType="CheckBox" checked="Checked" fmlaLink="$AL$75" lockText="1" noThreeD="1"/>
</file>

<file path=xl/ctrlProps/ctrlProp15.xml><?xml version="1.0" encoding="utf-8"?>
<formControlPr xmlns="http://schemas.microsoft.com/office/spreadsheetml/2009/9/main" objectType="CheckBox" checked="Checked" fmlaLink="$AK$75" lockText="1" noThreeD="1"/>
</file>

<file path=xl/ctrlProps/ctrlProp16.xml><?xml version="1.0" encoding="utf-8"?>
<formControlPr xmlns="http://schemas.microsoft.com/office/spreadsheetml/2009/9/main" objectType="CheckBox" checked="Checked" fmlaLink="$AJ$75" lockText="1" noThreeD="1"/>
</file>

<file path=xl/ctrlProps/ctrlProp17.xml><?xml version="1.0" encoding="utf-8"?>
<formControlPr xmlns="http://schemas.microsoft.com/office/spreadsheetml/2009/9/main" objectType="CheckBox" fmlaLink="$AZ$75" lockText="1" noThreeD="1"/>
</file>

<file path=xl/ctrlProps/ctrlProp18.xml><?xml version="1.0" encoding="utf-8"?>
<formControlPr xmlns="http://schemas.microsoft.com/office/spreadsheetml/2009/9/main" objectType="CheckBox" fmlaLink="$BA$75" lockText="1" noThreeD="1"/>
</file>

<file path=xl/ctrlProps/ctrlProp19.xml><?xml version="1.0" encoding="utf-8"?>
<formControlPr xmlns="http://schemas.microsoft.com/office/spreadsheetml/2009/9/main" objectType="CheckBox" fmlaLink="$BB$75" lockText="1" noThreeD="1"/>
</file>

<file path=xl/ctrlProps/ctrlProp20.xml><?xml version="1.0" encoding="utf-8"?>
<formControlPr xmlns="http://schemas.microsoft.com/office/spreadsheetml/2009/9/main" objectType="CheckBox" fmlaLink="$BC$75" lockText="1" noThreeD="1"/>
</file>

<file path=xl/ctrlProps/ctrlProp21.xml><?xml version="1.0" encoding="utf-8"?>
<formControlPr xmlns="http://schemas.microsoft.com/office/spreadsheetml/2009/9/main" objectType="CheckBox" fmlaLink="$BD$75" lockText="1" noThreeD="1"/>
</file>

<file path=xl/ctrlProps/ctrlProp22.xml><?xml version="1.0" encoding="utf-8"?>
<formControlPr xmlns="http://schemas.microsoft.com/office/spreadsheetml/2009/9/main" objectType="CheckBox" fmlaLink="$BE$75" lockText="1" noThreeD="1"/>
</file>

<file path=xl/ctrlProps/ctrlProp23.xml><?xml version="1.0" encoding="utf-8"?>
<formControlPr xmlns="http://schemas.microsoft.com/office/spreadsheetml/2009/9/main" objectType="CheckBox" fmlaLink="$BF$75" lockText="1" noThreeD="1"/>
</file>

<file path=xl/ctrlProps/ctrlProp24.xml><?xml version="1.0" encoding="utf-8"?>
<formControlPr xmlns="http://schemas.microsoft.com/office/spreadsheetml/2009/9/main" objectType="CheckBox" checked="Checked" fmlaLink="$AI$75" lockText="1" noThreeD="1"/>
</file>

<file path=xl/ctrlProps/ctrlProp25.xml><?xml version="1.0" encoding="utf-8"?>
<formControlPr xmlns="http://schemas.microsoft.com/office/spreadsheetml/2009/9/main" objectType="CheckBox" checked="Checked" fmlaLink="$AH$75" lockText="1" noThreeD="1"/>
</file>

<file path=xl/ctrlProps/ctrlProp26.xml><?xml version="1.0" encoding="utf-8"?>
<formControlPr xmlns="http://schemas.microsoft.com/office/spreadsheetml/2009/9/main" objectType="CheckBox" checked="Checked" fmlaLink="$AG$75" lockText="1" noThreeD="1"/>
</file>

<file path=xl/ctrlProps/ctrlProp27.xml><?xml version="1.0" encoding="utf-8"?>
<formControlPr xmlns="http://schemas.microsoft.com/office/spreadsheetml/2009/9/main" objectType="CheckBox" checked="Checked" fmlaLink="$AF$75" lockText="1" noThreeD="1"/>
</file>

<file path=xl/ctrlProps/ctrlProp28.xml><?xml version="1.0" encoding="utf-8"?>
<formControlPr xmlns="http://schemas.microsoft.com/office/spreadsheetml/2009/9/main" objectType="CheckBox" checked="Checked" fmlaLink="$AE$75" lockText="1" noThreeD="1"/>
</file>

<file path=xl/ctrlProps/ctrlProp29.xml><?xml version="1.0" encoding="utf-8"?>
<formControlPr xmlns="http://schemas.microsoft.com/office/spreadsheetml/2009/9/main" objectType="CheckBox" checked="Checked" fmlaLink="$AD$75" lockText="1" noThreeD="1"/>
</file>

<file path=xl/ctrlProps/ctrlProp30.xml><?xml version="1.0" encoding="utf-8"?>
<formControlPr xmlns="http://schemas.microsoft.com/office/spreadsheetml/2009/9/main" objectType="CheckBox" checked="Checked" fmlaLink="$AC$75" lockText="1" noThreeD="1"/>
</file>

<file path=xl/ctrlProps/ctrlProp31.xml><?xml version="1.0" encoding="utf-8"?>
<formControlPr xmlns="http://schemas.microsoft.com/office/spreadsheetml/2009/9/main" objectType="CheckBox" checked="Checked" fmlaLink="$AB$75" lockText="1" noThreeD="1"/>
</file>

<file path=xl/ctrlProps/ctrlProp32.xml><?xml version="1.0" encoding="utf-8"?>
<formControlPr xmlns="http://schemas.microsoft.com/office/spreadsheetml/2009/9/main" objectType="CheckBox" checked="Checked" fmlaLink="$AA$75" lockText="1" noThreeD="1"/>
</file>

<file path=xl/ctrlProps/ctrlProp33.xml><?xml version="1.0" encoding="utf-8"?>
<formControlPr xmlns="http://schemas.microsoft.com/office/spreadsheetml/2009/9/main" objectType="CheckBox" checked="Checked" fmlaLink="$Z$75" lockText="1" noThreeD="1"/>
</file>

<file path=xl/ctrlProps/ctrlProp34.xml><?xml version="1.0" encoding="utf-8"?>
<formControlPr xmlns="http://schemas.microsoft.com/office/spreadsheetml/2009/9/main" objectType="CheckBox" checked="Checked" fmlaLink="$Y$75" lockText="1" noThreeD="1"/>
</file>

<file path=xl/ctrlProps/ctrlProp35.xml><?xml version="1.0" encoding="utf-8"?>
<formControlPr xmlns="http://schemas.microsoft.com/office/spreadsheetml/2009/9/main" objectType="CheckBox" checked="Checked" fmlaLink="$X$75" lockText="1" noThreeD="1"/>
</file>

<file path=xl/ctrlProps/ctrlProp36.xml><?xml version="1.0" encoding="utf-8"?>
<formControlPr xmlns="http://schemas.microsoft.com/office/spreadsheetml/2009/9/main" objectType="CheckBox" checked="Checked" fmlaLink="$W$75" lockText="1" noThreeD="1"/>
</file>

<file path=xl/ctrlProps/ctrlProp37.xml><?xml version="1.0" encoding="utf-8"?>
<formControlPr xmlns="http://schemas.microsoft.com/office/spreadsheetml/2009/9/main" objectType="CheckBox" checked="Checked" fmlaLink="$V$75" lockText="1" noThreeD="1"/>
</file>

<file path=xl/ctrlProps/ctrlProp38.xml><?xml version="1.0" encoding="utf-8"?>
<formControlPr xmlns="http://schemas.microsoft.com/office/spreadsheetml/2009/9/main" objectType="CheckBox" checked="Checked" fmlaLink="$U$75" lockText="1" noThreeD="1"/>
</file>

<file path=xl/ctrlProps/ctrlProp39.xml><?xml version="1.0" encoding="utf-8"?>
<formControlPr xmlns="http://schemas.microsoft.com/office/spreadsheetml/2009/9/main" objectType="CheckBox" checked="Checked" fmlaLink="$T$75" lockText="1" noThreeD="1"/>
</file>

<file path=xl/ctrlProps/ctrlProp40.xml><?xml version="1.0" encoding="utf-8"?>
<formControlPr xmlns="http://schemas.microsoft.com/office/spreadsheetml/2009/9/main" objectType="CheckBox" checked="Checked" fmlaLink="$S$75" lockText="1" noThreeD="1"/>
</file>

<file path=xl/ctrlProps/ctrlProp41.xml><?xml version="1.0" encoding="utf-8"?>
<formControlPr xmlns="http://schemas.microsoft.com/office/spreadsheetml/2009/9/main" objectType="CheckBox" checked="Checked" fmlaLink="$R$75" lockText="1" noThreeD="1"/>
</file>

<file path=xl/ctrlProps/ctrlProp42.xml><?xml version="1.0" encoding="utf-8"?>
<formControlPr xmlns="http://schemas.microsoft.com/office/spreadsheetml/2009/9/main" objectType="CheckBox" checked="Checked" fmlaLink="$Q$75" lockText="1" noThreeD="1"/>
</file>

<file path=xl/ctrlProps/ctrlProp43.xml><?xml version="1.0" encoding="utf-8"?>
<formControlPr xmlns="http://schemas.microsoft.com/office/spreadsheetml/2009/9/main" objectType="CheckBox" checked="Checked" fmlaLink="$P$75" lockText="1" noThreeD="1"/>
</file>

<file path=xl/ctrlProps/ctrlProp44.xml><?xml version="1.0" encoding="utf-8"?>
<formControlPr xmlns="http://schemas.microsoft.com/office/spreadsheetml/2009/9/main" objectType="CheckBox" checked="Checked" fmlaLink="$L$75" lockText="1" noThreeD="1"/>
</file>

<file path=xl/ctrlProps/ctrlProp45.xml><?xml version="1.0" encoding="utf-8"?>
<formControlPr xmlns="http://schemas.microsoft.com/office/spreadsheetml/2009/9/main" objectType="CheckBox" checked="Checked" fmlaLink="$N$75" lockText="1" noThreeD="1"/>
</file>

<file path=xl/ctrlProps/ctrlProp46.xml><?xml version="1.0" encoding="utf-8"?>
<formControlPr xmlns="http://schemas.microsoft.com/office/spreadsheetml/2009/9/main" objectType="CheckBox" checked="Checked" fmlaLink="$M$75" lockText="1" noThreeD="1"/>
</file>

<file path=xl/ctrlProps/ctrlProp47.xml><?xml version="1.0" encoding="utf-8"?>
<formControlPr xmlns="http://schemas.microsoft.com/office/spreadsheetml/2009/9/main" objectType="CheckBox" checked="Checked" fmlaLink="$O$75" lockText="1" noThreeD="1"/>
</file>

<file path=xl/ctrlProps/ctrlProp48.xml><?xml version="1.0" encoding="utf-8"?>
<formControlPr xmlns="http://schemas.microsoft.com/office/spreadsheetml/2009/9/main" objectType="CheckBox" checked="Checked" fmlaLink="$K$75" lockText="1" noThreeD="1"/>
</file>

<file path=xl/ctrlProps/ctrlProp49.xml><?xml version="1.0" encoding="utf-8"?>
<formControlPr xmlns="http://schemas.microsoft.com/office/spreadsheetml/2009/9/main" objectType="CheckBox" checked="Checked" fmlaLink="$J$75" lockText="1" noThreeD="1"/>
</file>

<file path=xl/ctrlProps/ctrlProp50.xml><?xml version="1.0" encoding="utf-8"?>
<formControlPr xmlns="http://schemas.microsoft.com/office/spreadsheetml/2009/9/main" objectType="CheckBox" checked="Checked" fmlaLink="$I$75" lockText="1" noThreeD="1"/>
</file>

<file path=xl/ctrlProps/ctrlProp51.xml><?xml version="1.0" encoding="utf-8"?>
<formControlPr xmlns="http://schemas.microsoft.com/office/spreadsheetml/2009/9/main" objectType="CheckBox" checked="Checked" fmlaLink="$G$75" lockText="1" noThreeD="1"/>
</file>

<file path=xl/ctrlProps/ctrlProp52.xml><?xml version="1.0" encoding="utf-8"?>
<formControlPr xmlns="http://schemas.microsoft.com/office/spreadsheetml/2009/9/main" objectType="CheckBox" checked="Checked" fmlaLink="$H$75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57</xdr:col>
          <xdr:colOff>0</xdr:colOff>
          <xdr:row>0</xdr:row>
          <xdr:rowOff>0</xdr:rowOff>
        </xdr:from>
        <xdr:to>
          <xdr:col>57</xdr:col>
          <xdr:colOff>838200</xdr:colOff>
          <xdr:row>1</xdr:row>
          <xdr:rowOff>0</xdr:rowOff>
        </xdr:to>
        <xdr:sp macro="" textlink="">
          <xdr:nvSpPr>
            <xdr:cNvPr id="2081" name="Chkbox 52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2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56</xdr:col>
          <xdr:colOff>0</xdr:colOff>
          <xdr:row>0</xdr:row>
          <xdr:rowOff>0</xdr:rowOff>
        </xdr:from>
        <xdr:to>
          <xdr:col>56</xdr:col>
          <xdr:colOff>838200</xdr:colOff>
          <xdr:row>1</xdr:row>
          <xdr:rowOff>0</xdr:rowOff>
        </xdr:to>
        <xdr:sp macro="" textlink="">
          <xdr:nvSpPr>
            <xdr:cNvPr id="2080" name="Chkbox 51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2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55</xdr:col>
          <xdr:colOff>0</xdr:colOff>
          <xdr:row>0</xdr:row>
          <xdr:rowOff>0</xdr:rowOff>
        </xdr:from>
        <xdr:to>
          <xdr:col>55</xdr:col>
          <xdr:colOff>838200</xdr:colOff>
          <xdr:row>1</xdr:row>
          <xdr:rowOff>0</xdr:rowOff>
        </xdr:to>
        <xdr:sp macro="" textlink="">
          <xdr:nvSpPr>
            <xdr:cNvPr id="2079" name="Chkbox 50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2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54</xdr:col>
          <xdr:colOff>0</xdr:colOff>
          <xdr:row>0</xdr:row>
          <xdr:rowOff>0</xdr:rowOff>
        </xdr:from>
        <xdr:to>
          <xdr:col>54</xdr:col>
          <xdr:colOff>838200</xdr:colOff>
          <xdr:row>1</xdr:row>
          <xdr:rowOff>0</xdr:rowOff>
        </xdr:to>
        <xdr:sp macro="" textlink="">
          <xdr:nvSpPr>
            <xdr:cNvPr id="2078" name="Chkbox 49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53</xdr:col>
          <xdr:colOff>0</xdr:colOff>
          <xdr:row>0</xdr:row>
          <xdr:rowOff>0</xdr:rowOff>
        </xdr:from>
        <xdr:to>
          <xdr:col>53</xdr:col>
          <xdr:colOff>838200</xdr:colOff>
          <xdr:row>1</xdr:row>
          <xdr:rowOff>0</xdr:rowOff>
        </xdr:to>
        <xdr:sp macro="" textlink="">
          <xdr:nvSpPr>
            <xdr:cNvPr id="2077" name="Chkbox 48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</xdr:col>
          <xdr:colOff>0</xdr:colOff>
          <xdr:row>0</xdr:row>
          <xdr:rowOff>0</xdr:rowOff>
        </xdr:from>
        <xdr:to>
          <xdr:col>52</xdr:col>
          <xdr:colOff>838200</xdr:colOff>
          <xdr:row>1</xdr:row>
          <xdr:rowOff>0</xdr:rowOff>
        </xdr:to>
        <xdr:sp macro="" textlink="">
          <xdr:nvSpPr>
            <xdr:cNvPr id="2076" name="Chkbox 47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</xdr:col>
          <xdr:colOff>0</xdr:colOff>
          <xdr:row>0</xdr:row>
          <xdr:rowOff>0</xdr:rowOff>
        </xdr:from>
        <xdr:to>
          <xdr:col>51</xdr:col>
          <xdr:colOff>838200</xdr:colOff>
          <xdr:row>1</xdr:row>
          <xdr:rowOff>0</xdr:rowOff>
        </xdr:to>
        <xdr:sp macro="" textlink="">
          <xdr:nvSpPr>
            <xdr:cNvPr id="2075" name="Chkbox 46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50</xdr:col>
          <xdr:colOff>0</xdr:colOff>
          <xdr:row>0</xdr:row>
          <xdr:rowOff>0</xdr:rowOff>
        </xdr:from>
        <xdr:to>
          <xdr:col>51</xdr:col>
          <xdr:colOff>0</xdr:colOff>
          <xdr:row>1</xdr:row>
          <xdr:rowOff>0</xdr:rowOff>
        </xdr:to>
        <xdr:sp macro="" textlink="">
          <xdr:nvSpPr>
            <xdr:cNvPr id="2053" name="Chkbox 4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49</xdr:col>
          <xdr:colOff>0</xdr:colOff>
          <xdr:row>0</xdr:row>
          <xdr:rowOff>0</xdr:rowOff>
        </xdr:from>
        <xdr:to>
          <xdr:col>50</xdr:col>
          <xdr:colOff>0</xdr:colOff>
          <xdr:row>1</xdr:row>
          <xdr:rowOff>0</xdr:rowOff>
        </xdr:to>
        <xdr:sp macro="" textlink="">
          <xdr:nvSpPr>
            <xdr:cNvPr id="2056" name="Chkbox 44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48</xdr:col>
          <xdr:colOff>0</xdr:colOff>
          <xdr:row>0</xdr:row>
          <xdr:rowOff>0</xdr:rowOff>
        </xdr:from>
        <xdr:to>
          <xdr:col>49</xdr:col>
          <xdr:colOff>25400</xdr:colOff>
          <xdr:row>1</xdr:row>
          <xdr:rowOff>0</xdr:rowOff>
        </xdr:to>
        <xdr:sp macro="" textlink="">
          <xdr:nvSpPr>
            <xdr:cNvPr id="2057" name="Chkbox 4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47</xdr:col>
          <xdr:colOff>0</xdr:colOff>
          <xdr:row>0</xdr:row>
          <xdr:rowOff>0</xdr:rowOff>
        </xdr:from>
        <xdr:to>
          <xdr:col>48</xdr:col>
          <xdr:colOff>25400</xdr:colOff>
          <xdr:row>1</xdr:row>
          <xdr:rowOff>0</xdr:rowOff>
        </xdr:to>
        <xdr:sp macro="" textlink="">
          <xdr:nvSpPr>
            <xdr:cNvPr id="2058" name="Chkbox 42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46</xdr:col>
          <xdr:colOff>0</xdr:colOff>
          <xdr:row>0</xdr:row>
          <xdr:rowOff>0</xdr:rowOff>
        </xdr:from>
        <xdr:to>
          <xdr:col>47</xdr:col>
          <xdr:colOff>25400</xdr:colOff>
          <xdr:row>1</xdr:row>
          <xdr:rowOff>0</xdr:rowOff>
        </xdr:to>
        <xdr:sp macro="" textlink="">
          <xdr:nvSpPr>
            <xdr:cNvPr id="2059" name="Chkbox 4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45</xdr:col>
          <xdr:colOff>0</xdr:colOff>
          <xdr:row>0</xdr:row>
          <xdr:rowOff>0</xdr:rowOff>
        </xdr:from>
        <xdr:to>
          <xdr:col>46</xdr:col>
          <xdr:colOff>25400</xdr:colOff>
          <xdr:row>1</xdr:row>
          <xdr:rowOff>0</xdr:rowOff>
        </xdr:to>
        <xdr:sp macro="" textlink="">
          <xdr:nvSpPr>
            <xdr:cNvPr id="2060" name="Chkbox 40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44</xdr:col>
          <xdr:colOff>0</xdr:colOff>
          <xdr:row>0</xdr:row>
          <xdr:rowOff>0</xdr:rowOff>
        </xdr:from>
        <xdr:to>
          <xdr:col>45</xdr:col>
          <xdr:colOff>25400</xdr:colOff>
          <xdr:row>1</xdr:row>
          <xdr:rowOff>0</xdr:rowOff>
        </xdr:to>
        <xdr:sp macro="" textlink="">
          <xdr:nvSpPr>
            <xdr:cNvPr id="2061" name="Chkbox 39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43</xdr:col>
          <xdr:colOff>0</xdr:colOff>
          <xdr:row>0</xdr:row>
          <xdr:rowOff>0</xdr:rowOff>
        </xdr:from>
        <xdr:to>
          <xdr:col>44</xdr:col>
          <xdr:colOff>25400</xdr:colOff>
          <xdr:row>1</xdr:row>
          <xdr:rowOff>0</xdr:rowOff>
        </xdr:to>
        <xdr:sp macro="" textlink="">
          <xdr:nvSpPr>
            <xdr:cNvPr id="2062" name="Chkbox 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42</xdr:col>
          <xdr:colOff>0</xdr:colOff>
          <xdr:row>0</xdr:row>
          <xdr:rowOff>0</xdr:rowOff>
        </xdr:from>
        <xdr:to>
          <xdr:col>43</xdr:col>
          <xdr:colOff>25400</xdr:colOff>
          <xdr:row>1</xdr:row>
          <xdr:rowOff>0</xdr:rowOff>
        </xdr:to>
        <xdr:sp macro="" textlink="">
          <xdr:nvSpPr>
            <xdr:cNvPr id="2063" name="Chkbox 37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41</xdr:col>
          <xdr:colOff>0</xdr:colOff>
          <xdr:row>0</xdr:row>
          <xdr:rowOff>0</xdr:rowOff>
        </xdr:from>
        <xdr:to>
          <xdr:col>42</xdr:col>
          <xdr:colOff>25400</xdr:colOff>
          <xdr:row>1</xdr:row>
          <xdr:rowOff>0</xdr:rowOff>
        </xdr:to>
        <xdr:sp macro="" textlink="">
          <xdr:nvSpPr>
            <xdr:cNvPr id="2064" name="Chkbox 3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40</xdr:col>
          <xdr:colOff>0</xdr:colOff>
          <xdr:row>0</xdr:row>
          <xdr:rowOff>0</xdr:rowOff>
        </xdr:from>
        <xdr:to>
          <xdr:col>41</xdr:col>
          <xdr:colOff>25400</xdr:colOff>
          <xdr:row>1</xdr:row>
          <xdr:rowOff>0</xdr:rowOff>
        </xdr:to>
        <xdr:sp macro="" textlink="">
          <xdr:nvSpPr>
            <xdr:cNvPr id="2065" name="Chkbox 35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</xdr:col>
          <xdr:colOff>0</xdr:colOff>
          <xdr:row>0</xdr:row>
          <xdr:rowOff>0</xdr:rowOff>
        </xdr:from>
        <xdr:to>
          <xdr:col>40</xdr:col>
          <xdr:colOff>25400</xdr:colOff>
          <xdr:row>1</xdr:row>
          <xdr:rowOff>0</xdr:rowOff>
        </xdr:to>
        <xdr:sp macro="" textlink="">
          <xdr:nvSpPr>
            <xdr:cNvPr id="2066" name="Chkbox 34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38</xdr:col>
          <xdr:colOff>0</xdr:colOff>
          <xdr:row>0</xdr:row>
          <xdr:rowOff>0</xdr:rowOff>
        </xdr:from>
        <xdr:to>
          <xdr:col>39</xdr:col>
          <xdr:colOff>25400</xdr:colOff>
          <xdr:row>1</xdr:row>
          <xdr:rowOff>0</xdr:rowOff>
        </xdr:to>
        <xdr:sp macro="" textlink="">
          <xdr:nvSpPr>
            <xdr:cNvPr id="2067" name="Chkbox 3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0</xdr:colOff>
          <xdr:row>0</xdr:row>
          <xdr:rowOff>0</xdr:rowOff>
        </xdr:from>
        <xdr:to>
          <xdr:col>38</xdr:col>
          <xdr:colOff>25400</xdr:colOff>
          <xdr:row>1</xdr:row>
          <xdr:rowOff>0</xdr:rowOff>
        </xdr:to>
        <xdr:sp macro="" textlink="">
          <xdr:nvSpPr>
            <xdr:cNvPr id="2068" name="Chkbox 32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36</xdr:col>
          <xdr:colOff>0</xdr:colOff>
          <xdr:row>0</xdr:row>
          <xdr:rowOff>0</xdr:rowOff>
        </xdr:from>
        <xdr:to>
          <xdr:col>37</xdr:col>
          <xdr:colOff>25400</xdr:colOff>
          <xdr:row>1</xdr:row>
          <xdr:rowOff>0</xdr:rowOff>
        </xdr:to>
        <xdr:sp macro="" textlink="">
          <xdr:nvSpPr>
            <xdr:cNvPr id="2070" name="Chkbox 31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35</xdr:col>
          <xdr:colOff>0</xdr:colOff>
          <xdr:row>0</xdr:row>
          <xdr:rowOff>0</xdr:rowOff>
        </xdr:from>
        <xdr:to>
          <xdr:col>36</xdr:col>
          <xdr:colOff>25400</xdr:colOff>
          <xdr:row>1</xdr:row>
          <xdr:rowOff>0</xdr:rowOff>
        </xdr:to>
        <xdr:sp macro="" textlink="">
          <xdr:nvSpPr>
            <xdr:cNvPr id="2072" name="Chkbox 30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0</xdr:colOff>
          <xdr:row>0</xdr:row>
          <xdr:rowOff>0</xdr:rowOff>
        </xdr:from>
        <xdr:to>
          <xdr:col>35</xdr:col>
          <xdr:colOff>25400</xdr:colOff>
          <xdr:row>1</xdr:row>
          <xdr:rowOff>0</xdr:rowOff>
        </xdr:to>
        <xdr:sp macro="" textlink="">
          <xdr:nvSpPr>
            <xdr:cNvPr id="2082" name="Chkbox 29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2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0</xdr:colOff>
          <xdr:row>0</xdr:row>
          <xdr:rowOff>0</xdr:rowOff>
        </xdr:from>
        <xdr:to>
          <xdr:col>34</xdr:col>
          <xdr:colOff>25400</xdr:colOff>
          <xdr:row>1</xdr:row>
          <xdr:rowOff>0</xdr:rowOff>
        </xdr:to>
        <xdr:sp macro="" textlink="">
          <xdr:nvSpPr>
            <xdr:cNvPr id="2083" name="Chkbox 28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2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0</xdr:colOff>
          <xdr:row>0</xdr:row>
          <xdr:rowOff>0</xdr:rowOff>
        </xdr:from>
        <xdr:to>
          <xdr:col>33</xdr:col>
          <xdr:colOff>25400</xdr:colOff>
          <xdr:row>1</xdr:row>
          <xdr:rowOff>0</xdr:rowOff>
        </xdr:to>
        <xdr:sp macro="" textlink="">
          <xdr:nvSpPr>
            <xdr:cNvPr id="2084" name="Chkbox 27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2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31</xdr:col>
          <xdr:colOff>0</xdr:colOff>
          <xdr:row>0</xdr:row>
          <xdr:rowOff>0</xdr:rowOff>
        </xdr:from>
        <xdr:to>
          <xdr:col>32</xdr:col>
          <xdr:colOff>25400</xdr:colOff>
          <xdr:row>1</xdr:row>
          <xdr:rowOff>0</xdr:rowOff>
        </xdr:to>
        <xdr:sp macro="" textlink="">
          <xdr:nvSpPr>
            <xdr:cNvPr id="2085" name="Chkbox 26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0</xdr:colOff>
          <xdr:row>0</xdr:row>
          <xdr:rowOff>0</xdr:rowOff>
        </xdr:from>
        <xdr:to>
          <xdr:col>31</xdr:col>
          <xdr:colOff>25400</xdr:colOff>
          <xdr:row>1</xdr:row>
          <xdr:rowOff>0</xdr:rowOff>
        </xdr:to>
        <xdr:sp macro="" textlink="">
          <xdr:nvSpPr>
            <xdr:cNvPr id="2086" name="Chkbox 25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0</xdr:colOff>
          <xdr:row>0</xdr:row>
          <xdr:rowOff>0</xdr:rowOff>
        </xdr:from>
        <xdr:to>
          <xdr:col>30</xdr:col>
          <xdr:colOff>25400</xdr:colOff>
          <xdr:row>1</xdr:row>
          <xdr:rowOff>0</xdr:rowOff>
        </xdr:to>
        <xdr:sp macro="" textlink="">
          <xdr:nvSpPr>
            <xdr:cNvPr id="2087" name="Chkbox 24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2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0</xdr:colOff>
          <xdr:row>0</xdr:row>
          <xdr:rowOff>0</xdr:rowOff>
        </xdr:from>
        <xdr:to>
          <xdr:col>29</xdr:col>
          <xdr:colOff>25400</xdr:colOff>
          <xdr:row>1</xdr:row>
          <xdr:rowOff>0</xdr:rowOff>
        </xdr:to>
        <xdr:sp macro="" textlink="">
          <xdr:nvSpPr>
            <xdr:cNvPr id="2088" name="Chkbox 23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2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0</xdr:colOff>
          <xdr:row>0</xdr:row>
          <xdr:rowOff>0</xdr:rowOff>
        </xdr:from>
        <xdr:to>
          <xdr:col>28</xdr:col>
          <xdr:colOff>25400</xdr:colOff>
          <xdr:row>1</xdr:row>
          <xdr:rowOff>0</xdr:rowOff>
        </xdr:to>
        <xdr:sp macro="" textlink="">
          <xdr:nvSpPr>
            <xdr:cNvPr id="2089" name="Chkbox 22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2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0</xdr:colOff>
          <xdr:row>0</xdr:row>
          <xdr:rowOff>0</xdr:rowOff>
        </xdr:from>
        <xdr:to>
          <xdr:col>27</xdr:col>
          <xdr:colOff>25400</xdr:colOff>
          <xdr:row>1</xdr:row>
          <xdr:rowOff>0</xdr:rowOff>
        </xdr:to>
        <xdr:sp macro="" textlink="">
          <xdr:nvSpPr>
            <xdr:cNvPr id="2090" name="Chkbox 21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2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0</xdr:colOff>
          <xdr:row>0</xdr:row>
          <xdr:rowOff>0</xdr:rowOff>
        </xdr:from>
        <xdr:to>
          <xdr:col>26</xdr:col>
          <xdr:colOff>25400</xdr:colOff>
          <xdr:row>1</xdr:row>
          <xdr:rowOff>0</xdr:rowOff>
        </xdr:to>
        <xdr:sp macro="" textlink="">
          <xdr:nvSpPr>
            <xdr:cNvPr id="2091" name="Chkbox 20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2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24</xdr:col>
          <xdr:colOff>0</xdr:colOff>
          <xdr:row>0</xdr:row>
          <xdr:rowOff>0</xdr:rowOff>
        </xdr:from>
        <xdr:to>
          <xdr:col>25</xdr:col>
          <xdr:colOff>25400</xdr:colOff>
          <xdr:row>1</xdr:row>
          <xdr:rowOff>0</xdr:rowOff>
        </xdr:to>
        <xdr:sp macro="" textlink="">
          <xdr:nvSpPr>
            <xdr:cNvPr id="2092" name="Chkbox 19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2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0</xdr:colOff>
          <xdr:row>0</xdr:row>
          <xdr:rowOff>0</xdr:rowOff>
        </xdr:from>
        <xdr:to>
          <xdr:col>24</xdr:col>
          <xdr:colOff>0</xdr:colOff>
          <xdr:row>1</xdr:row>
          <xdr:rowOff>12700</xdr:rowOff>
        </xdr:to>
        <xdr:sp macro="" textlink="">
          <xdr:nvSpPr>
            <xdr:cNvPr id="2093" name="Chkbox 18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2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0</xdr:colOff>
          <xdr:row>0</xdr:row>
          <xdr:rowOff>0</xdr:rowOff>
        </xdr:from>
        <xdr:to>
          <xdr:col>23</xdr:col>
          <xdr:colOff>25400</xdr:colOff>
          <xdr:row>1</xdr:row>
          <xdr:rowOff>0</xdr:rowOff>
        </xdr:to>
        <xdr:sp macro="" textlink="">
          <xdr:nvSpPr>
            <xdr:cNvPr id="2094" name="Chkbox 17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2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0</xdr:colOff>
          <xdr:row>0</xdr:row>
          <xdr:rowOff>0</xdr:rowOff>
        </xdr:from>
        <xdr:to>
          <xdr:col>22</xdr:col>
          <xdr:colOff>25400</xdr:colOff>
          <xdr:row>1</xdr:row>
          <xdr:rowOff>0</xdr:rowOff>
        </xdr:to>
        <xdr:sp macro="" textlink="">
          <xdr:nvSpPr>
            <xdr:cNvPr id="2095" name="Chkbox 16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2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20</xdr:col>
          <xdr:colOff>0</xdr:colOff>
          <xdr:row>0</xdr:row>
          <xdr:rowOff>0</xdr:rowOff>
        </xdr:from>
        <xdr:to>
          <xdr:col>21</xdr:col>
          <xdr:colOff>25400</xdr:colOff>
          <xdr:row>1</xdr:row>
          <xdr:rowOff>0</xdr:rowOff>
        </xdr:to>
        <xdr:sp macro="" textlink="">
          <xdr:nvSpPr>
            <xdr:cNvPr id="2096" name="Chkbox 15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2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0</xdr:colOff>
          <xdr:row>0</xdr:row>
          <xdr:rowOff>0</xdr:rowOff>
        </xdr:from>
        <xdr:to>
          <xdr:col>20</xdr:col>
          <xdr:colOff>25400</xdr:colOff>
          <xdr:row>1</xdr:row>
          <xdr:rowOff>0</xdr:rowOff>
        </xdr:to>
        <xdr:sp macro="" textlink="">
          <xdr:nvSpPr>
            <xdr:cNvPr id="2097" name="Chkbox 14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2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0</xdr:colOff>
          <xdr:row>0</xdr:row>
          <xdr:rowOff>0</xdr:rowOff>
        </xdr:from>
        <xdr:to>
          <xdr:col>19</xdr:col>
          <xdr:colOff>25400</xdr:colOff>
          <xdr:row>1</xdr:row>
          <xdr:rowOff>0</xdr:rowOff>
        </xdr:to>
        <xdr:sp macro="" textlink="">
          <xdr:nvSpPr>
            <xdr:cNvPr id="2098" name="Chkbox 13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2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0</xdr:row>
          <xdr:rowOff>0</xdr:rowOff>
        </xdr:from>
        <xdr:to>
          <xdr:col>18</xdr:col>
          <xdr:colOff>25400</xdr:colOff>
          <xdr:row>1</xdr:row>
          <xdr:rowOff>0</xdr:rowOff>
        </xdr:to>
        <xdr:sp macro="" textlink="">
          <xdr:nvSpPr>
            <xdr:cNvPr id="2099" name="Chkbox 12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2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0</xdr:colOff>
          <xdr:row>0</xdr:row>
          <xdr:rowOff>0</xdr:rowOff>
        </xdr:from>
        <xdr:to>
          <xdr:col>17</xdr:col>
          <xdr:colOff>25400</xdr:colOff>
          <xdr:row>1</xdr:row>
          <xdr:rowOff>0</xdr:rowOff>
        </xdr:to>
        <xdr:sp macro="" textlink="">
          <xdr:nvSpPr>
            <xdr:cNvPr id="2100" name="Chkbox 11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2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0</xdr:row>
          <xdr:rowOff>0</xdr:rowOff>
        </xdr:from>
        <xdr:to>
          <xdr:col>16</xdr:col>
          <xdr:colOff>25400</xdr:colOff>
          <xdr:row>1</xdr:row>
          <xdr:rowOff>0</xdr:rowOff>
        </xdr:to>
        <xdr:sp macro="" textlink="">
          <xdr:nvSpPr>
            <xdr:cNvPr id="2101" name="Chkbox 10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2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0</xdr:row>
          <xdr:rowOff>0</xdr:rowOff>
        </xdr:from>
        <xdr:to>
          <xdr:col>12</xdr:col>
          <xdr:colOff>25400</xdr:colOff>
          <xdr:row>1</xdr:row>
          <xdr:rowOff>0</xdr:rowOff>
        </xdr:to>
        <xdr:sp macro="" textlink="">
          <xdr:nvSpPr>
            <xdr:cNvPr id="2102" name="Chkbox 9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2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0</xdr:row>
          <xdr:rowOff>0</xdr:rowOff>
        </xdr:from>
        <xdr:to>
          <xdr:col>14</xdr:col>
          <xdr:colOff>25400</xdr:colOff>
          <xdr:row>1</xdr:row>
          <xdr:rowOff>0</xdr:rowOff>
        </xdr:to>
        <xdr:sp macro="" textlink="">
          <xdr:nvSpPr>
            <xdr:cNvPr id="2103" name="Chkbox 8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2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0</xdr:colOff>
          <xdr:row>0</xdr:row>
          <xdr:rowOff>0</xdr:rowOff>
        </xdr:from>
        <xdr:to>
          <xdr:col>13</xdr:col>
          <xdr:colOff>25400</xdr:colOff>
          <xdr:row>1</xdr:row>
          <xdr:rowOff>0</xdr:rowOff>
        </xdr:to>
        <xdr:sp macro="" textlink="">
          <xdr:nvSpPr>
            <xdr:cNvPr id="2104" name="Chkbox 7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2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0</xdr:colOff>
          <xdr:row>0</xdr:row>
          <xdr:rowOff>0</xdr:rowOff>
        </xdr:from>
        <xdr:to>
          <xdr:col>15</xdr:col>
          <xdr:colOff>25400</xdr:colOff>
          <xdr:row>1</xdr:row>
          <xdr:rowOff>0</xdr:rowOff>
        </xdr:to>
        <xdr:sp macro="" textlink="">
          <xdr:nvSpPr>
            <xdr:cNvPr id="2105" name="Chkbox 6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2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0</xdr:colOff>
          <xdr:row>0</xdr:row>
          <xdr:rowOff>0</xdr:rowOff>
        </xdr:from>
        <xdr:to>
          <xdr:col>11</xdr:col>
          <xdr:colOff>25400</xdr:colOff>
          <xdr:row>1</xdr:row>
          <xdr:rowOff>0</xdr:rowOff>
        </xdr:to>
        <xdr:sp macro="" textlink="">
          <xdr:nvSpPr>
            <xdr:cNvPr id="2106" name="Chkbox 5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2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0</xdr:row>
          <xdr:rowOff>0</xdr:rowOff>
        </xdr:from>
        <xdr:to>
          <xdr:col>10</xdr:col>
          <xdr:colOff>25400</xdr:colOff>
          <xdr:row>1</xdr:row>
          <xdr:rowOff>0</xdr:rowOff>
        </xdr:to>
        <xdr:sp macro="" textlink="">
          <xdr:nvSpPr>
            <xdr:cNvPr id="2107" name="Chkbox 4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2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0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2108" name="Chkbox 3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2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0</xdr:colOff>
          <xdr:row>0</xdr:row>
          <xdr:rowOff>0</xdr:rowOff>
        </xdr:from>
        <xdr:to>
          <xdr:col>8</xdr:col>
          <xdr:colOff>0</xdr:colOff>
          <xdr:row>1</xdr:row>
          <xdr:rowOff>0</xdr:rowOff>
        </xdr:to>
        <xdr:sp macro="" textlink="">
          <xdr:nvSpPr>
            <xdr:cNvPr id="2110" name="Chkbox 2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2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0</xdr:row>
          <xdr:rowOff>0</xdr:rowOff>
        </xdr:from>
        <xdr:to>
          <xdr:col>7</xdr:col>
          <xdr:colOff>0</xdr:colOff>
          <xdr:row>1</xdr:row>
          <xdr:rowOff>0</xdr:rowOff>
        </xdr:to>
        <xdr:sp macro="" textlink="">
          <xdr:nvSpPr>
            <xdr:cNvPr id="2109" name="Chkbox 1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2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Done</a:t>
              </a:r>
            </a:p>
          </xdr:txBody>
        </xdr:sp>
        <xdr:clientData fLocksWithSheet="0"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6021DEF-515A-CB4D-8166-543A6812603E}" name="tBudget" displayName="tBudget" ref="A1:G23" totalsRowCount="1">
  <autoFilter ref="A1:G22" xr:uid="{58D3A11E-DFA5-7E42-B7FC-A94371EED459}"/>
  <tableColumns count="7">
    <tableColumn id="5" xr3:uid="{A1B10582-5500-B144-AA12-980B5103CB72}" name="WO#" dataDxfId="14" totalsRowDxfId="13"/>
    <tableColumn id="6" xr3:uid="{ECD26BC4-B037-704B-B072-A17C4009E999}" name="Comments" dataDxfId="12" totalsRowDxfId="11"/>
    <tableColumn id="1" xr3:uid="{D320DE83-0BA3-8444-97BB-D4695F06BA33}" name="Role" totalsRowLabel="Total" dataDxfId="10" totalsRowDxfId="9"/>
    <tableColumn id="4" xr3:uid="{686CABA9-44B0-5444-B032-1F3701B00C3C}" name="Months" totalsRowFunction="sum" dataDxfId="8" totalsRowDxfId="7"/>
    <tableColumn id="2" xr3:uid="{4C5EDED6-6A99-D647-BC12-5CFCBF736FCB}" name="Hours" totalsRowFunction="sum" dataDxfId="6" totalsRowDxfId="5">
      <calculatedColumnFormula>IF(ISBLANK(tBudget[[#This Row],[Months]]),"",tBudget[[#This Row],[Months]]*160)</calculatedColumnFormula>
    </tableColumn>
    <tableColumn id="3" xr3:uid="{D7250D13-FEB8-6C4B-9B69-DF13CEDA787B}" name="Cost" totalsRowFunction="sum" dataDxfId="4" totalsRowDxfId="3">
      <calculatedColumnFormula>_xlfn.IFNA(INDEX(tExtRate[External Factor],MATCH(tBudget[[#This Row],[Role]],tExtRate[External Role],0))*tBudget[[#This Row],[Hours]],"")</calculatedColumnFormula>
    </tableColumn>
    <tableColumn id="7" xr3:uid="{5EB82B25-5CDF-654E-AAAC-C8BA0E3D1FA0}" name="Comments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F2CC50-57BC-834E-90C0-DB0239ED2F0B}" name="tExtRate" displayName="tExtRate" ref="A1:C27" totalsRowShown="0">
  <sortState xmlns:xlrd2="http://schemas.microsoft.com/office/spreadsheetml/2017/richdata2" ref="B2:C25">
    <sortCondition ref="B2"/>
  </sortState>
  <tableColumns count="3">
    <tableColumn id="3" xr3:uid="{41E68629-80AA-0D42-8CE6-12AAEE812003}" name="Function"/>
    <tableColumn id="1" xr3:uid="{F44789F4-7211-EA4D-8FE7-EF1CADC62C59}" name="External Role" dataDxfId="2"/>
    <tableColumn id="2" xr3:uid="{22C6B246-2202-7246-A197-6BB4B15023F5}" name="External Factor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5106AF-DEF7-8640-9F85-97FF27CE93C2}" name="tIntRate" displayName="tIntRate" ref="E1:G41" totalsRowShown="0">
  <sortState xmlns:xlrd2="http://schemas.microsoft.com/office/spreadsheetml/2017/richdata2" ref="F2:G44">
    <sortCondition ref="F7"/>
  </sortState>
  <tableColumns count="3">
    <tableColumn id="3" xr3:uid="{2ED5B717-D030-714D-8753-7F0B652A6CE4}" name="Function"/>
    <tableColumn id="1" xr3:uid="{B783E612-C17E-D54F-B128-7450FABBF1DB}" name="Internal Role"/>
    <tableColumn id="2" xr3:uid="{79D72C91-F8F0-BC40-9BB9-EB782A99180D}" name="Internal Factor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18394-AA11-5D43-9CCA-447F1D212E35}" name="tStaff" displayName="tStaff" ref="A1:B174" totalsRowShown="0">
  <autoFilter ref="A1:B174" xr:uid="{558E29F5-E9A4-5546-A43A-BEDE57F954E6}"/>
  <sortState xmlns:xlrd2="http://schemas.microsoft.com/office/spreadsheetml/2017/richdata2" ref="A2:B172">
    <sortCondition ref="A1:A172"/>
  </sortState>
  <tableColumns count="2">
    <tableColumn id="1" xr3:uid="{FA9D02D7-09A7-444F-B316-386467FF9B5C}" name="Name"/>
    <tableColumn id="2" xr3:uid="{0362D2D7-8040-954E-A776-DDF81108741B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337C-A59B-8A4D-8406-D3E8B16EA792}">
  <sheetPr codeName="Sheet1"/>
  <dimension ref="A1:J24"/>
  <sheetViews>
    <sheetView tabSelected="1" workbookViewId="0">
      <selection activeCell="J24" sqref="J24"/>
    </sheetView>
  </sheetViews>
  <sheetFormatPr baseColWidth="10" defaultColWidth="11.5" defaultRowHeight="16" x14ac:dyDescent="0.2"/>
  <cols>
    <col min="1" max="1" width="56.5" customWidth="1"/>
    <col min="2" max="2" width="20" customWidth="1"/>
    <col min="3" max="3" width="19.6640625" customWidth="1"/>
    <col min="4" max="4" width="22.5" bestFit="1" customWidth="1"/>
  </cols>
  <sheetData>
    <row r="1" spans="1:8" ht="26" x14ac:dyDescent="0.3">
      <c r="A1" s="32" t="s">
        <v>124</v>
      </c>
      <c r="B1" s="50" t="s">
        <v>316</v>
      </c>
      <c r="C1" s="50"/>
    </row>
    <row r="2" spans="1:8" ht="26" x14ac:dyDescent="0.3">
      <c r="A2" s="32" t="s">
        <v>125</v>
      </c>
      <c r="B2" s="50" t="s">
        <v>317</v>
      </c>
      <c r="C2" s="50"/>
      <c r="D2" s="33"/>
    </row>
    <row r="3" spans="1:8" ht="26" x14ac:dyDescent="0.3">
      <c r="A3" s="32" t="s">
        <v>126</v>
      </c>
      <c r="B3" s="50" t="s">
        <v>318</v>
      </c>
      <c r="C3" s="50"/>
      <c r="D3" s="33"/>
    </row>
    <row r="4" spans="1:8" ht="26" x14ac:dyDescent="0.3">
      <c r="A4" s="32" t="s">
        <v>2</v>
      </c>
      <c r="B4" s="50" t="s">
        <v>307</v>
      </c>
      <c r="C4" s="50"/>
      <c r="D4" s="33"/>
    </row>
    <row r="5" spans="1:8" ht="43" customHeight="1" x14ac:dyDescent="0.2"/>
    <row r="6" spans="1:8" ht="24" x14ac:dyDescent="0.3">
      <c r="A6" s="66" t="str">
        <f>IF(Hours!G77=6,"No Actual Yet",CONCATENATE("As at ",TEXT(Hours!G77,"dd-mmm-yy")))</f>
        <v>As at 23-Aug-20</v>
      </c>
      <c r="B6" s="66"/>
      <c r="C6" s="2" t="s">
        <v>120</v>
      </c>
    </row>
    <row r="7" spans="1:8" ht="24" x14ac:dyDescent="0.3">
      <c r="A7" s="5" t="s">
        <v>7</v>
      </c>
      <c r="B7" s="5"/>
      <c r="C7" s="31">
        <f>tBudget[[#Totals],[Cost]]</f>
        <v>1128960</v>
      </c>
    </row>
    <row r="8" spans="1:8" ht="24" x14ac:dyDescent="0.3">
      <c r="A8" s="3" t="s">
        <v>59</v>
      </c>
      <c r="B8" s="7">
        <v>0.9</v>
      </c>
      <c r="C8" s="31">
        <f>B8*C7</f>
        <v>1016064</v>
      </c>
    </row>
    <row r="9" spans="1:8" ht="24" x14ac:dyDescent="0.3">
      <c r="A9" s="3" t="s">
        <v>60</v>
      </c>
      <c r="B9" s="7">
        <f>IFERROR(C9/C7,"")</f>
        <v>0.49160732001133789</v>
      </c>
      <c r="C9" s="31">
        <f>Cost!E34</f>
        <v>555005</v>
      </c>
    </row>
    <row r="10" spans="1:8" ht="24" x14ac:dyDescent="0.3">
      <c r="A10" s="3" t="s">
        <v>61</v>
      </c>
      <c r="B10" s="7">
        <f>IFERROR(C10/C7,"")</f>
        <v>0.28681264172335602</v>
      </c>
      <c r="C10" s="31">
        <f>Cost!F34</f>
        <v>323800</v>
      </c>
    </row>
    <row r="11" spans="1:8" ht="24" x14ac:dyDescent="0.3">
      <c r="A11" s="5" t="s">
        <v>62</v>
      </c>
      <c r="B11" s="6">
        <f>IFERROR(C11/C7,"")</f>
        <v>0.77841996173469385</v>
      </c>
      <c r="C11" s="31">
        <f>SUM(C9:C10)</f>
        <v>878805</v>
      </c>
      <c r="D11" s="4"/>
      <c r="F11" s="4"/>
    </row>
    <row r="13" spans="1:8" ht="24" x14ac:dyDescent="0.3">
      <c r="A13" s="8"/>
      <c r="B13" s="9"/>
    </row>
    <row r="16" spans="1:8" x14ac:dyDescent="0.2">
      <c r="B16" s="24"/>
      <c r="C16" s="24"/>
      <c r="H16" t="s">
        <v>340</v>
      </c>
    </row>
    <row r="17" spans="2:10" x14ac:dyDescent="0.2">
      <c r="E17" t="s">
        <v>339</v>
      </c>
      <c r="F17" t="s">
        <v>339</v>
      </c>
    </row>
    <row r="22" spans="2:10" x14ac:dyDescent="0.2">
      <c r="B22" s="4"/>
    </row>
    <row r="24" spans="2:10" x14ac:dyDescent="0.2">
      <c r="J24" t="s">
        <v>339</v>
      </c>
    </row>
  </sheetData>
  <mergeCells count="1">
    <mergeCell ref="A6:B6"/>
  </mergeCells>
  <phoneticPr fontId="12" type="noConversion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4C498CA-42B3-3644-AAAF-804D85AA0890}">
            <x14:iconSet custom="1">
              <x14:cfvo type="percent">
                <xm:f>0</xm:f>
              </x14:cfvo>
              <x14:cfvo type="num">
                <xm:f>$B$8</xm:f>
              </x14:cfvo>
              <x14:cfvo type="num" gte="0">
                <xm:f>1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B11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8E27F-372E-0E47-A491-5C7D213755F1}">
  <sheetPr codeName="Sheet7"/>
  <dimension ref="B1:BG73"/>
  <sheetViews>
    <sheetView showGridLines="0" zoomScaleNormal="100" workbookViewId="0">
      <pane xSplit="7" ySplit="3" topLeftCell="Q4" activePane="bottomRight" state="frozen"/>
      <selection pane="topRight" activeCell="G1" sqref="G1"/>
      <selection pane="bottomLeft" activeCell="A4" sqref="A4"/>
      <selection pane="bottomRight"/>
    </sheetView>
  </sheetViews>
  <sheetFormatPr baseColWidth="10" defaultColWidth="10" defaultRowHeight="19" x14ac:dyDescent="0.25"/>
  <cols>
    <col min="1" max="1" width="6.5" style="10" customWidth="1"/>
    <col min="2" max="2" width="22.1640625" style="11" customWidth="1"/>
    <col min="3" max="3" width="26.6640625" style="11" customWidth="1"/>
    <col min="4" max="4" width="13.6640625" style="11" customWidth="1"/>
    <col min="5" max="6" width="11.6640625" style="11" customWidth="1"/>
    <col min="7" max="7" width="11.6640625" style="11" hidden="1" customWidth="1"/>
    <col min="8" max="26" width="11.6640625" style="11" customWidth="1"/>
    <col min="27" max="59" width="11.6640625" style="10" customWidth="1"/>
    <col min="60" max="16384" width="10" style="10"/>
  </cols>
  <sheetData>
    <row r="1" spans="2:59" ht="35" customHeight="1" thickBot="1" x14ac:dyDescent="0.3"/>
    <row r="2" spans="2:59" x14ac:dyDescent="0.25">
      <c r="B2" s="67" t="s">
        <v>0</v>
      </c>
      <c r="C2" s="69" t="s">
        <v>1</v>
      </c>
      <c r="D2" s="74" t="s">
        <v>121</v>
      </c>
      <c r="E2" s="71" t="s">
        <v>122</v>
      </c>
      <c r="F2" s="72"/>
      <c r="G2" s="73"/>
      <c r="H2" s="26" t="s">
        <v>68</v>
      </c>
      <c r="I2" s="26" t="s">
        <v>69</v>
      </c>
      <c r="J2" s="26" t="s">
        <v>70</v>
      </c>
      <c r="K2" s="26" t="s">
        <v>71</v>
      </c>
      <c r="L2" s="26" t="s">
        <v>72</v>
      </c>
      <c r="M2" s="26" t="s">
        <v>73</v>
      </c>
      <c r="N2" s="26" t="s">
        <v>74</v>
      </c>
      <c r="O2" s="26" t="s">
        <v>75</v>
      </c>
      <c r="P2" s="26" t="s">
        <v>76</v>
      </c>
      <c r="Q2" s="26" t="s">
        <v>77</v>
      </c>
      <c r="R2" s="26" t="s">
        <v>78</v>
      </c>
      <c r="S2" s="26" t="s">
        <v>79</v>
      </c>
      <c r="T2" s="26" t="s">
        <v>80</v>
      </c>
      <c r="U2" s="26" t="s">
        <v>81</v>
      </c>
      <c r="V2" s="26" t="s">
        <v>82</v>
      </c>
      <c r="W2" s="26" t="s">
        <v>83</v>
      </c>
      <c r="X2" s="26" t="s">
        <v>84</v>
      </c>
      <c r="Y2" s="26" t="s">
        <v>85</v>
      </c>
      <c r="Z2" s="26" t="s">
        <v>86</v>
      </c>
      <c r="AA2" s="26" t="s">
        <v>87</v>
      </c>
      <c r="AB2" s="26" t="s">
        <v>88</v>
      </c>
      <c r="AC2" s="26" t="s">
        <v>89</v>
      </c>
      <c r="AD2" s="26" t="s">
        <v>90</v>
      </c>
      <c r="AE2" s="26" t="s">
        <v>91</v>
      </c>
      <c r="AF2" s="26" t="s">
        <v>92</v>
      </c>
      <c r="AG2" s="26" t="s">
        <v>93</v>
      </c>
      <c r="AH2" s="26" t="s">
        <v>94</v>
      </c>
      <c r="AI2" s="26" t="s">
        <v>95</v>
      </c>
      <c r="AJ2" s="26" t="s">
        <v>96</v>
      </c>
      <c r="AK2" s="26" t="s">
        <v>97</v>
      </c>
      <c r="AL2" s="26" t="s">
        <v>98</v>
      </c>
      <c r="AM2" s="26" t="s">
        <v>99</v>
      </c>
      <c r="AN2" s="26" t="s">
        <v>100</v>
      </c>
      <c r="AO2" s="26" t="s">
        <v>101</v>
      </c>
      <c r="AP2" s="26" t="s">
        <v>102</v>
      </c>
      <c r="AQ2" s="26" t="s">
        <v>103</v>
      </c>
      <c r="AR2" s="26" t="s">
        <v>104</v>
      </c>
      <c r="AS2" s="26" t="s">
        <v>105</v>
      </c>
      <c r="AT2" s="26" t="s">
        <v>106</v>
      </c>
      <c r="AU2" s="26" t="s">
        <v>107</v>
      </c>
      <c r="AV2" s="26" t="s">
        <v>108</v>
      </c>
      <c r="AW2" s="26" t="s">
        <v>109</v>
      </c>
      <c r="AX2" s="26" t="s">
        <v>110</v>
      </c>
      <c r="AY2" s="26" t="s">
        <v>111</v>
      </c>
      <c r="AZ2" s="26" t="s">
        <v>112</v>
      </c>
      <c r="BA2" s="26" t="s">
        <v>113</v>
      </c>
      <c r="BB2" s="26" t="s">
        <v>114</v>
      </c>
      <c r="BC2" s="26" t="s">
        <v>115</v>
      </c>
      <c r="BD2" s="26" t="s">
        <v>116</v>
      </c>
      <c r="BE2" s="26" t="s">
        <v>117</v>
      </c>
      <c r="BF2" s="26" t="s">
        <v>118</v>
      </c>
      <c r="BG2" s="27" t="s">
        <v>119</v>
      </c>
    </row>
    <row r="3" spans="2:59" s="12" customFormat="1" x14ac:dyDescent="0.25">
      <c r="B3" s="68"/>
      <c r="C3" s="70"/>
      <c r="D3" s="75"/>
      <c r="E3" s="28" t="s">
        <v>63</v>
      </c>
      <c r="F3" s="28" t="s">
        <v>64</v>
      </c>
      <c r="G3" s="28" t="s">
        <v>10</v>
      </c>
      <c r="H3" s="29">
        <f>Hours!G3</f>
        <v>43829</v>
      </c>
      <c r="I3" s="29">
        <f>H3+7</f>
        <v>43836</v>
      </c>
      <c r="J3" s="29">
        <f t="shared" ref="J3:BG3" si="0">I3+7</f>
        <v>43843</v>
      </c>
      <c r="K3" s="29">
        <f t="shared" si="0"/>
        <v>43850</v>
      </c>
      <c r="L3" s="29">
        <f t="shared" si="0"/>
        <v>43857</v>
      </c>
      <c r="M3" s="29">
        <f t="shared" si="0"/>
        <v>43864</v>
      </c>
      <c r="N3" s="29">
        <f t="shared" si="0"/>
        <v>43871</v>
      </c>
      <c r="O3" s="29">
        <f t="shared" si="0"/>
        <v>43878</v>
      </c>
      <c r="P3" s="29">
        <f t="shared" si="0"/>
        <v>43885</v>
      </c>
      <c r="Q3" s="29">
        <f t="shared" si="0"/>
        <v>43892</v>
      </c>
      <c r="R3" s="29">
        <f t="shared" si="0"/>
        <v>43899</v>
      </c>
      <c r="S3" s="29">
        <f t="shared" si="0"/>
        <v>43906</v>
      </c>
      <c r="T3" s="29">
        <f t="shared" si="0"/>
        <v>43913</v>
      </c>
      <c r="U3" s="29">
        <f t="shared" si="0"/>
        <v>43920</v>
      </c>
      <c r="V3" s="29">
        <f t="shared" si="0"/>
        <v>43927</v>
      </c>
      <c r="W3" s="29">
        <f t="shared" si="0"/>
        <v>43934</v>
      </c>
      <c r="X3" s="29">
        <f t="shared" si="0"/>
        <v>43941</v>
      </c>
      <c r="Y3" s="29">
        <f t="shared" si="0"/>
        <v>43948</v>
      </c>
      <c r="Z3" s="29">
        <f t="shared" si="0"/>
        <v>43955</v>
      </c>
      <c r="AA3" s="29">
        <f t="shared" si="0"/>
        <v>43962</v>
      </c>
      <c r="AB3" s="29">
        <f t="shared" si="0"/>
        <v>43969</v>
      </c>
      <c r="AC3" s="29">
        <f t="shared" si="0"/>
        <v>43976</v>
      </c>
      <c r="AD3" s="29">
        <f t="shared" si="0"/>
        <v>43983</v>
      </c>
      <c r="AE3" s="29">
        <f t="shared" si="0"/>
        <v>43990</v>
      </c>
      <c r="AF3" s="29">
        <f t="shared" si="0"/>
        <v>43997</v>
      </c>
      <c r="AG3" s="29">
        <f t="shared" si="0"/>
        <v>44004</v>
      </c>
      <c r="AH3" s="29">
        <f t="shared" si="0"/>
        <v>44011</v>
      </c>
      <c r="AI3" s="29">
        <f t="shared" si="0"/>
        <v>44018</v>
      </c>
      <c r="AJ3" s="29">
        <f t="shared" si="0"/>
        <v>44025</v>
      </c>
      <c r="AK3" s="29">
        <f t="shared" si="0"/>
        <v>44032</v>
      </c>
      <c r="AL3" s="29">
        <f t="shared" si="0"/>
        <v>44039</v>
      </c>
      <c r="AM3" s="29">
        <f t="shared" si="0"/>
        <v>44046</v>
      </c>
      <c r="AN3" s="29">
        <f t="shared" si="0"/>
        <v>44053</v>
      </c>
      <c r="AO3" s="29">
        <f t="shared" si="0"/>
        <v>44060</v>
      </c>
      <c r="AP3" s="29">
        <f t="shared" si="0"/>
        <v>44067</v>
      </c>
      <c r="AQ3" s="29">
        <f t="shared" si="0"/>
        <v>44074</v>
      </c>
      <c r="AR3" s="29">
        <f t="shared" si="0"/>
        <v>44081</v>
      </c>
      <c r="AS3" s="29">
        <f t="shared" si="0"/>
        <v>44088</v>
      </c>
      <c r="AT3" s="29">
        <f t="shared" si="0"/>
        <v>44095</v>
      </c>
      <c r="AU3" s="29">
        <f t="shared" si="0"/>
        <v>44102</v>
      </c>
      <c r="AV3" s="29">
        <f t="shared" si="0"/>
        <v>44109</v>
      </c>
      <c r="AW3" s="29">
        <f t="shared" si="0"/>
        <v>44116</v>
      </c>
      <c r="AX3" s="29">
        <f t="shared" si="0"/>
        <v>44123</v>
      </c>
      <c r="AY3" s="29">
        <f t="shared" si="0"/>
        <v>44130</v>
      </c>
      <c r="AZ3" s="29">
        <f t="shared" si="0"/>
        <v>44137</v>
      </c>
      <c r="BA3" s="29">
        <f t="shared" si="0"/>
        <v>44144</v>
      </c>
      <c r="BB3" s="29">
        <f t="shared" si="0"/>
        <v>44151</v>
      </c>
      <c r="BC3" s="29">
        <f t="shared" si="0"/>
        <v>44158</v>
      </c>
      <c r="BD3" s="29">
        <f t="shared" si="0"/>
        <v>44165</v>
      </c>
      <c r="BE3" s="29">
        <f t="shared" si="0"/>
        <v>44172</v>
      </c>
      <c r="BF3" s="29">
        <f t="shared" si="0"/>
        <v>44179</v>
      </c>
      <c r="BG3" s="29">
        <f t="shared" si="0"/>
        <v>44186</v>
      </c>
    </row>
    <row r="4" spans="2:59" x14ac:dyDescent="0.25">
      <c r="B4" s="21" t="str">
        <f>IF(ISBLANK(Hours!B4),"",Hours!B4)</f>
        <v>Christina Deng</v>
      </c>
      <c r="C4" s="21" t="str">
        <f>IF(ISBLANK(Hours!C4),"",Hours!C4)</f>
        <v>Sr. Business Analyst</v>
      </c>
      <c r="D4" s="13">
        <f>IFERROR(INDEX(tIntRate[Internal Factor],MATCH(C4,tIntRate[Internal Role],0)),"")</f>
        <v>120</v>
      </c>
      <c r="E4" s="53">
        <f>IF(ISNUMBER(D4),IF(SUMIFS(H4:BG4,Hours!$G$75:$BF$75,TRUE)&gt;0,SUMIFS(H4:BG4,Hours!$G$75:$BF$75,TRUE),""),"")</f>
        <v>72060</v>
      </c>
      <c r="F4" s="53">
        <f>IF(SUMIFS(H4:BG4,Hours!$G$75:$BF$75,FALSE)&gt;0,SUMIFS(H4:BG4,Hours!$G$75:$BF$75,FALSE),"")</f>
        <v>43200</v>
      </c>
      <c r="G4" s="59">
        <f>SUM(E4:F4)</f>
        <v>115260</v>
      </c>
      <c r="H4" s="60">
        <f>IF(ISNUMBER($D4),IF(Hours!G4*$D4,Hours!G4*$D4,""),"")</f>
        <v>1920</v>
      </c>
      <c r="I4" s="60">
        <f>IF(ISNUMBER($D4),IF(Hours!H4*$D4,Hours!H4*$D4,""),"")</f>
        <v>2400</v>
      </c>
      <c r="J4" s="60">
        <f>IF(ISNUMBER($D4),IF(Hours!I4*$D4,Hours!I4*$D4,""),"")</f>
        <v>2880</v>
      </c>
      <c r="K4" s="60">
        <f>IF(ISNUMBER($D4),IF(Hours!J4*$D4,Hours!J4*$D4,""),"")</f>
        <v>1920</v>
      </c>
      <c r="L4" s="60" t="str">
        <f>IF(ISNUMBER($D4),IF(Hours!K4*$D4,Hours!K4*$D4,""),"")</f>
        <v/>
      </c>
      <c r="M4" s="60" t="str">
        <f>IF(ISNUMBER($D4),IF(Hours!L4*$D4,Hours!L4*$D4,""),"")</f>
        <v/>
      </c>
      <c r="N4" s="60">
        <f>IF(ISNUMBER($D4),IF(Hours!M4*$D4,Hours!M4*$D4,""),"")</f>
        <v>2400</v>
      </c>
      <c r="O4" s="60">
        <f>IF(ISNUMBER($D4),IF(Hours!N4*$D4,Hours!N4*$D4,""),"")</f>
        <v>2400</v>
      </c>
      <c r="P4" s="60">
        <f>IF(ISNUMBER($D4),IF(Hours!O4*$D4,Hours!O4*$D4,""),"")</f>
        <v>2400</v>
      </c>
      <c r="Q4" s="60">
        <f>IF(ISNUMBER($D4),IF(Hours!P4*$D4,Hours!P4*$D4,""),"")</f>
        <v>2400</v>
      </c>
      <c r="R4" s="60">
        <f>IF(ISNUMBER($D4),IF(Hours!Q4*$D4,Hours!Q4*$D4,""),"")</f>
        <v>2640</v>
      </c>
      <c r="S4" s="60">
        <f>IF(ISNUMBER($D4),IF(Hours!R4*$D4,Hours!R4*$D4,""),"")</f>
        <v>2400</v>
      </c>
      <c r="T4" s="60">
        <f>IF(ISNUMBER($D4),IF(Hours!S4*$D4,Hours!S4*$D4,""),"")</f>
        <v>2400</v>
      </c>
      <c r="U4" s="60">
        <f>IF(ISNUMBER($D4),IF(Hours!T4*$D4,Hours!T4*$D4,""),"")</f>
        <v>2160</v>
      </c>
      <c r="V4" s="60">
        <f>IF(ISNUMBER($D4),IF(Hours!U4*$D4,Hours!U4*$D4,""),"")</f>
        <v>1920</v>
      </c>
      <c r="W4" s="60">
        <f>IF(ISNUMBER($D4),IF(Hours!V4*$D4,Hours!V4*$D4,""),"")</f>
        <v>2160</v>
      </c>
      <c r="X4" s="60">
        <f>IF(ISNUMBER($D4),IF(Hours!W4*$D4,Hours!W4*$D4,""),"")</f>
        <v>2880</v>
      </c>
      <c r="Y4" s="60">
        <f>IF(ISNUMBER($D4),IF(Hours!X4*$D4,Hours!X4*$D4,""),"")</f>
        <v>1920</v>
      </c>
      <c r="Z4" s="60">
        <f>IF(ISNUMBER($D4),IF(Hours!Y4*$D4,Hours!Y4*$D4,""),"")</f>
        <v>1440</v>
      </c>
      <c r="AA4" s="60">
        <f>IF(ISNUMBER($D4),IF(Hours!Z4*$D4,Hours!Z4*$D4,""),"")</f>
        <v>1920</v>
      </c>
      <c r="AB4" s="60">
        <f>IF(ISNUMBER($D4),IF(Hours!AA4*$D4,Hours!AA4*$D4,""),"")</f>
        <v>2400</v>
      </c>
      <c r="AC4" s="60">
        <f>IF(ISNUMBER($D4),IF(Hours!AB4*$D4,Hours!AB4*$D4,""),"")</f>
        <v>2400</v>
      </c>
      <c r="AD4" s="60">
        <f>IF(ISNUMBER($D4),IF(Hours!AC4*$D4,Hours!AC4*$D4,""),"")</f>
        <v>2400</v>
      </c>
      <c r="AE4" s="60">
        <f>IF(ISNUMBER($D4),IF(Hours!AD4*$D4,Hours!AD4*$D4,""),"")</f>
        <v>2520</v>
      </c>
      <c r="AF4" s="60">
        <f>IF(ISNUMBER($D4),IF(Hours!AE4*$D4,Hours!AE4*$D4,""),"")</f>
        <v>1440</v>
      </c>
      <c r="AG4" s="60">
        <f>IF(ISNUMBER($D4),IF(Hours!AF4*$D4,Hours!AF4*$D4,""),"")</f>
        <v>1920</v>
      </c>
      <c r="AH4" s="60">
        <f>IF(ISNUMBER($D4),IF(Hours!AG4*$D4,Hours!AG4*$D4,""),"")</f>
        <v>1560</v>
      </c>
      <c r="AI4" s="60">
        <f>IF(ISNUMBER($D4),IF(Hours!AH4*$D4,Hours!AH4*$D4,""),"")</f>
        <v>3120</v>
      </c>
      <c r="AJ4" s="60">
        <f>IF(ISNUMBER($D4),IF(Hours!AI4*$D4,Hours!AI4*$D4,""),"")</f>
        <v>2400</v>
      </c>
      <c r="AK4" s="60">
        <f>IF(ISNUMBER($D4),IF(Hours!AJ4*$D4,Hours!AJ4*$D4,""),"")</f>
        <v>2280</v>
      </c>
      <c r="AL4" s="60">
        <f>IF(ISNUMBER($D4),IF(Hours!AK4*$D4,Hours!AK4*$D4,""),"")</f>
        <v>2340</v>
      </c>
      <c r="AM4" s="60">
        <f>IF(ISNUMBER($D4),IF(Hours!AL4*$D4,Hours!AL4*$D4,""),"")</f>
        <v>2280</v>
      </c>
      <c r="AN4" s="60">
        <f>IF(ISNUMBER($D4),IF(Hours!AM4*$D4,Hours!AM4*$D4,""),"")</f>
        <v>2160</v>
      </c>
      <c r="AO4" s="60">
        <f>IF(ISNUMBER($D4),IF(Hours!AN4*$D4,Hours!AN4*$D4,""),"")</f>
        <v>2280</v>
      </c>
      <c r="AP4" s="60">
        <f>IF(ISNUMBER($D4),IF(Hours!AO4*$D4,Hours!AO4*$D4,""),"")</f>
        <v>2400</v>
      </c>
      <c r="AQ4" s="60">
        <f>IF(ISNUMBER($D4),IF(Hours!AP4*$D4,Hours!AP4*$D4,""),"")</f>
        <v>2400</v>
      </c>
      <c r="AR4" s="60">
        <f>IF(ISNUMBER($D4),IF(Hours!AQ4*$D4,Hours!AQ4*$D4,""),"")</f>
        <v>2400</v>
      </c>
      <c r="AS4" s="60">
        <f>IF(ISNUMBER($D4),IF(Hours!AR4*$D4,Hours!AR4*$D4,""),"")</f>
        <v>2400</v>
      </c>
      <c r="AT4" s="60">
        <f>IF(ISNUMBER($D4),IF(Hours!AS4*$D4,Hours!AS4*$D4,""),"")</f>
        <v>2400</v>
      </c>
      <c r="AU4" s="60">
        <f>IF(ISNUMBER($D4),IF(Hours!AT4*$D4,Hours!AT4*$D4,""),"")</f>
        <v>2400</v>
      </c>
      <c r="AV4" s="60">
        <f>IF(ISNUMBER($D4),IF(Hours!AU4*$D4,Hours!AU4*$D4,""),"")</f>
        <v>2400</v>
      </c>
      <c r="AW4" s="60">
        <f>IF(ISNUMBER($D4),IF(Hours!AV4*$D4,Hours!AV4*$D4,""),"")</f>
        <v>2400</v>
      </c>
      <c r="AX4" s="60">
        <f>IF(ISNUMBER($D4),IF(Hours!AW4*$D4,Hours!AW4*$D4,""),"")</f>
        <v>2400</v>
      </c>
      <c r="AY4" s="60">
        <f>IF(ISNUMBER($D4),IF(Hours!AX4*$D4,Hours!AX4*$D4,""),"")</f>
        <v>2400</v>
      </c>
      <c r="AZ4" s="60">
        <f>IF(ISNUMBER($D4),IF(Hours!AY4*$D4,Hours!AY4*$D4,""),"")</f>
        <v>2400</v>
      </c>
      <c r="BA4" s="60">
        <f>IF(ISNUMBER($D4),IF(Hours!AZ4*$D4,Hours!AZ4*$D4,""),"")</f>
        <v>2400</v>
      </c>
      <c r="BB4" s="60">
        <f>IF(ISNUMBER($D4),IF(Hours!BA4*$D4,Hours!BA4*$D4,""),"")</f>
        <v>2400</v>
      </c>
      <c r="BC4" s="60">
        <f>IF(ISNUMBER($D4),IF(Hours!BB4*$D4,Hours!BB4*$D4,""),"")</f>
        <v>2400</v>
      </c>
      <c r="BD4" s="60">
        <f>IF(ISNUMBER($D4),IF(Hours!BC4*$D4,Hours!BC4*$D4,""),"")</f>
        <v>2400</v>
      </c>
      <c r="BE4" s="60">
        <f>IF(ISNUMBER($D4),IF(Hours!BD4*$D4,Hours!BD4*$D4,""),"")</f>
        <v>2400</v>
      </c>
      <c r="BF4" s="60">
        <f>IF(ISNUMBER($D4),IF(Hours!BE4*$D4,Hours!BE4*$D4,""),"")</f>
        <v>2400</v>
      </c>
      <c r="BG4" s="60">
        <f>IF(ISNUMBER($D4),IF(Hours!BF4*$D4,Hours!BF4*$D4,""),"")</f>
        <v>2400</v>
      </c>
    </row>
    <row r="5" spans="2:59" x14ac:dyDescent="0.25">
      <c r="B5" s="21" t="str">
        <f>IF(ISBLANK(Hours!B5),"",Hours!B5)</f>
        <v>Eva Wang</v>
      </c>
      <c r="C5" s="21" t="str">
        <f>IF(ISBLANK(Hours!C5),"",Hours!C5)</f>
        <v>Designer</v>
      </c>
      <c r="D5" s="13">
        <f>IFERROR(INDEX(tIntRate[Internal Factor],MATCH(C5,tIntRate[Internal Role],0)),"")</f>
        <v>120</v>
      </c>
      <c r="E5" s="53">
        <f>IF(ISNUMBER(D5),IF(SUMIFS(H5:BG5,Hours!$G$75:$BF$75,TRUE)&gt;0,SUMIFS(H5:BG5,Hours!$G$75:$BF$75,TRUE),""),"")</f>
        <v>15600</v>
      </c>
      <c r="F5" s="53" t="str">
        <f>IF(SUMIFS(H5:BG5,Hours!$G$75:$BF$75,FALSE)&gt;0,SUMIFS(H5:BG5,Hours!$G$75:$BF$75,FALSE),"")</f>
        <v/>
      </c>
      <c r="G5" s="59">
        <f t="shared" ref="G5:G33" si="1">SUM(E5:F5)</f>
        <v>15600</v>
      </c>
      <c r="H5" s="60" t="str">
        <f>IF(ISNUMBER($D5),IF(Hours!G5*$D5,Hours!G5*$D5,""),"")</f>
        <v/>
      </c>
      <c r="I5" s="60">
        <f>IF(ISNUMBER($D5),IF(Hours!H5*$D5,Hours!H5*$D5,""),"")</f>
        <v>1080</v>
      </c>
      <c r="J5" s="60">
        <f>IF(ISNUMBER($D5),IF(Hours!I5*$D5,Hours!I5*$D5,""),"")</f>
        <v>780</v>
      </c>
      <c r="K5" s="60">
        <f>IF(ISNUMBER($D5),IF(Hours!J5*$D5,Hours!J5*$D5,""),"")</f>
        <v>300</v>
      </c>
      <c r="L5" s="60" t="str">
        <f>IF(ISNUMBER($D5),IF(Hours!K5*$D5,Hours!K5*$D5,""),"")</f>
        <v/>
      </c>
      <c r="M5" s="60" t="str">
        <f>IF(ISNUMBER($D5),IF(Hours!L5*$D5,Hours!L5*$D5,""),"")</f>
        <v/>
      </c>
      <c r="N5" s="60">
        <f>IF(ISNUMBER($D5),IF(Hours!M5*$D5,Hours!M5*$D5,""),"")</f>
        <v>120</v>
      </c>
      <c r="O5" s="60">
        <f>IF(ISNUMBER($D5),IF(Hours!N5*$D5,Hours!N5*$D5,""),"")</f>
        <v>300</v>
      </c>
      <c r="P5" s="60">
        <f>IF(ISNUMBER($D5),IF(Hours!O5*$D5,Hours!O5*$D5,""),"")</f>
        <v>2820</v>
      </c>
      <c r="Q5" s="60">
        <f>IF(ISNUMBER($D5),IF(Hours!P5*$D5,Hours!P5*$D5,""),"")</f>
        <v>840</v>
      </c>
      <c r="R5" s="60">
        <f>IF(ISNUMBER($D5),IF(Hours!Q5*$D5,Hours!Q5*$D5,""),"")</f>
        <v>120</v>
      </c>
      <c r="S5" s="60">
        <f>IF(ISNUMBER($D5),IF(Hours!R5*$D5,Hours!R5*$D5,""),"")</f>
        <v>540</v>
      </c>
      <c r="T5" s="60">
        <f>IF(ISNUMBER($D5),IF(Hours!S5*$D5,Hours!S5*$D5,""),"")</f>
        <v>2760</v>
      </c>
      <c r="U5" s="60">
        <f>IF(ISNUMBER($D5),IF(Hours!T5*$D5,Hours!T5*$D5,""),"")</f>
        <v>1080</v>
      </c>
      <c r="V5" s="60">
        <f>IF(ISNUMBER($D5),IF(Hours!U5*$D5,Hours!U5*$D5,""),"")</f>
        <v>240</v>
      </c>
      <c r="W5" s="60">
        <f>IF(ISNUMBER($D5),IF(Hours!V5*$D5,Hours!V5*$D5,""),"")</f>
        <v>960</v>
      </c>
      <c r="X5" s="60">
        <f>IF(ISNUMBER($D5),IF(Hours!W5*$D5,Hours!W5*$D5,""),"")</f>
        <v>60</v>
      </c>
      <c r="Y5" s="60" t="str">
        <f>IF(ISNUMBER($D5),IF(Hours!X5*$D5,Hours!X5*$D5,""),"")</f>
        <v/>
      </c>
      <c r="Z5" s="60" t="str">
        <f>IF(ISNUMBER($D5),IF(Hours!Y5*$D5,Hours!Y5*$D5,""),"")</f>
        <v/>
      </c>
      <c r="AA5" s="60">
        <f>IF(ISNUMBER($D5),IF(Hours!Z5*$D5,Hours!Z5*$D5,""),"")</f>
        <v>180</v>
      </c>
      <c r="AB5" s="60">
        <f>IF(ISNUMBER($D5),IF(Hours!AA5*$D5,Hours!AA5*$D5,""),"")</f>
        <v>60</v>
      </c>
      <c r="AC5" s="60" t="str">
        <f>IF(ISNUMBER($D5),IF(Hours!AB5*$D5,Hours!AB5*$D5,""),"")</f>
        <v/>
      </c>
      <c r="AD5" s="60">
        <f>IF(ISNUMBER($D5),IF(Hours!AC5*$D5,Hours!AC5*$D5,""),"")</f>
        <v>1020</v>
      </c>
      <c r="AE5" s="60">
        <f>IF(ISNUMBER($D5),IF(Hours!AD5*$D5,Hours!AD5*$D5,""),"")</f>
        <v>2340</v>
      </c>
      <c r="AF5" s="60" t="str">
        <f>IF(ISNUMBER($D5),IF(Hours!AE5*$D5,Hours!AE5*$D5,""),"")</f>
        <v/>
      </c>
      <c r="AG5" s="60" t="str">
        <f>IF(ISNUMBER($D5),IF(Hours!AF5*$D5,Hours!AF5*$D5,""),"")</f>
        <v/>
      </c>
      <c r="AH5" s="60" t="str">
        <f>IF(ISNUMBER($D5),IF(Hours!AG5*$D5,Hours!AG5*$D5,""),"")</f>
        <v/>
      </c>
      <c r="AI5" s="60" t="str">
        <f>IF(ISNUMBER($D5),IF(Hours!AH5*$D5,Hours!AH5*$D5,""),"")</f>
        <v/>
      </c>
      <c r="AJ5" s="60" t="str">
        <f>IF(ISNUMBER($D5),IF(Hours!AI5*$D5,Hours!AI5*$D5,""),"")</f>
        <v/>
      </c>
      <c r="AK5" s="60" t="str">
        <f>IF(ISNUMBER($D5),IF(Hours!AJ5*$D5,Hours!AJ5*$D5,""),"")</f>
        <v/>
      </c>
      <c r="AL5" s="60" t="str">
        <f>IF(ISNUMBER($D5),IF(Hours!AK5*$D5,Hours!AK5*$D5,""),"")</f>
        <v/>
      </c>
      <c r="AM5" s="60" t="str">
        <f>IF(ISNUMBER($D5),IF(Hours!AL5*$D5,Hours!AL5*$D5,""),"")</f>
        <v/>
      </c>
      <c r="AN5" s="60" t="str">
        <f>IF(ISNUMBER($D5),IF(Hours!AM5*$D5,Hours!AM5*$D5,""),"")</f>
        <v/>
      </c>
      <c r="AO5" s="60" t="str">
        <f>IF(ISNUMBER($D5),IF(Hours!AN5*$D5,Hours!AN5*$D5,""),"")</f>
        <v/>
      </c>
      <c r="AP5" s="60" t="str">
        <f>IF(ISNUMBER($D5),IF(Hours!AO5*$D5,Hours!AO5*$D5,""),"")</f>
        <v/>
      </c>
      <c r="AQ5" s="60" t="str">
        <f>IF(ISNUMBER($D5),IF(Hours!AP5*$D5,Hours!AP5*$D5,""),"")</f>
        <v/>
      </c>
      <c r="AR5" s="60" t="str">
        <f>IF(ISNUMBER($D5),IF(Hours!AQ5*$D5,Hours!AQ5*$D5,""),"")</f>
        <v/>
      </c>
      <c r="AS5" s="60" t="str">
        <f>IF(ISNUMBER($D5),IF(Hours!AR5*$D5,Hours!AR5*$D5,""),"")</f>
        <v/>
      </c>
      <c r="AT5" s="60" t="str">
        <f>IF(ISNUMBER($D5),IF(Hours!AS5*$D5,Hours!AS5*$D5,""),"")</f>
        <v/>
      </c>
      <c r="AU5" s="60" t="str">
        <f>IF(ISNUMBER($D5),IF(Hours!AT5*$D5,Hours!AT5*$D5,""),"")</f>
        <v/>
      </c>
      <c r="AV5" s="60" t="str">
        <f>IF(ISNUMBER($D5),IF(Hours!AU5*$D5,Hours!AU5*$D5,""),"")</f>
        <v/>
      </c>
      <c r="AW5" s="60" t="str">
        <f>IF(ISNUMBER($D5),IF(Hours!AV5*$D5,Hours!AV5*$D5,""),"")</f>
        <v/>
      </c>
      <c r="AX5" s="60" t="str">
        <f>IF(ISNUMBER($D5),IF(Hours!AW5*$D5,Hours!AW5*$D5,""),"")</f>
        <v/>
      </c>
      <c r="AY5" s="60" t="str">
        <f>IF(ISNUMBER($D5),IF(Hours!AX5*$D5,Hours!AX5*$D5,""),"")</f>
        <v/>
      </c>
      <c r="AZ5" s="60" t="str">
        <f>IF(ISNUMBER($D5),IF(Hours!AY5*$D5,Hours!AY5*$D5,""),"")</f>
        <v/>
      </c>
      <c r="BA5" s="60" t="str">
        <f>IF(ISNUMBER($D5),IF(Hours!AZ5*$D5,Hours!AZ5*$D5,""),"")</f>
        <v/>
      </c>
      <c r="BB5" s="60" t="str">
        <f>IF(ISNUMBER($D5),IF(Hours!BA5*$D5,Hours!BA5*$D5,""),"")</f>
        <v/>
      </c>
      <c r="BC5" s="60" t="str">
        <f>IF(ISNUMBER($D5),IF(Hours!BB5*$D5,Hours!BB5*$D5,""),"")</f>
        <v/>
      </c>
      <c r="BD5" s="60" t="str">
        <f>IF(ISNUMBER($D5),IF(Hours!BC5*$D5,Hours!BC5*$D5,""),"")</f>
        <v/>
      </c>
      <c r="BE5" s="60" t="str">
        <f>IF(ISNUMBER($D5),IF(Hours!BD5*$D5,Hours!BD5*$D5,""),"")</f>
        <v/>
      </c>
      <c r="BF5" s="60" t="str">
        <f>IF(ISNUMBER($D5),IF(Hours!BE5*$D5,Hours!BE5*$D5,""),"")</f>
        <v/>
      </c>
      <c r="BG5" s="60" t="str">
        <f>IF(ISNUMBER($D5),IF(Hours!BF5*$D5,Hours!BF5*$D5,""),"")</f>
        <v/>
      </c>
    </row>
    <row r="6" spans="2:59" x14ac:dyDescent="0.25">
      <c r="B6" s="21" t="str">
        <f>IF(ISBLANK(Hours!B6),"",Hours!B6)</f>
        <v>Floria Sui</v>
      </c>
      <c r="C6" s="21" t="str">
        <f>IF(ISBLANK(Hours!C6),"",Hours!C6)</f>
        <v>Developer</v>
      </c>
      <c r="D6" s="13">
        <f>IFERROR(INDEX(tIntRate[Internal Factor],MATCH(C6,tIntRate[Internal Role],0)),"")</f>
        <v>80</v>
      </c>
      <c r="E6" s="53">
        <f>IF(ISNUMBER(D6),IF(SUMIFS(H6:BG6,Hours!$G$75:$BF$75,TRUE)&gt;0,SUMIFS(H6:BG6,Hours!$G$75:$BF$75,TRUE),""),"")</f>
        <v>14840</v>
      </c>
      <c r="F6" s="53">
        <f>IF(SUMIFS(H6:BG6,Hours!$G$75:$BF$75,FALSE)&gt;0,SUMIFS(H6:BG6,Hours!$G$75:$BF$75,FALSE),"")</f>
        <v>1600</v>
      </c>
      <c r="G6" s="59">
        <f t="shared" si="1"/>
        <v>16440</v>
      </c>
      <c r="H6" s="60" t="str">
        <f>IF(ISNUMBER($D6),IF(Hours!G6*$D6,Hours!G6*$D6,""),"")</f>
        <v/>
      </c>
      <c r="I6" s="60">
        <f>IF(ISNUMBER($D6),IF(Hours!H6*$D6,Hours!H6*$D6,""),"")</f>
        <v>1840</v>
      </c>
      <c r="J6" s="60">
        <f>IF(ISNUMBER($D6),IF(Hours!I6*$D6,Hours!I6*$D6,""),"")</f>
        <v>1360</v>
      </c>
      <c r="K6" s="60" t="str">
        <f>IF(ISNUMBER($D6),IF(Hours!J6*$D6,Hours!J6*$D6,""),"")</f>
        <v/>
      </c>
      <c r="L6" s="60" t="str">
        <f>IF(ISNUMBER($D6),IF(Hours!K6*$D6,Hours!K6*$D6,""),"")</f>
        <v/>
      </c>
      <c r="M6" s="60" t="str">
        <f>IF(ISNUMBER($D6),IF(Hours!L6*$D6,Hours!L6*$D6,""),"")</f>
        <v/>
      </c>
      <c r="N6" s="60" t="str">
        <f>IF(ISNUMBER($D6),IF(Hours!M6*$D6,Hours!M6*$D6,""),"")</f>
        <v/>
      </c>
      <c r="O6" s="60" t="str">
        <f>IF(ISNUMBER($D6),IF(Hours!N6*$D6,Hours!N6*$D6,""),"")</f>
        <v/>
      </c>
      <c r="P6" s="60" t="str">
        <f>IF(ISNUMBER($D6),IF(Hours!O6*$D6,Hours!O6*$D6,""),"")</f>
        <v/>
      </c>
      <c r="Q6" s="60" t="str">
        <f>IF(ISNUMBER($D6),IF(Hours!P6*$D6,Hours!P6*$D6,""),"")</f>
        <v/>
      </c>
      <c r="R6" s="60" t="str">
        <f>IF(ISNUMBER($D6),IF(Hours!Q6*$D6,Hours!Q6*$D6,""),"")</f>
        <v/>
      </c>
      <c r="S6" s="60" t="str">
        <f>IF(ISNUMBER($D6),IF(Hours!R6*$D6,Hours!R6*$D6,""),"")</f>
        <v/>
      </c>
      <c r="T6" s="60" t="str">
        <f>IF(ISNUMBER($D6),IF(Hours!S6*$D6,Hours!S6*$D6,""),"")</f>
        <v/>
      </c>
      <c r="U6" s="60" t="str">
        <f>IF(ISNUMBER($D6),IF(Hours!T6*$D6,Hours!T6*$D6,""),"")</f>
        <v/>
      </c>
      <c r="V6" s="60" t="str">
        <f>IF(ISNUMBER($D6),IF(Hours!U6*$D6,Hours!U6*$D6,""),"")</f>
        <v/>
      </c>
      <c r="W6" s="60" t="str">
        <f>IF(ISNUMBER($D6),IF(Hours!V6*$D6,Hours!V6*$D6,""),"")</f>
        <v/>
      </c>
      <c r="X6" s="60" t="str">
        <f>IF(ISNUMBER($D6),IF(Hours!W6*$D6,Hours!W6*$D6,""),"")</f>
        <v/>
      </c>
      <c r="Y6" s="60">
        <f>IF(ISNUMBER($D6),IF(Hours!X6*$D6,Hours!X6*$D6,""),"")</f>
        <v>640</v>
      </c>
      <c r="Z6" s="60" t="str">
        <f>IF(ISNUMBER($D6),IF(Hours!Y6*$D6,Hours!Y6*$D6,""),"")</f>
        <v/>
      </c>
      <c r="AA6" s="60" t="str">
        <f>IF(ISNUMBER($D6),IF(Hours!Z6*$D6,Hours!Z6*$D6,""),"")</f>
        <v/>
      </c>
      <c r="AB6" s="60" t="str">
        <f>IF(ISNUMBER($D6),IF(Hours!AA6*$D6,Hours!AA6*$D6,""),"")</f>
        <v/>
      </c>
      <c r="AC6" s="60" t="str">
        <f>IF(ISNUMBER($D6),IF(Hours!AB6*$D6,Hours!AB6*$D6,""),"")</f>
        <v/>
      </c>
      <c r="AD6" s="60" t="str">
        <f>IF(ISNUMBER($D6),IF(Hours!AC6*$D6,Hours!AC6*$D6,""),"")</f>
        <v/>
      </c>
      <c r="AE6" s="60" t="str">
        <f>IF(ISNUMBER($D6),IF(Hours!AD6*$D6,Hours!AD6*$D6,""),"")</f>
        <v/>
      </c>
      <c r="AF6" s="60" t="str">
        <f>IF(ISNUMBER($D6),IF(Hours!AE6*$D6,Hours!AE6*$D6,""),"")</f>
        <v/>
      </c>
      <c r="AG6" s="60" t="str">
        <f>IF(ISNUMBER($D6),IF(Hours!AF6*$D6,Hours!AF6*$D6,""),"")</f>
        <v/>
      </c>
      <c r="AH6" s="60" t="str">
        <f>IF(ISNUMBER($D6),IF(Hours!AG6*$D6,Hours!AG6*$D6,""),"")</f>
        <v/>
      </c>
      <c r="AI6" s="60">
        <f>IF(ISNUMBER($D6),IF(Hours!AH6*$D6,Hours!AH6*$D6,""),"")</f>
        <v>1600</v>
      </c>
      <c r="AJ6" s="60">
        <f>IF(ISNUMBER($D6),IF(Hours!AI6*$D6,Hours!AI6*$D6,""),"")</f>
        <v>1600</v>
      </c>
      <c r="AK6" s="60">
        <f>IF(ISNUMBER($D6),IF(Hours!AJ6*$D6,Hours!AJ6*$D6,""),"")</f>
        <v>1400</v>
      </c>
      <c r="AL6" s="60">
        <f>IF(ISNUMBER($D6),IF(Hours!AK6*$D6,Hours!AK6*$D6,""),"")</f>
        <v>1600</v>
      </c>
      <c r="AM6" s="60">
        <f>IF(ISNUMBER($D6),IF(Hours!AM6*$D6,Hours!AM6*$D6,""),"")</f>
        <v>1600</v>
      </c>
      <c r="AN6" s="60">
        <f>IF(ISNUMBER($D6),IF(Hours!AN6*$D6,Hours!AN6*$D6,""),"")</f>
        <v>1600</v>
      </c>
      <c r="AO6" s="60">
        <f>IF(ISNUMBER($D6),IF(Hours!AN6*$D6,Hours!AN6*$D6,""),"")</f>
        <v>1600</v>
      </c>
      <c r="AP6" s="60">
        <f>IF(ISNUMBER($D6),IF(Hours!AO6*$D6,Hours!AO6*$D6,""),"")</f>
        <v>1600</v>
      </c>
      <c r="AQ6" s="60" t="str">
        <f>IF(ISNUMBER($D6),IF(Hours!AP6*$D6,Hours!AP6*$D6,""),"")</f>
        <v/>
      </c>
      <c r="AR6" s="60" t="str">
        <f>IF(ISNUMBER($D6),IF(Hours!AQ6*$D6,Hours!AQ6*$D6,""),"")</f>
        <v/>
      </c>
      <c r="AS6" s="60" t="str">
        <f>IF(ISNUMBER($D6),IF(Hours!AR6*$D6,Hours!AR6*$D6,""),"")</f>
        <v/>
      </c>
      <c r="AT6" s="60" t="str">
        <f>IF(ISNUMBER($D6),IF(Hours!AS6*$D6,Hours!AS6*$D6,""),"")</f>
        <v/>
      </c>
      <c r="AU6" s="60" t="str">
        <f>IF(ISNUMBER($D6),IF(Hours!AT6*$D6,Hours!AT6*$D6,""),"")</f>
        <v/>
      </c>
      <c r="AV6" s="60" t="str">
        <f>IF(ISNUMBER($D6),IF(Hours!AU6*$D6,Hours!AU6*$D6,""),"")</f>
        <v/>
      </c>
      <c r="AW6" s="60" t="str">
        <f>IF(ISNUMBER($D6),IF(Hours!AV6*$D6,Hours!AV6*$D6,""),"")</f>
        <v/>
      </c>
      <c r="AX6" s="60" t="str">
        <f>IF(ISNUMBER($D6),IF(Hours!AW6*$D6,Hours!AW6*$D6,""),"")</f>
        <v/>
      </c>
      <c r="AY6" s="60" t="str">
        <f>IF(ISNUMBER($D6),IF(Hours!AX6*$D6,Hours!AX6*$D6,""),"")</f>
        <v/>
      </c>
      <c r="AZ6" s="60" t="str">
        <f>IF(ISNUMBER($D6),IF(Hours!AY6*$D6,Hours!AY6*$D6,""),"")</f>
        <v/>
      </c>
      <c r="BA6" s="60" t="str">
        <f>IF(ISNUMBER($D6),IF(Hours!AZ6*$D6,Hours!AZ6*$D6,""),"")</f>
        <v/>
      </c>
      <c r="BB6" s="60" t="str">
        <f>IF(ISNUMBER($D6),IF(Hours!BA6*$D6,Hours!BA6*$D6,""),"")</f>
        <v/>
      </c>
      <c r="BC6" s="60" t="str">
        <f>IF(ISNUMBER($D6),IF(Hours!BB6*$D6,Hours!BB6*$D6,""),"")</f>
        <v/>
      </c>
      <c r="BD6" s="60" t="str">
        <f>IF(ISNUMBER($D6),IF(Hours!BC6*$D6,Hours!BC6*$D6,""),"")</f>
        <v/>
      </c>
      <c r="BE6" s="60" t="str">
        <f>IF(ISNUMBER($D6),IF(Hours!BD6*$D6,Hours!BD6*$D6,""),"")</f>
        <v/>
      </c>
      <c r="BF6" s="60" t="str">
        <f>IF(ISNUMBER($D6),IF(Hours!BE6*$D6,Hours!BE6*$D6,""),"")</f>
        <v/>
      </c>
      <c r="BG6" s="60" t="str">
        <f>IF(ISNUMBER($D6),IF(Hours!BF6*$D6,Hours!BF6*$D6,""),"")</f>
        <v/>
      </c>
    </row>
    <row r="7" spans="2:59" x14ac:dyDescent="0.25">
      <c r="B7" s="21" t="str">
        <f>IF(ISBLANK(Hours!B7),"",Hours!B7)</f>
        <v>Hellen Ni</v>
      </c>
      <c r="C7" s="21" t="str">
        <f>IF(ISBLANK(Hours!C7),"",Hours!C7)</f>
        <v>Jr. Developer</v>
      </c>
      <c r="D7" s="13">
        <f>IFERROR(INDEX(tIntRate[Internal Factor],MATCH(C7,tIntRate[Internal Role],0)),"")</f>
        <v>70</v>
      </c>
      <c r="E7" s="53">
        <f>IF(ISNUMBER(D7),IF(SUMIFS(H7:BG7,Hours!$G$75:$BF$75,TRUE)&gt;0,SUMIFS(H7:BG7,Hours!$G$75:$BF$75,TRUE),""),"")</f>
        <v>44520</v>
      </c>
      <c r="F7" s="53">
        <f>IF(SUMIFS(H7:BG7,Hours!$G$75:$BF$75,FALSE)&gt;0,SUMIFS(H7:BG7,Hours!$G$75:$BF$75,FALSE),"")</f>
        <v>25200</v>
      </c>
      <c r="G7" s="59">
        <f t="shared" si="1"/>
        <v>69720</v>
      </c>
      <c r="H7" s="60">
        <f>IF(ISNUMBER($D7),IF(Hours!G7*$D7,Hours!G7*$D7,""),"")</f>
        <v>560</v>
      </c>
      <c r="I7" s="60">
        <f>IF(ISNUMBER($D7),IF(Hours!H7*$D7,Hours!H7*$D7,""),"")</f>
        <v>2590</v>
      </c>
      <c r="J7" s="60">
        <f>IF(ISNUMBER($D7),IF(Hours!I7*$D7,Hours!I7*$D7,""),"")</f>
        <v>1120</v>
      </c>
      <c r="K7" s="60" t="str">
        <f>IF(ISNUMBER($D7),IF(Hours!J7*$D7,Hours!J7*$D7,""),"")</f>
        <v/>
      </c>
      <c r="L7" s="60" t="str">
        <f>IF(ISNUMBER($D7),IF(Hours!K7*$D7,Hours!K7*$D7,""),"")</f>
        <v/>
      </c>
      <c r="M7" s="60" t="str">
        <f>IF(ISNUMBER($D7),IF(Hours!L7*$D7,Hours!L7*$D7,""),"")</f>
        <v/>
      </c>
      <c r="N7" s="60">
        <f>IF(ISNUMBER($D7),IF(Hours!M7*$D7,Hours!M7*$D7,""),"")</f>
        <v>1400</v>
      </c>
      <c r="O7" s="60">
        <f>IF(ISNUMBER($D7),IF(Hours!N7*$D7,Hours!N7*$D7,""),"")</f>
        <v>1890</v>
      </c>
      <c r="P7" s="60">
        <f>IF(ISNUMBER($D7),IF(Hours!O7*$D7,Hours!O7*$D7,""),"")</f>
        <v>1400</v>
      </c>
      <c r="Q7" s="60">
        <f>IF(ISNUMBER($D7),IF(Hours!P7*$D7,Hours!P7*$D7,""),"")</f>
        <v>1680</v>
      </c>
      <c r="R7" s="60">
        <f>IF(ISNUMBER($D7),IF(Hours!Q7*$D7,Hours!Q7*$D7,""),"")</f>
        <v>1400</v>
      </c>
      <c r="S7" s="60">
        <f>IF(ISNUMBER($D7),IF(Hours!R7*$D7,Hours!R7*$D7,""),"")</f>
        <v>1400</v>
      </c>
      <c r="T7" s="60">
        <f>IF(ISNUMBER($D7),IF(Hours!S7*$D7,Hours!S7*$D7,""),"")</f>
        <v>1680</v>
      </c>
      <c r="U7" s="60">
        <f>IF(ISNUMBER($D7),IF(Hours!T7*$D7,Hours!T7*$D7,""),"")</f>
        <v>1120</v>
      </c>
      <c r="V7" s="60">
        <f>IF(ISNUMBER($D7),IF(Hours!U7*$D7,Hours!U7*$D7,""),"")</f>
        <v>1120</v>
      </c>
      <c r="W7" s="60">
        <f>IF(ISNUMBER($D7),IF(Hours!V7*$D7,Hours!V7*$D7,""),"")</f>
        <v>1400</v>
      </c>
      <c r="X7" s="60">
        <f>IF(ISNUMBER($D7),IF(Hours!W7*$D7,Hours!W7*$D7,""),"")</f>
        <v>1960</v>
      </c>
      <c r="Y7" s="60">
        <f>IF(ISNUMBER($D7),IF(Hours!X7*$D7,Hours!X7*$D7,""),"")</f>
        <v>840</v>
      </c>
      <c r="Z7" s="60">
        <f>IF(ISNUMBER($D7),IF(Hours!Y7*$D7,Hours!Y7*$D7,""),"")</f>
        <v>1120</v>
      </c>
      <c r="AA7" s="60">
        <f>IF(ISNUMBER($D7),IF(Hours!Z7*$D7,Hours!Z7*$D7,""),"")</f>
        <v>1400</v>
      </c>
      <c r="AB7" s="60">
        <f>IF(ISNUMBER($D7),IF(Hours!AA7*$D7,Hours!AA7*$D7,""),"")</f>
        <v>1400</v>
      </c>
      <c r="AC7" s="60">
        <f>IF(ISNUMBER($D7),IF(Hours!AB7*$D7,Hours!AB7*$D7,""),"")</f>
        <v>1400</v>
      </c>
      <c r="AD7" s="60">
        <f>IF(ISNUMBER($D7),IF(Hours!AC7*$D7,Hours!AC7*$D7,""),"")</f>
        <v>1400</v>
      </c>
      <c r="AE7" s="60">
        <f>IF(ISNUMBER($D7),IF(Hours!AD7*$D7,Hours!AD7*$D7,""),"")</f>
        <v>1400</v>
      </c>
      <c r="AF7" s="60">
        <f>IF(ISNUMBER($D7),IF(Hours!AE7*$D7,Hours!AE7*$D7,""),"")</f>
        <v>1400</v>
      </c>
      <c r="AG7" s="60">
        <f>IF(ISNUMBER($D7),IF(Hours!AF7*$D7,Hours!AF7*$D7,""),"")</f>
        <v>1120</v>
      </c>
      <c r="AH7" s="60">
        <f>IF(ISNUMBER($D7),IF(Hours!AG7*$D7,Hours!AG7*$D7,""),"")</f>
        <v>1400</v>
      </c>
      <c r="AI7" s="60">
        <f>IF(ISNUMBER($D7),IF(Hours!AH7*$D7,Hours!AH7*$D7,""),"")</f>
        <v>1120</v>
      </c>
      <c r="AJ7" s="60">
        <f>IF(ISNUMBER($D7),IF(Hours!AI7*$D7,Hours!AI7*$D7,""),"")</f>
        <v>1400</v>
      </c>
      <c r="AK7" s="60">
        <f>IF(ISNUMBER($D7),IF(Hours!AJ7*$D7,Hours!AJ7*$D7,""),"")</f>
        <v>1400</v>
      </c>
      <c r="AL7" s="60">
        <f>IF(ISNUMBER($D7),IF(Hours!AK7*$D7,Hours!AK7*$D7,""),"")</f>
        <v>1400</v>
      </c>
      <c r="AM7" s="60">
        <f>IF(ISNUMBER($D7),IF(Hours!AL7*$D7,Hours!AL7*$D7,""),"")</f>
        <v>1400</v>
      </c>
      <c r="AN7" s="60">
        <f>IF(ISNUMBER($D7),IF(Hours!AM7*$D7,Hours!AM7*$D7,""),"")</f>
        <v>1400</v>
      </c>
      <c r="AO7" s="60">
        <f>IF(ISNUMBER($D7),IF(Hours!AN7*$D7,Hours!AN7*$D7,""),"")</f>
        <v>2800</v>
      </c>
      <c r="AP7" s="60">
        <f>IF(ISNUMBER($D7),IF(Hours!AO7*$D7,Hours!AO7*$D7,""),"")</f>
        <v>1400</v>
      </c>
      <c r="AQ7" s="60">
        <f>IF(ISNUMBER($D7),IF(Hours!AP7*$D7,Hours!AP7*$D7,""),"")</f>
        <v>1400</v>
      </c>
      <c r="AR7" s="60">
        <f>IF(ISNUMBER($D7),IF(Hours!AQ7*$D7,Hours!AQ7*$D7,""),"")</f>
        <v>1400</v>
      </c>
      <c r="AS7" s="60">
        <f>IF(ISNUMBER($D7),IF(Hours!AR7*$D7,Hours!AR7*$D7,""),"")</f>
        <v>1400</v>
      </c>
      <c r="AT7" s="60">
        <f>IF(ISNUMBER($D7),IF(Hours!AS7*$D7,Hours!AS7*$D7,""),"")</f>
        <v>1400</v>
      </c>
      <c r="AU7" s="60">
        <f>IF(ISNUMBER($D7),IF(Hours!AT7*$D7,Hours!AT7*$D7,""),"")</f>
        <v>1400</v>
      </c>
      <c r="AV7" s="60">
        <f>IF(ISNUMBER($D7),IF(Hours!AU7*$D7,Hours!AU7*$D7,""),"")</f>
        <v>1400</v>
      </c>
      <c r="AW7" s="60">
        <f>IF(ISNUMBER($D7),IF(Hours!AV7*$D7,Hours!AV7*$D7,""),"")</f>
        <v>1400</v>
      </c>
      <c r="AX7" s="60">
        <f>IF(ISNUMBER($D7),IF(Hours!AW7*$D7,Hours!AW7*$D7,""),"")</f>
        <v>1400</v>
      </c>
      <c r="AY7" s="60">
        <f>IF(ISNUMBER($D7),IF(Hours!AX7*$D7,Hours!AX7*$D7,""),"")</f>
        <v>1400</v>
      </c>
      <c r="AZ7" s="60">
        <f>IF(ISNUMBER($D7),IF(Hours!AY7*$D7,Hours!AY7*$D7,""),"")</f>
        <v>1400</v>
      </c>
      <c r="BA7" s="60">
        <f>IF(ISNUMBER($D7),IF(Hours!AZ7*$D7,Hours!AZ7*$D7,""),"")</f>
        <v>1400</v>
      </c>
      <c r="BB7" s="60">
        <f>IF(ISNUMBER($D7),IF(Hours!BA7*$D7,Hours!BA7*$D7,""),"")</f>
        <v>1400</v>
      </c>
      <c r="BC7" s="60">
        <f>IF(ISNUMBER($D7),IF(Hours!BB7*$D7,Hours!BB7*$D7,""),"")</f>
        <v>1400</v>
      </c>
      <c r="BD7" s="60">
        <f>IF(ISNUMBER($D7),IF(Hours!BC7*$D7,Hours!BC7*$D7,""),"")</f>
        <v>1400</v>
      </c>
      <c r="BE7" s="60">
        <f>IF(ISNUMBER($D7),IF(Hours!BD7*$D7,Hours!BD7*$D7,""),"")</f>
        <v>1400</v>
      </c>
      <c r="BF7" s="60">
        <f>IF(ISNUMBER($D7),IF(Hours!BE7*$D7,Hours!BE7*$D7,""),"")</f>
        <v>1400</v>
      </c>
      <c r="BG7" s="60">
        <f>IF(ISNUMBER($D7),IF(Hours!BF7*$D7,Hours!BF7*$D7,""),"")</f>
        <v>1400</v>
      </c>
    </row>
    <row r="8" spans="2:59" x14ac:dyDescent="0.25">
      <c r="B8" s="21" t="str">
        <f>IF(ISBLANK(Hours!B8),"",Hours!B8)</f>
        <v>Henry He</v>
      </c>
      <c r="C8" s="21" t="str">
        <f>IF(ISBLANK(Hours!C8),"",Hours!C8)</f>
        <v>Solution Architect</v>
      </c>
      <c r="D8" s="13">
        <f>IFERROR(INDEX(tIntRate[Internal Factor],MATCH(C8,tIntRate[Internal Role],0)),"")</f>
        <v>240</v>
      </c>
      <c r="E8" s="53">
        <f>IF(ISNUMBER(D8),IF(SUMIFS(H8:BG8,Hours!$G$75:$BF$75,TRUE)&gt;0,SUMIFS(H8:BG8,Hours!$G$75:$BF$75,TRUE),""),"")</f>
        <v>83280</v>
      </c>
      <c r="F8" s="53">
        <f>IF(SUMIFS(H8:BG8,Hours!$G$75:$BF$75,FALSE)&gt;0,SUMIFS(H8:BG8,Hours!$G$75:$BF$75,FALSE),"")</f>
        <v>43200</v>
      </c>
      <c r="G8" s="59">
        <f t="shared" si="1"/>
        <v>126480</v>
      </c>
      <c r="H8" s="60">
        <f>IF(ISNUMBER($D8),IF(Hours!G8*$D8,Hours!G8*$D8,""),"")</f>
        <v>1920</v>
      </c>
      <c r="I8" s="60">
        <f>IF(ISNUMBER($D8),IF(Hours!H8*$D8,Hours!H8*$D8,""),"")</f>
        <v>6240</v>
      </c>
      <c r="J8" s="60">
        <f>IF(ISNUMBER($D8),IF(Hours!I8*$D8,Hours!I8*$D8,""),"")</f>
        <v>5040</v>
      </c>
      <c r="K8" s="60">
        <f>IF(ISNUMBER($D8),IF(Hours!J8*$D8,Hours!J8*$D8,""),"")</f>
        <v>2160</v>
      </c>
      <c r="L8" s="60" t="str">
        <f>IF(ISNUMBER($D8),IF(Hours!K8*$D8,Hours!K8*$D8,""),"")</f>
        <v/>
      </c>
      <c r="M8" s="60" t="str">
        <f>IF(ISNUMBER($D8),IF(Hours!L8*$D8,Hours!L8*$D8,""),"")</f>
        <v/>
      </c>
      <c r="N8" s="60">
        <f>IF(ISNUMBER($D8),IF(Hours!M8*$D8,Hours!M8*$D8,""),"")</f>
        <v>1440</v>
      </c>
      <c r="O8" s="60">
        <f>IF(ISNUMBER($D8),IF(Hours!N8*$D8,Hours!N8*$D8,""),"")</f>
        <v>2400</v>
      </c>
      <c r="P8" s="60">
        <f>IF(ISNUMBER($D8),IF(Hours!O8*$D8,Hours!O8*$D8,""),"")</f>
        <v>3360</v>
      </c>
      <c r="Q8" s="60">
        <f>IF(ISNUMBER($D8),IF(Hours!P8*$D8,Hours!P8*$D8,""),"")</f>
        <v>2400</v>
      </c>
      <c r="R8" s="60">
        <f>IF(ISNUMBER($D8),IF(Hours!Q8*$D8,Hours!Q8*$D8,""),"")</f>
        <v>2880</v>
      </c>
      <c r="S8" s="60">
        <f>IF(ISNUMBER($D8),IF(Hours!R8*$D8,Hours!R8*$D8,""),"")</f>
        <v>960</v>
      </c>
      <c r="T8" s="60">
        <f>IF(ISNUMBER($D8),IF(Hours!S8*$D8,Hours!S8*$D8,""),"")</f>
        <v>4320</v>
      </c>
      <c r="U8" s="60">
        <f>IF(ISNUMBER($D8),IF(Hours!T8*$D8,Hours!T8*$D8,""),"")</f>
        <v>8640</v>
      </c>
      <c r="V8" s="60">
        <f>IF(ISNUMBER($D8),IF(Hours!U8*$D8,Hours!U8*$D8,""),"")</f>
        <v>3840</v>
      </c>
      <c r="W8" s="60">
        <f>IF(ISNUMBER($D8),IF(Hours!V8*$D8,Hours!V8*$D8,""),"")</f>
        <v>5520</v>
      </c>
      <c r="X8" s="60">
        <f>IF(ISNUMBER($D8),IF(Hours!W8*$D8,Hours!W8*$D8,""),"")</f>
        <v>6960</v>
      </c>
      <c r="Y8" s="60">
        <f>IF(ISNUMBER($D8),IF(Hours!X8*$D8,Hours!X8*$D8,""),"")</f>
        <v>4320</v>
      </c>
      <c r="Z8" s="60">
        <f>IF(ISNUMBER($D8),IF(Hours!Y8*$D8,Hours!Y8*$D8,""),"")</f>
        <v>1680</v>
      </c>
      <c r="AA8" s="60">
        <f>IF(ISNUMBER($D8),IF(Hours!Z8*$D8,Hours!Z8*$D8,""),"")</f>
        <v>720</v>
      </c>
      <c r="AB8" s="60">
        <f>IF(ISNUMBER($D8),IF(Hours!AA8*$D8,Hours!AA8*$D8,""),"")</f>
        <v>1680</v>
      </c>
      <c r="AC8" s="60">
        <f>IF(ISNUMBER($D8),IF(Hours!AB8*$D8,Hours!AB8*$D8,""),"")</f>
        <v>240</v>
      </c>
      <c r="AD8" s="60">
        <f>IF(ISNUMBER($D8),IF(Hours!AC8*$D8,Hours!AC8*$D8,""),"")</f>
        <v>1440</v>
      </c>
      <c r="AE8" s="60" t="str">
        <f>IF(ISNUMBER($D8),IF(Hours!AD8*$D8,Hours!AD8*$D8,""),"")</f>
        <v/>
      </c>
      <c r="AF8" s="60" t="str">
        <f>IF(ISNUMBER($D8),IF(Hours!AE8*$D8,Hours!AE8*$D8,""),"")</f>
        <v/>
      </c>
      <c r="AG8" s="60">
        <f>IF(ISNUMBER($D8),IF(Hours!AF8*$D8,Hours!AF8*$D8,""),"")</f>
        <v>960</v>
      </c>
      <c r="AH8" s="60">
        <f>IF(ISNUMBER($D8),IF(Hours!AG8*$D8,Hours!AG8*$D8,""),"")</f>
        <v>1920</v>
      </c>
      <c r="AI8" s="60">
        <f>IF(ISNUMBER($D8),IF(Hours!AH8*$D8,Hours!AH8*$D8,""),"")</f>
        <v>2640</v>
      </c>
      <c r="AJ8" s="60">
        <f>IF(ISNUMBER($D8),IF(Hours!AI8*$D8,Hours!AI8*$D8,""),"")</f>
        <v>1920</v>
      </c>
      <c r="AK8" s="60">
        <f>IF(ISNUMBER($D8),IF(Hours!AJ8*$D8,Hours!AJ8*$D8,""),"")</f>
        <v>1920</v>
      </c>
      <c r="AL8" s="60">
        <f>IF(ISNUMBER($D8),IF(Hours!AK8*$D8,Hours!AK8*$D8,""),"")</f>
        <v>1920</v>
      </c>
      <c r="AM8" s="60">
        <f>IF(ISNUMBER($D8),IF(Hours!AL8*$D8,Hours!AL8*$D8,""),"")</f>
        <v>1920</v>
      </c>
      <c r="AN8" s="60">
        <f>IF(ISNUMBER($D8),IF(Hours!AM8*$D8,Hours!AM8*$D8,""),"")</f>
        <v>1920</v>
      </c>
      <c r="AO8" s="60" t="str">
        <f>IF(ISNUMBER($D8),IF(Hours!AN8*$D8,Hours!AN8*$D8,""),"")</f>
        <v/>
      </c>
      <c r="AP8" s="60">
        <f>IF(ISNUMBER($D8),IF(Hours!AO8*$D8,Hours!AO8*$D8,""),"")</f>
        <v>2400</v>
      </c>
      <c r="AQ8" s="60">
        <f>IF(ISNUMBER($D8),IF(Hours!AP8*$D8,Hours!AP8*$D8,""),"")</f>
        <v>2400</v>
      </c>
      <c r="AR8" s="60">
        <f>IF(ISNUMBER($D8),IF(Hours!AQ8*$D8,Hours!AQ8*$D8,""),"")</f>
        <v>2400</v>
      </c>
      <c r="AS8" s="60">
        <f>IF(ISNUMBER($D8),IF(Hours!AR8*$D8,Hours!AR8*$D8,""),"")</f>
        <v>2400</v>
      </c>
      <c r="AT8" s="60">
        <f>IF(ISNUMBER($D8),IF(Hours!AS8*$D8,Hours!AS8*$D8,""),"")</f>
        <v>2400</v>
      </c>
      <c r="AU8" s="60">
        <f>IF(ISNUMBER($D8),IF(Hours!AT8*$D8,Hours!AT8*$D8,""),"")</f>
        <v>2400</v>
      </c>
      <c r="AV8" s="60">
        <f>IF(ISNUMBER($D8),IF(Hours!AU8*$D8,Hours!AU8*$D8,""),"")</f>
        <v>2400</v>
      </c>
      <c r="AW8" s="60">
        <f>IF(ISNUMBER($D8),IF(Hours!AV8*$D8,Hours!AV8*$D8,""),"")</f>
        <v>2400</v>
      </c>
      <c r="AX8" s="60">
        <f>IF(ISNUMBER($D8),IF(Hours!AW8*$D8,Hours!AW8*$D8,""),"")</f>
        <v>2400</v>
      </c>
      <c r="AY8" s="60">
        <f>IF(ISNUMBER($D8),IF(Hours!AX8*$D8,Hours!AX8*$D8,""),"")</f>
        <v>2400</v>
      </c>
      <c r="AZ8" s="60">
        <f>IF(ISNUMBER($D8),IF(Hours!AY8*$D8,Hours!AY8*$D8,""),"")</f>
        <v>2400</v>
      </c>
      <c r="BA8" s="60">
        <f>IF(ISNUMBER($D8),IF(Hours!AZ8*$D8,Hours!AZ8*$D8,""),"")</f>
        <v>2400</v>
      </c>
      <c r="BB8" s="60">
        <f>IF(ISNUMBER($D8),IF(Hours!BA8*$D8,Hours!BA8*$D8,""),"")</f>
        <v>2400</v>
      </c>
      <c r="BC8" s="60">
        <f>IF(ISNUMBER($D8),IF(Hours!BB8*$D8,Hours!BB8*$D8,""),"")</f>
        <v>2400</v>
      </c>
      <c r="BD8" s="60">
        <f>IF(ISNUMBER($D8),IF(Hours!BC8*$D8,Hours!BC8*$D8,""),"")</f>
        <v>2400</v>
      </c>
      <c r="BE8" s="60">
        <f>IF(ISNUMBER($D8),IF(Hours!BD8*$D8,Hours!BD8*$D8,""),"")</f>
        <v>2400</v>
      </c>
      <c r="BF8" s="60">
        <f>IF(ISNUMBER($D8),IF(Hours!BE8*$D8,Hours!BE8*$D8,""),"")</f>
        <v>2400</v>
      </c>
      <c r="BG8" s="60">
        <f>IF(ISNUMBER($D8),IF(Hours!BF8*$D8,Hours!BF8*$D8,""),"")</f>
        <v>2400</v>
      </c>
    </row>
    <row r="9" spans="2:59" x14ac:dyDescent="0.25">
      <c r="B9" s="21" t="str">
        <f>IF(ISBLANK(Hours!B9),"",Hours!B9)</f>
        <v>Jie Tian</v>
      </c>
      <c r="C9" s="21" t="str">
        <f>IF(ISBLANK(Hours!C9),"",Hours!C9)</f>
        <v>Sr. Project Manager</v>
      </c>
      <c r="D9" s="13">
        <f>IFERROR(INDEX(tIntRate[Internal Factor],MATCH(C9,tIntRate[Internal Role],0)),"")</f>
        <v>229.99999999999997</v>
      </c>
      <c r="E9" s="53">
        <f>IF(ISNUMBER(D9),IF(SUMIFS(H9:BG9,Hours!$G$75:$BF$75,TRUE)&gt;0,SUMIFS(H9:BG9,Hours!$G$75:$BF$75,TRUE),""),"")</f>
        <v>24839.999999999996</v>
      </c>
      <c r="F9" s="53">
        <f>IF(SUMIFS(H9:BG9,Hours!$G$75:$BF$75,FALSE)&gt;0,SUMIFS(H9:BG9,Hours!$G$75:$BF$75,FALSE),"")</f>
        <v>41399.999999999993</v>
      </c>
      <c r="G9" s="59">
        <f t="shared" si="1"/>
        <v>66239.999999999985</v>
      </c>
      <c r="H9" s="60" t="str">
        <f>IF(ISNUMBER($D9),IF(Hours!G9*$D9,Hours!G9*$D9,""),"")</f>
        <v/>
      </c>
      <c r="I9" s="60" t="str">
        <f>IF(ISNUMBER($D9),IF(Hours!H9*$D9,Hours!H9*$D9,""),"")</f>
        <v/>
      </c>
      <c r="J9" s="60" t="str">
        <f>IF(ISNUMBER($D9),IF(Hours!I9*$D9,Hours!I9*$D9,""),"")</f>
        <v/>
      </c>
      <c r="K9" s="60" t="str">
        <f>IF(ISNUMBER($D9),IF(Hours!J9*$D9,Hours!J9*$D9,""),"")</f>
        <v/>
      </c>
      <c r="L9" s="60" t="str">
        <f>IF(ISNUMBER($D9),IF(Hours!K9*$D9,Hours!K9*$D9,""),"")</f>
        <v/>
      </c>
      <c r="M9" s="60" t="str">
        <f>IF(ISNUMBER($D9),IF(Hours!L9*$D9,Hours!L9*$D9,""),"")</f>
        <v/>
      </c>
      <c r="N9" s="60" t="str">
        <f>IF(ISNUMBER($D9),IF(Hours!M9*$D9,Hours!M9*$D9,""),"")</f>
        <v/>
      </c>
      <c r="O9" s="60" t="str">
        <f>IF(ISNUMBER($D9),IF(Hours!N9*$D9,Hours!N9*$D9,""),"")</f>
        <v/>
      </c>
      <c r="P9" s="60" t="str">
        <f>IF(ISNUMBER($D9),IF(Hours!O9*$D9,Hours!O9*$D9,""),"")</f>
        <v/>
      </c>
      <c r="Q9" s="60" t="str">
        <f>IF(ISNUMBER($D9),IF(Hours!P9*$D9,Hours!P9*$D9,""),"")</f>
        <v/>
      </c>
      <c r="R9" s="60" t="str">
        <f>IF(ISNUMBER($D9),IF(Hours!Q9*$D9,Hours!Q9*$D9,""),"")</f>
        <v/>
      </c>
      <c r="S9" s="60" t="str">
        <f>IF(ISNUMBER($D9),IF(Hours!R9*$D9,Hours!R9*$D9,""),"")</f>
        <v/>
      </c>
      <c r="T9" s="60" t="str">
        <f>IF(ISNUMBER($D9),IF(Hours!S9*$D9,Hours!S9*$D9,""),"")</f>
        <v/>
      </c>
      <c r="U9" s="60" t="str">
        <f>IF(ISNUMBER($D9),IF(Hours!T9*$D9,Hours!T9*$D9,""),"")</f>
        <v/>
      </c>
      <c r="V9" s="60" t="str">
        <f>IF(ISNUMBER($D9),IF(Hours!U9*$D9,Hours!U9*$D9,""),"")</f>
        <v/>
      </c>
      <c r="W9" s="60" t="str">
        <f>IF(ISNUMBER($D9),IF(Hours!V9*$D9,Hours!V9*$D9,""),"")</f>
        <v/>
      </c>
      <c r="X9" s="60">
        <f>IF(ISNUMBER($D9),IF(Hours!W9*$D9,Hours!W9*$D9,""),"")</f>
        <v>919.99999999999989</v>
      </c>
      <c r="Y9" s="60">
        <f>IF(ISNUMBER($D9),IF(Hours!X9*$D9,Hours!X9*$D9,""),"")</f>
        <v>229.99999999999997</v>
      </c>
      <c r="Z9" s="60">
        <f>IF(ISNUMBER($D9),IF(Hours!Y9*$D9,Hours!Y9*$D9,""),"")</f>
        <v>229.99999999999997</v>
      </c>
      <c r="AA9" s="60" t="str">
        <f>IF(ISNUMBER($D9),IF(Hours!Z9*$D9,Hours!Z9*$D9,""),"")</f>
        <v/>
      </c>
      <c r="AB9" s="60" t="str">
        <f>IF(ISNUMBER($D9),IF(Hours!AA9*$D9,Hours!AA9*$D9,""),"")</f>
        <v/>
      </c>
      <c r="AC9" s="60" t="str">
        <f>IF(ISNUMBER($D9),IF(Hours!AB9*$D9,Hours!AB9*$D9,""),"")</f>
        <v/>
      </c>
      <c r="AD9" s="60" t="str">
        <f>IF(ISNUMBER($D9),IF(Hours!AC9*$D9,Hours!AC9*$D9,""),"")</f>
        <v/>
      </c>
      <c r="AE9" s="60">
        <f>IF(ISNUMBER($D9),IF(Hours!AD9*$D9,Hours!AD9*$D9,""),"")</f>
        <v>4369.9999999999991</v>
      </c>
      <c r="AF9" s="60">
        <f>IF(ISNUMBER($D9),IF(Hours!AE9*$D9,Hours!AE9*$D9,""),"")</f>
        <v>2299.9999999999995</v>
      </c>
      <c r="AG9" s="60">
        <f>IF(ISNUMBER($D9),IF(Hours!AF9*$D9,Hours!AF9*$D9,""),"")</f>
        <v>1609.9999999999998</v>
      </c>
      <c r="AH9" s="60">
        <f>IF(ISNUMBER($D9),IF(Hours!AG9*$D9,Hours!AG9*$D9,""),"")</f>
        <v>1839.9999999999998</v>
      </c>
      <c r="AI9" s="60">
        <f>IF(ISNUMBER($D9),IF(Hours!AH9*$D9,Hours!AH9*$D9,""),"")</f>
        <v>2069.9999999999995</v>
      </c>
      <c r="AJ9" s="60">
        <f>IF(ISNUMBER($D9),IF(Hours!AI9*$D9,Hours!AI9*$D9,""),"")</f>
        <v>459.99999999999994</v>
      </c>
      <c r="AK9" s="60">
        <f>IF(ISNUMBER($D9),IF(Hours!AJ9*$D9,Hours!AJ9*$D9,""),"")</f>
        <v>2299.9999999999995</v>
      </c>
      <c r="AL9" s="60">
        <f>IF(ISNUMBER($D9),IF(Hours!AK9*$D9,Hours!AK9*$D9,""),"")</f>
        <v>2299.9999999999995</v>
      </c>
      <c r="AM9" s="60">
        <f>IF(ISNUMBER($D9),IF(Hours!AL9*$D9,Hours!AL9*$D9,""),"")</f>
        <v>2299.9999999999995</v>
      </c>
      <c r="AN9" s="60">
        <f>IF(ISNUMBER($D9),IF(Hours!AM9*$D9,Hours!AM9*$D9,""),"")</f>
        <v>1839.9999999999998</v>
      </c>
      <c r="AO9" s="60">
        <f>IF(ISNUMBER($D9),IF(Hours!AN9*$D9,Hours!AN9*$D9,""),"")</f>
        <v>2069.9999999999995</v>
      </c>
      <c r="AP9" s="60">
        <f>IF(ISNUMBER($D9),IF(Hours!AO9*$D9,Hours!AO9*$D9,""),"")</f>
        <v>2299.9999999999995</v>
      </c>
      <c r="AQ9" s="60">
        <f>IF(ISNUMBER($D9),IF(Hours!AP9*$D9,Hours!AP9*$D9,""),"")</f>
        <v>2299.9999999999995</v>
      </c>
      <c r="AR9" s="60">
        <f>IF(ISNUMBER($D9),IF(Hours!AQ9*$D9,Hours!AQ9*$D9,""),"")</f>
        <v>2299.9999999999995</v>
      </c>
      <c r="AS9" s="60">
        <f>IF(ISNUMBER($D9),IF(Hours!AR9*$D9,Hours!AR9*$D9,""),"")</f>
        <v>2299.9999999999995</v>
      </c>
      <c r="AT9" s="60">
        <f>IF(ISNUMBER($D9),IF(Hours!AS9*$D9,Hours!AS9*$D9,""),"")</f>
        <v>2299.9999999999995</v>
      </c>
      <c r="AU9" s="60">
        <f>IF(ISNUMBER($D9),IF(Hours!AT9*$D9,Hours!AT9*$D9,""),"")</f>
        <v>2299.9999999999995</v>
      </c>
      <c r="AV9" s="60">
        <f>IF(ISNUMBER($D9),IF(Hours!AU9*$D9,Hours!AU9*$D9,""),"")</f>
        <v>2299.9999999999995</v>
      </c>
      <c r="AW9" s="60">
        <f>IF(ISNUMBER($D9),IF(Hours!AV9*$D9,Hours!AV9*$D9,""),"")</f>
        <v>2299.9999999999995</v>
      </c>
      <c r="AX9" s="60">
        <f>IF(ISNUMBER($D9),IF(Hours!AW9*$D9,Hours!AW9*$D9,""),"")</f>
        <v>2299.9999999999995</v>
      </c>
      <c r="AY9" s="60">
        <f>IF(ISNUMBER($D9),IF(Hours!AX9*$D9,Hours!AX9*$D9,""),"")</f>
        <v>2299.9999999999995</v>
      </c>
      <c r="AZ9" s="60">
        <f>IF(ISNUMBER($D9),IF(Hours!AY9*$D9,Hours!AY9*$D9,""),"")</f>
        <v>2299.9999999999995</v>
      </c>
      <c r="BA9" s="60">
        <f>IF(ISNUMBER($D9),IF(Hours!AZ9*$D9,Hours!AZ9*$D9,""),"")</f>
        <v>2299.9999999999995</v>
      </c>
      <c r="BB9" s="60">
        <f>IF(ISNUMBER($D9),IF(Hours!BA9*$D9,Hours!BA9*$D9,""),"")</f>
        <v>2299.9999999999995</v>
      </c>
      <c r="BC9" s="60">
        <f>IF(ISNUMBER($D9),IF(Hours!BB9*$D9,Hours!BB9*$D9,""),"")</f>
        <v>2299.9999999999995</v>
      </c>
      <c r="BD9" s="60">
        <f>IF(ISNUMBER($D9),IF(Hours!BC9*$D9,Hours!BC9*$D9,""),"")</f>
        <v>2299.9999999999995</v>
      </c>
      <c r="BE9" s="60">
        <f>IF(ISNUMBER($D9),IF(Hours!BD9*$D9,Hours!BD9*$D9,""),"")</f>
        <v>2299.9999999999995</v>
      </c>
      <c r="BF9" s="60">
        <f>IF(ISNUMBER($D9),IF(Hours!BE9*$D9,Hours!BE9*$D9,""),"")</f>
        <v>2299.9999999999995</v>
      </c>
      <c r="BG9" s="60">
        <f>IF(ISNUMBER($D9),IF(Hours!BF9*$D9,Hours!BF9*$D9,""),"")</f>
        <v>2299.9999999999995</v>
      </c>
    </row>
    <row r="10" spans="2:59" x14ac:dyDescent="0.25">
      <c r="B10" s="21" t="str">
        <f>IF(ISBLANK(Hours!B10),"",Hours!B10)</f>
        <v>Joyce Liu</v>
      </c>
      <c r="C10" s="21" t="str">
        <f>IF(ISBLANK(Hours!C10),"",Hours!C10)</f>
        <v>User Researcher</v>
      </c>
      <c r="D10" s="13">
        <f>IFERROR(INDEX(tIntRate[Internal Factor],MATCH(C10,tIntRate[Internal Role],0)),"")</f>
        <v>150</v>
      </c>
      <c r="E10" s="53">
        <f>IF(ISNUMBER(D10),IF(SUMIFS(H10:BG10,Hours!$G$75:$BF$75,TRUE)&gt;0,SUMIFS(H10:BG10,Hours!$G$75:$BF$75,TRUE),""),"")</f>
        <v>9225</v>
      </c>
      <c r="F10" s="53" t="str">
        <f>IF(SUMIFS(H10:BG10,Hours!$G$75:$BF$75,FALSE)&gt;0,SUMIFS(H10:BG10,Hours!$G$75:$BF$75,FALSE),"")</f>
        <v/>
      </c>
      <c r="G10" s="59">
        <f t="shared" si="1"/>
        <v>9225</v>
      </c>
      <c r="H10" s="60">
        <f>IF(ISNUMBER($D10),IF(Hours!G10*$D10,Hours!G10*$D10,""),"")</f>
        <v>150</v>
      </c>
      <c r="I10" s="60">
        <f>IF(ISNUMBER($D10),IF(Hours!H10*$D10,Hours!H10*$D10,""),"")</f>
        <v>1500</v>
      </c>
      <c r="J10" s="60">
        <f>IF(ISNUMBER($D10),IF(Hours!I10*$D10,Hours!I10*$D10,""),"")</f>
        <v>900</v>
      </c>
      <c r="K10" s="60">
        <f>IF(ISNUMBER($D10),IF(Hours!J10*$D10,Hours!J10*$D10,""),"")</f>
        <v>150</v>
      </c>
      <c r="L10" s="60" t="str">
        <f>IF(ISNUMBER($D10),IF(Hours!K10*$D10,Hours!K10*$D10,""),"")</f>
        <v/>
      </c>
      <c r="M10" s="60" t="str">
        <f>IF(ISNUMBER($D10),IF(Hours!L10*$D10,Hours!L10*$D10,""),"")</f>
        <v/>
      </c>
      <c r="N10" s="60" t="str">
        <f>IF(ISNUMBER($D10),IF(Hours!M10*$D10,Hours!M10*$D10,""),"")</f>
        <v/>
      </c>
      <c r="O10" s="60" t="str">
        <f>IF(ISNUMBER($D10),IF(Hours!N10*$D10,Hours!N10*$D10,""),"")</f>
        <v/>
      </c>
      <c r="P10" s="60">
        <f>IF(ISNUMBER($D10),IF(Hours!O10*$D10,Hours!O10*$D10,""),"")</f>
        <v>1500</v>
      </c>
      <c r="Q10" s="60">
        <f>IF(ISNUMBER($D10),IF(Hours!P10*$D10,Hours!P10*$D10,""),"")</f>
        <v>300</v>
      </c>
      <c r="R10" s="60">
        <f>IF(ISNUMBER($D10),IF(Hours!Q10*$D10,Hours!Q10*$D10,""),"")</f>
        <v>450</v>
      </c>
      <c r="S10" s="60" t="str">
        <f>IF(ISNUMBER($D10),IF(Hours!R10*$D10,Hours!R10*$D10,""),"")</f>
        <v/>
      </c>
      <c r="T10" s="60">
        <f>IF(ISNUMBER($D10),IF(Hours!S10*$D10,Hours!S10*$D10,""),"")</f>
        <v>600</v>
      </c>
      <c r="U10" s="60">
        <f>IF(ISNUMBER($D10),IF(Hours!T10*$D10,Hours!T10*$D10,""),"")</f>
        <v>150</v>
      </c>
      <c r="V10" s="60" t="str">
        <f>IF(ISNUMBER($D10),IF(Hours!U10*$D10,Hours!U10*$D10,""),"")</f>
        <v/>
      </c>
      <c r="W10" s="60">
        <f>IF(ISNUMBER($D10),IF(Hours!V10*$D10,Hours!V10*$D10,""),"")</f>
        <v>150</v>
      </c>
      <c r="X10" s="60">
        <f>IF(ISNUMBER($D10),IF(Hours!W10*$D10,Hours!W10*$D10,""),"")</f>
        <v>525</v>
      </c>
      <c r="Y10" s="60">
        <f>IF(ISNUMBER($D10),IF(Hours!X10*$D10,Hours!X10*$D10,""),"")</f>
        <v>750</v>
      </c>
      <c r="Z10" s="60">
        <f>IF(ISNUMBER($D10),IF(Hours!Y10*$D10,Hours!Y10*$D10,""),"")</f>
        <v>450</v>
      </c>
      <c r="AA10" s="60">
        <f>IF(ISNUMBER($D10),IF(Hours!Z10*$D10,Hours!Z10*$D10,""),"")</f>
        <v>450</v>
      </c>
      <c r="AB10" s="60">
        <f>IF(ISNUMBER($D10),IF(Hours!AA10*$D10,Hours!AA10*$D10,""),"")</f>
        <v>1200</v>
      </c>
      <c r="AC10" s="60" t="str">
        <f>IF(ISNUMBER($D10),IF(Hours!AB10*$D10,Hours!AB10*$D10,""),"")</f>
        <v/>
      </c>
      <c r="AD10" s="60" t="str">
        <f>IF(ISNUMBER($D10),IF(Hours!AC10*$D10,Hours!AC10*$D10,""),"")</f>
        <v/>
      </c>
      <c r="AE10" s="60" t="str">
        <f>IF(ISNUMBER($D10),IF(Hours!AD10*$D10,Hours!AD10*$D10,""),"")</f>
        <v/>
      </c>
      <c r="AF10" s="60" t="str">
        <f>IF(ISNUMBER($D10),IF(Hours!AE10*$D10,Hours!AE10*$D10,""),"")</f>
        <v/>
      </c>
      <c r="AG10" s="60" t="str">
        <f>IF(ISNUMBER($D10),IF(Hours!AF10*$D10,Hours!AF10*$D10,""),"")</f>
        <v/>
      </c>
      <c r="AH10" s="60" t="str">
        <f>IF(ISNUMBER($D10),IF(Hours!AG10*$D10,Hours!AG10*$D10,""),"")</f>
        <v/>
      </c>
      <c r="AI10" s="60" t="str">
        <f>IF(ISNUMBER($D10),IF(Hours!AH10*$D10,Hours!AH10*$D10,""),"")</f>
        <v/>
      </c>
      <c r="AJ10" s="60" t="str">
        <f>IF(ISNUMBER($D10),IF(Hours!AI10*$D10,Hours!AI10*$D10,""),"")</f>
        <v/>
      </c>
      <c r="AK10" s="60" t="str">
        <f>IF(ISNUMBER($D10),IF(Hours!AJ10*$D10,Hours!AJ10*$D10,""),"")</f>
        <v/>
      </c>
      <c r="AL10" s="60" t="str">
        <f>IF(ISNUMBER($D10),IF(Hours!AK10*$D10,Hours!AK10*$D10,""),"")</f>
        <v/>
      </c>
      <c r="AM10" s="60" t="str">
        <f>IF(ISNUMBER($D10),IF(Hours!AL10*$D10,Hours!AL10*$D10,""),"")</f>
        <v/>
      </c>
      <c r="AN10" s="60" t="str">
        <f>IF(ISNUMBER($D10),IF(Hours!AM10*$D10,Hours!AM10*$D10,""),"")</f>
        <v/>
      </c>
      <c r="AO10" s="60" t="str">
        <f>IF(ISNUMBER($D10),IF(Hours!AN10*$D10,Hours!AN10*$D10,""),"")</f>
        <v/>
      </c>
      <c r="AP10" s="60" t="str">
        <f>IF(ISNUMBER($D10),IF(Hours!AO10*$D10,Hours!AO10*$D10,""),"")</f>
        <v/>
      </c>
      <c r="AQ10" s="60" t="str">
        <f>IF(ISNUMBER($D10),IF(Hours!AP10*$D10,Hours!AP10*$D10,""),"")</f>
        <v/>
      </c>
      <c r="AR10" s="60" t="str">
        <f>IF(ISNUMBER($D10),IF(Hours!AQ10*$D10,Hours!AQ10*$D10,""),"")</f>
        <v/>
      </c>
      <c r="AS10" s="60" t="str">
        <f>IF(ISNUMBER($D10),IF(Hours!AR10*$D10,Hours!AR10*$D10,""),"")</f>
        <v/>
      </c>
      <c r="AT10" s="60" t="str">
        <f>IF(ISNUMBER($D10),IF(Hours!AS10*$D10,Hours!AS10*$D10,""),"")</f>
        <v/>
      </c>
      <c r="AU10" s="60" t="str">
        <f>IF(ISNUMBER($D10),IF(Hours!AT10*$D10,Hours!AT10*$D10,""),"")</f>
        <v/>
      </c>
      <c r="AV10" s="60" t="str">
        <f>IF(ISNUMBER($D10),IF(Hours!AU10*$D10,Hours!AU10*$D10,""),"")</f>
        <v/>
      </c>
      <c r="AW10" s="60" t="str">
        <f>IF(ISNUMBER($D10),IF(Hours!AV10*$D10,Hours!AV10*$D10,""),"")</f>
        <v/>
      </c>
      <c r="AX10" s="60" t="str">
        <f>IF(ISNUMBER($D10),IF(Hours!AW10*$D10,Hours!AW10*$D10,""),"")</f>
        <v/>
      </c>
      <c r="AY10" s="60" t="str">
        <f>IF(ISNUMBER($D10),IF(Hours!AX10*$D10,Hours!AX10*$D10,""),"")</f>
        <v/>
      </c>
      <c r="AZ10" s="60" t="str">
        <f>IF(ISNUMBER($D10),IF(Hours!AY10*$D10,Hours!AY10*$D10,""),"")</f>
        <v/>
      </c>
      <c r="BA10" s="60" t="str">
        <f>IF(ISNUMBER($D10),IF(Hours!AZ10*$D10,Hours!AZ10*$D10,""),"")</f>
        <v/>
      </c>
      <c r="BB10" s="60" t="str">
        <f>IF(ISNUMBER($D10),IF(Hours!BA10*$D10,Hours!BA10*$D10,""),"")</f>
        <v/>
      </c>
      <c r="BC10" s="60" t="str">
        <f>IF(ISNUMBER($D10),IF(Hours!BB10*$D10,Hours!BB10*$D10,""),"")</f>
        <v/>
      </c>
      <c r="BD10" s="60" t="str">
        <f>IF(ISNUMBER($D10),IF(Hours!BC10*$D10,Hours!BC10*$D10,""),"")</f>
        <v/>
      </c>
      <c r="BE10" s="60" t="str">
        <f>IF(ISNUMBER($D10),IF(Hours!BD10*$D10,Hours!BD10*$D10,""),"")</f>
        <v/>
      </c>
      <c r="BF10" s="60" t="str">
        <f>IF(ISNUMBER($D10),IF(Hours!BE10*$D10,Hours!BE10*$D10,""),"")</f>
        <v/>
      </c>
      <c r="BG10" s="60" t="str">
        <f>IF(ISNUMBER($D10),IF(Hours!BF10*$D10,Hours!BF10*$D10,""),"")</f>
        <v/>
      </c>
    </row>
    <row r="11" spans="2:59" x14ac:dyDescent="0.25">
      <c r="B11" s="21" t="str">
        <f>IF(ISBLANK(Hours!B11),"",Hours!B11)</f>
        <v>Larry Sun</v>
      </c>
      <c r="C11" s="21" t="str">
        <f>IF(ISBLANK(Hours!C11),"",Hours!C11)</f>
        <v>Designer</v>
      </c>
      <c r="D11" s="13">
        <f>IFERROR(INDEX(tIntRate[Internal Factor],MATCH(C11,tIntRate[Internal Role],0)),"")</f>
        <v>120</v>
      </c>
      <c r="E11" s="53">
        <f>IF(ISNUMBER(D11),IF(SUMIFS(H11:BG11,Hours!$G$75:$BF$75,TRUE)&gt;0,SUMIFS(H11:BG11,Hours!$G$75:$BF$75,TRUE),""),"")</f>
        <v>1320</v>
      </c>
      <c r="F11" s="53" t="str">
        <f>IF(SUMIFS(H11:BG11,Hours!$G$75:$BF$75,FALSE)&gt;0,SUMIFS(H11:BG11,Hours!$G$75:$BF$75,FALSE),"")</f>
        <v/>
      </c>
      <c r="G11" s="59">
        <f t="shared" si="1"/>
        <v>1320</v>
      </c>
      <c r="H11" s="60" t="str">
        <f>IF(ISNUMBER($D11),IF(Hours!G11*$D11,Hours!G11*$D11,""),"")</f>
        <v/>
      </c>
      <c r="I11" s="60" t="str">
        <f>IF(ISNUMBER($D11),IF(Hours!H11*$D11,Hours!H11*$D11,""),"")</f>
        <v/>
      </c>
      <c r="J11" s="60" t="str">
        <f>IF(ISNUMBER($D11),IF(Hours!I11*$D11,Hours!I11*$D11,""),"")</f>
        <v/>
      </c>
      <c r="K11" s="60" t="str">
        <f>IF(ISNUMBER($D11),IF(Hours!J11*$D11,Hours!J11*$D11,""),"")</f>
        <v/>
      </c>
      <c r="L11" s="60" t="str">
        <f>IF(ISNUMBER($D11),IF(Hours!K11*$D11,Hours!K11*$D11,""),"")</f>
        <v/>
      </c>
      <c r="M11" s="60" t="str">
        <f>IF(ISNUMBER($D11),IF(Hours!L11*$D11,Hours!L11*$D11,""),"")</f>
        <v/>
      </c>
      <c r="N11" s="60" t="str">
        <f>IF(ISNUMBER($D11),IF(Hours!M11*$D11,Hours!M11*$D11,""),"")</f>
        <v/>
      </c>
      <c r="O11" s="60" t="str">
        <f>IF(ISNUMBER($D11),IF(Hours!N11*$D11,Hours!N11*$D11,""),"")</f>
        <v/>
      </c>
      <c r="P11" s="60">
        <f>IF(ISNUMBER($D11),IF(Hours!O11*$D11,Hours!O11*$D11,""),"")</f>
        <v>240</v>
      </c>
      <c r="Q11" s="60" t="str">
        <f>IF(ISNUMBER($D11),IF(Hours!P11*$D11,Hours!P11*$D11,""),"")</f>
        <v/>
      </c>
      <c r="R11" s="60" t="str">
        <f>IF(ISNUMBER($D11),IF(Hours!Q11*$D11,Hours!Q11*$D11,""),"")</f>
        <v/>
      </c>
      <c r="S11" s="60" t="str">
        <f>IF(ISNUMBER($D11),IF(Hours!R11*$D11,Hours!R11*$D11,""),"")</f>
        <v/>
      </c>
      <c r="T11" s="60" t="str">
        <f>IF(ISNUMBER($D11),IF(Hours!S11*$D11,Hours!S11*$D11,""),"")</f>
        <v/>
      </c>
      <c r="U11" s="60" t="str">
        <f>IF(ISNUMBER($D11),IF(Hours!T11*$D11,Hours!T11*$D11,""),"")</f>
        <v/>
      </c>
      <c r="V11" s="60" t="str">
        <f>IF(ISNUMBER($D11),IF(Hours!U11*$D11,Hours!U11*$D11,""),"")</f>
        <v/>
      </c>
      <c r="W11" s="60" t="str">
        <f>IF(ISNUMBER($D11),IF(Hours!V11*$D11,Hours!V11*$D11,""),"")</f>
        <v/>
      </c>
      <c r="X11" s="60">
        <f>IF(ISNUMBER($D11),IF(Hours!W11*$D11,Hours!W11*$D11,""),"")</f>
        <v>1080</v>
      </c>
      <c r="Y11" s="60" t="str">
        <f>IF(ISNUMBER($D11),IF(Hours!X11*$D11,Hours!X11*$D11,""),"")</f>
        <v/>
      </c>
      <c r="Z11" s="60" t="str">
        <f>IF(ISNUMBER($D11),IF(Hours!Y11*$D11,Hours!Y11*$D11,""),"")</f>
        <v/>
      </c>
      <c r="AA11" s="60" t="str">
        <f>IF(ISNUMBER($D11),IF(Hours!Z11*$D11,Hours!Z11*$D11,""),"")</f>
        <v/>
      </c>
      <c r="AB11" s="60" t="str">
        <f>IF(ISNUMBER($D11),IF(Hours!AA11*$D11,Hours!AA11*$D11,""),"")</f>
        <v/>
      </c>
      <c r="AC11" s="60" t="str">
        <f>IF(ISNUMBER($D11),IF(Hours!AB11*$D11,Hours!AB11*$D11,""),"")</f>
        <v/>
      </c>
      <c r="AD11" s="60" t="str">
        <f>IF(ISNUMBER($D11),IF(Hours!AC11*$D11,Hours!AC11*$D11,""),"")</f>
        <v/>
      </c>
      <c r="AE11" s="60" t="str">
        <f>IF(ISNUMBER($D11),IF(Hours!AD11*$D11,Hours!AD11*$D11,""),"")</f>
        <v/>
      </c>
      <c r="AF11" s="60" t="str">
        <f>IF(ISNUMBER($D11),IF(Hours!AE11*$D11,Hours!AE11*$D11,""),"")</f>
        <v/>
      </c>
      <c r="AG11" s="60" t="str">
        <f>IF(ISNUMBER($D11),IF(Hours!AF11*$D11,Hours!AF11*$D11,""),"")</f>
        <v/>
      </c>
      <c r="AH11" s="60" t="str">
        <f>IF(ISNUMBER($D11),IF(Hours!AG11*$D11,Hours!AG11*$D11,""),"")</f>
        <v/>
      </c>
      <c r="AI11" s="60" t="str">
        <f>IF(ISNUMBER($D11),IF(Hours!AH11*$D11,Hours!AH11*$D11,""),"")</f>
        <v/>
      </c>
      <c r="AJ11" s="60" t="str">
        <f>IF(ISNUMBER($D11),IF(Hours!AI11*$D11,Hours!AI11*$D11,""),"")</f>
        <v/>
      </c>
      <c r="AK11" s="60" t="str">
        <f>IF(ISNUMBER($D11),IF(Hours!AJ11*$D11,Hours!AJ11*$D11,""),"")</f>
        <v/>
      </c>
      <c r="AL11" s="60" t="str">
        <f>IF(ISNUMBER($D11),IF(Hours!AK11*$D11,Hours!AK11*$D11,""),"")</f>
        <v/>
      </c>
      <c r="AM11" s="60" t="str">
        <f>IF(ISNUMBER($D11),IF(Hours!AL11*$D11,Hours!AL11*$D11,""),"")</f>
        <v/>
      </c>
      <c r="AN11" s="60" t="str">
        <f>IF(ISNUMBER($D11),IF(Hours!AM11*$D11,Hours!AM11*$D11,""),"")</f>
        <v/>
      </c>
      <c r="AO11" s="60" t="str">
        <f>IF(ISNUMBER($D11),IF(Hours!AN11*$D11,Hours!AN11*$D11,""),"")</f>
        <v/>
      </c>
      <c r="AP11" s="60" t="str">
        <f>IF(ISNUMBER($D11),IF(Hours!AO11*$D11,Hours!AO11*$D11,""),"")</f>
        <v/>
      </c>
      <c r="AQ11" s="60" t="str">
        <f>IF(ISNUMBER($D11),IF(Hours!AP11*$D11,Hours!AP11*$D11,""),"")</f>
        <v/>
      </c>
      <c r="AR11" s="60" t="str">
        <f>IF(ISNUMBER($D11),IF(Hours!AQ11*$D11,Hours!AQ11*$D11,""),"")</f>
        <v/>
      </c>
      <c r="AS11" s="60" t="str">
        <f>IF(ISNUMBER($D11),IF(Hours!AR11*$D11,Hours!AR11*$D11,""),"")</f>
        <v/>
      </c>
      <c r="AT11" s="60" t="str">
        <f>IF(ISNUMBER($D11),IF(Hours!AS11*$D11,Hours!AS11*$D11,""),"")</f>
        <v/>
      </c>
      <c r="AU11" s="60" t="str">
        <f>IF(ISNUMBER($D11),IF(Hours!AT11*$D11,Hours!AT11*$D11,""),"")</f>
        <v/>
      </c>
      <c r="AV11" s="60" t="str">
        <f>IF(ISNUMBER($D11),IF(Hours!AU11*$D11,Hours!AU11*$D11,""),"")</f>
        <v/>
      </c>
      <c r="AW11" s="60" t="str">
        <f>IF(ISNUMBER($D11),IF(Hours!AV11*$D11,Hours!AV11*$D11,""),"")</f>
        <v/>
      </c>
      <c r="AX11" s="60" t="str">
        <f>IF(ISNUMBER($D11),IF(Hours!AW11*$D11,Hours!AW11*$D11,""),"")</f>
        <v/>
      </c>
      <c r="AY11" s="60" t="str">
        <f>IF(ISNUMBER($D11),IF(Hours!AX11*$D11,Hours!AX11*$D11,""),"")</f>
        <v/>
      </c>
      <c r="AZ11" s="60" t="str">
        <f>IF(ISNUMBER($D11),IF(Hours!AY11*$D11,Hours!AY11*$D11,""),"")</f>
        <v/>
      </c>
      <c r="BA11" s="60" t="str">
        <f>IF(ISNUMBER($D11),IF(Hours!AZ11*$D11,Hours!AZ11*$D11,""),"")</f>
        <v/>
      </c>
      <c r="BB11" s="60" t="str">
        <f>IF(ISNUMBER($D11),IF(Hours!BA11*$D11,Hours!BA11*$D11,""),"")</f>
        <v/>
      </c>
      <c r="BC11" s="60" t="str">
        <f>IF(ISNUMBER($D11),IF(Hours!BB11*$D11,Hours!BB11*$D11,""),"")</f>
        <v/>
      </c>
      <c r="BD11" s="60" t="str">
        <f>IF(ISNUMBER($D11),IF(Hours!BC11*$D11,Hours!BC11*$D11,""),"")</f>
        <v/>
      </c>
      <c r="BE11" s="60" t="str">
        <f>IF(ISNUMBER($D11),IF(Hours!BD11*$D11,Hours!BD11*$D11,""),"")</f>
        <v/>
      </c>
      <c r="BF11" s="60" t="str">
        <f>IF(ISNUMBER($D11),IF(Hours!BE11*$D11,Hours!BE11*$D11,""),"")</f>
        <v/>
      </c>
      <c r="BG11" s="60" t="str">
        <f>IF(ISNUMBER($D11),IF(Hours!BF11*$D11,Hours!BF11*$D11,""),"")</f>
        <v/>
      </c>
    </row>
    <row r="12" spans="2:59" x14ac:dyDescent="0.25">
      <c r="B12" s="21" t="str">
        <f>IF(ISBLANK(Hours!B12),"",Hours!B12)</f>
        <v>Leon Ren</v>
      </c>
      <c r="C12" s="21" t="str">
        <f>IF(ISBLANK(Hours!C12),"",Hours!C12)</f>
        <v>Software Technical Lead</v>
      </c>
      <c r="D12" s="13">
        <f>IFERROR(INDEX(tIntRate[Internal Factor],MATCH(C12,tIntRate[Internal Role],0)),"")</f>
        <v>150</v>
      </c>
      <c r="E12" s="53">
        <f>IF(ISNUMBER(D12),IF(SUMIFS(H12:BG12,Hours!$G$75:$BF$75,TRUE)&gt;0,SUMIFS(H12:BG12,Hours!$G$75:$BF$75,TRUE),""),"")</f>
        <v>107850</v>
      </c>
      <c r="F12" s="53">
        <f>IF(SUMIFS(H12:BG12,Hours!$G$75:$BF$75,FALSE)&gt;0,SUMIFS(H12:BG12,Hours!$G$75:$BF$75,FALSE),"")</f>
        <v>54000</v>
      </c>
      <c r="G12" s="59">
        <f t="shared" si="1"/>
        <v>161850</v>
      </c>
      <c r="H12" s="60">
        <f>IF(ISNUMBER($D12),IF(Hours!G12*$D12,Hours!G12*$D12,""),"")</f>
        <v>1200</v>
      </c>
      <c r="I12" s="60">
        <f>IF(ISNUMBER($D12),IF(Hours!H12*$D12,Hours!H12*$D12,""),"")</f>
        <v>450</v>
      </c>
      <c r="J12" s="60">
        <f>IF(ISNUMBER($D12),IF(Hours!I12*$D12,Hours!I12*$D12,""),"")</f>
        <v>2400</v>
      </c>
      <c r="K12" s="60">
        <f>IF(ISNUMBER($D12),IF(Hours!J12*$D12,Hours!J12*$D12,""),"")</f>
        <v>1650</v>
      </c>
      <c r="L12" s="60" t="str">
        <f>IF(ISNUMBER($D12),IF(Hours!K12*$D12,Hours!K12*$D12,""),"")</f>
        <v/>
      </c>
      <c r="M12" s="60" t="str">
        <f>IF(ISNUMBER($D12),IF(Hours!L12*$D12,Hours!L12*$D12,""),"")</f>
        <v/>
      </c>
      <c r="N12" s="60">
        <f>IF(ISNUMBER($D12),IF(Hours!M12*$D12,Hours!M12*$D12,""),"")</f>
        <v>900</v>
      </c>
      <c r="O12" s="60">
        <f>IF(ISNUMBER($D12),IF(Hours!N12*$D12,Hours!N12*$D12,""),"")</f>
        <v>2550</v>
      </c>
      <c r="P12" s="60">
        <f>IF(ISNUMBER($D12),IF(Hours!O12*$D12,Hours!O12*$D12,""),"")</f>
        <v>4275</v>
      </c>
      <c r="Q12" s="60">
        <f>IF(ISNUMBER($D12),IF(Hours!P12*$D12,Hours!P12*$D12,""),"")</f>
        <v>3300</v>
      </c>
      <c r="R12" s="60">
        <f>IF(ISNUMBER($D12),IF(Hours!Q12*$D12,Hours!Q12*$D12,""),"")</f>
        <v>5250</v>
      </c>
      <c r="S12" s="60">
        <f>IF(ISNUMBER($D12),IF(Hours!R12*$D12,Hours!R12*$D12,""),"")</f>
        <v>6825</v>
      </c>
      <c r="T12" s="60">
        <f>IF(ISNUMBER($D12),IF(Hours!S12*$D12,Hours!S12*$D12,""),"")</f>
        <v>2700</v>
      </c>
      <c r="U12" s="60">
        <f>IF(ISNUMBER($D12),IF(Hours!T12*$D12,Hours!T12*$D12,""),"")</f>
        <v>1050</v>
      </c>
      <c r="V12" s="60">
        <f>IF(ISNUMBER($D12),IF(Hours!U12*$D12,Hours!U12*$D12,""),"")</f>
        <v>2400</v>
      </c>
      <c r="W12" s="60">
        <f>IF(ISNUMBER($D12),IF(Hours!V12*$D12,Hours!V12*$D12,""),"")</f>
        <v>5100</v>
      </c>
      <c r="X12" s="60">
        <f>IF(ISNUMBER($D12),IF(Hours!W12*$D12,Hours!W12*$D12,""),"")</f>
        <v>7050</v>
      </c>
      <c r="Y12" s="60">
        <f>IF(ISNUMBER($D12),IF(Hours!X12*$D12,Hours!X12*$D12,""),"")</f>
        <v>3300</v>
      </c>
      <c r="Z12" s="60">
        <f>IF(ISNUMBER($D12),IF(Hours!Y12*$D12,Hours!Y12*$D12,""),"")</f>
        <v>4050</v>
      </c>
      <c r="AA12" s="60">
        <f>IF(ISNUMBER($D12),IF(Hours!Z12*$D12,Hours!Z12*$D12,""),"")</f>
        <v>6000</v>
      </c>
      <c r="AB12" s="60">
        <f>IF(ISNUMBER($D12),IF(Hours!AA12*$D12,Hours!AA12*$D12,""),"")</f>
        <v>5700</v>
      </c>
      <c r="AC12" s="60">
        <f>IF(ISNUMBER($D12),IF(Hours!AB12*$D12,Hours!AB12*$D12,""),"")</f>
        <v>5550</v>
      </c>
      <c r="AD12" s="60">
        <f>IF(ISNUMBER($D12),IF(Hours!AC12*$D12,Hours!AC12*$D12,""),"")</f>
        <v>2400</v>
      </c>
      <c r="AE12" s="60">
        <f>IF(ISNUMBER($D12),IF(Hours!AD12*$D12,Hours!AD12*$D12,""),"")</f>
        <v>1500</v>
      </c>
      <c r="AF12" s="60">
        <f>IF(ISNUMBER($D12),IF(Hours!AE12*$D12,Hours!AE12*$D12,""),"")</f>
        <v>1650</v>
      </c>
      <c r="AG12" s="60">
        <f>IF(ISNUMBER($D12),IF(Hours!AF12*$D12,Hours!AF12*$D12,""),"")</f>
        <v>3150</v>
      </c>
      <c r="AH12" s="60">
        <f>IF(ISNUMBER($D12),IF(Hours!AG12*$D12,Hours!AG12*$D12,""),"")</f>
        <v>5250</v>
      </c>
      <c r="AI12" s="60">
        <f>IF(ISNUMBER($D12),IF(Hours!AH12*$D12,Hours!AH12*$D12,""),"")</f>
        <v>1800</v>
      </c>
      <c r="AJ12" s="60">
        <f>IF(ISNUMBER($D12),IF(Hours!AI12*$D12,Hours!AI12*$D12,""),"")</f>
        <v>4350</v>
      </c>
      <c r="AK12" s="60">
        <f>IF(ISNUMBER($D12),IF(Hours!AJ12*$D12,Hours!AJ12*$D12,""),"")</f>
        <v>3150</v>
      </c>
      <c r="AL12" s="60">
        <f>IF(ISNUMBER($D12),IF(Hours!AK12*$D12,Hours!AK12*$D12,""),"")</f>
        <v>2550</v>
      </c>
      <c r="AM12" s="60">
        <f>IF(ISNUMBER($D12),IF(Hours!AL12*$D12,Hours!AL12*$D12,""),"")</f>
        <v>4350</v>
      </c>
      <c r="AN12" s="60">
        <f>IF(ISNUMBER($D12),IF(Hours!AM12*$D12,Hours!AM12*$D12,""),"")</f>
        <v>3150</v>
      </c>
      <c r="AO12" s="60">
        <f>IF(ISNUMBER($D12),IF(Hours!AN12*$D12,Hours!AN12*$D12,""),"")</f>
        <v>2850</v>
      </c>
      <c r="AP12" s="60">
        <f>IF(ISNUMBER($D12),IF(Hours!AO12*$D12,Hours!AO12*$D12,""),"")</f>
        <v>3000</v>
      </c>
      <c r="AQ12" s="60">
        <f>IF(ISNUMBER($D12),IF(Hours!AP12*$D12,Hours!AP12*$D12,""),"")</f>
        <v>3000</v>
      </c>
      <c r="AR12" s="60">
        <f>IF(ISNUMBER($D12),IF(Hours!AQ12*$D12,Hours!AQ12*$D12,""),"")</f>
        <v>3000</v>
      </c>
      <c r="AS12" s="60">
        <f>IF(ISNUMBER($D12),IF(Hours!AR12*$D12,Hours!AR12*$D12,""),"")</f>
        <v>3000</v>
      </c>
      <c r="AT12" s="60">
        <f>IF(ISNUMBER($D12),IF(Hours!AS12*$D12,Hours!AS12*$D12,""),"")</f>
        <v>3000</v>
      </c>
      <c r="AU12" s="60">
        <f>IF(ISNUMBER($D12),IF(Hours!AT12*$D12,Hours!AT12*$D12,""),"")</f>
        <v>3000</v>
      </c>
      <c r="AV12" s="60">
        <f>IF(ISNUMBER($D12),IF(Hours!AU12*$D12,Hours!AU12*$D12,""),"")</f>
        <v>3000</v>
      </c>
      <c r="AW12" s="60">
        <f>IF(ISNUMBER($D12),IF(Hours!AV12*$D12,Hours!AV12*$D12,""),"")</f>
        <v>3000</v>
      </c>
      <c r="AX12" s="60">
        <f>IF(ISNUMBER($D12),IF(Hours!AW12*$D12,Hours!AW12*$D12,""),"")</f>
        <v>3000</v>
      </c>
      <c r="AY12" s="60">
        <f>IF(ISNUMBER($D12),IF(Hours!AX12*$D12,Hours!AX12*$D12,""),"")</f>
        <v>3000</v>
      </c>
      <c r="AZ12" s="60">
        <f>IF(ISNUMBER($D12),IF(Hours!AY12*$D12,Hours!AY12*$D12,""),"")</f>
        <v>3000</v>
      </c>
      <c r="BA12" s="60">
        <f>IF(ISNUMBER($D12),IF(Hours!AZ12*$D12,Hours!AZ12*$D12,""),"")</f>
        <v>3000</v>
      </c>
      <c r="BB12" s="60">
        <f>IF(ISNUMBER($D12),IF(Hours!BA12*$D12,Hours!BA12*$D12,""),"")</f>
        <v>3000</v>
      </c>
      <c r="BC12" s="60">
        <f>IF(ISNUMBER($D12),IF(Hours!BB12*$D12,Hours!BB12*$D12,""),"")</f>
        <v>3000</v>
      </c>
      <c r="BD12" s="60">
        <f>IF(ISNUMBER($D12),IF(Hours!BC12*$D12,Hours!BC12*$D12,""),"")</f>
        <v>3000</v>
      </c>
      <c r="BE12" s="60">
        <f>IF(ISNUMBER($D12),IF(Hours!BD12*$D12,Hours!BD12*$D12,""),"")</f>
        <v>3000</v>
      </c>
      <c r="BF12" s="60">
        <f>IF(ISNUMBER($D12),IF(Hours!BE12*$D12,Hours!BE12*$D12,""),"")</f>
        <v>3000</v>
      </c>
      <c r="BG12" s="60">
        <f>IF(ISNUMBER($D12),IF(Hours!BF12*$D12,Hours!BF12*$D12,""),"")</f>
        <v>3000</v>
      </c>
    </row>
    <row r="13" spans="2:59" x14ac:dyDescent="0.25">
      <c r="B13" s="21" t="str">
        <f>IF(ISBLANK(Hours!B13),"",Hours!B13)</f>
        <v>Vicky Li</v>
      </c>
      <c r="C13" s="21" t="str">
        <f>IF(ISBLANK(Hours!C13),"",Hours!C13)</f>
        <v>Sr. QA Analyst</v>
      </c>
      <c r="D13" s="13">
        <f>IFERROR(INDEX(tIntRate[Internal Factor],MATCH(C13,tIntRate[Internal Role],0)),"")</f>
        <v>120</v>
      </c>
      <c r="E13" s="53">
        <f>IF(ISNUMBER(D13),IF(SUMIFS(H13:BG13,Hours!$G$75:$BF$75,TRUE)&gt;0,SUMIFS(H13:BG13,Hours!$G$75:$BF$75,TRUE),""),"")</f>
        <v>68040</v>
      </c>
      <c r="F13" s="53">
        <f>IF(SUMIFS(H13:BG13,Hours!$G$75:$BF$75,FALSE)&gt;0,SUMIFS(H13:BG13,Hours!$G$75:$BF$75,FALSE),"")</f>
        <v>43200</v>
      </c>
      <c r="G13" s="59">
        <f t="shared" si="1"/>
        <v>111240</v>
      </c>
      <c r="H13" s="60">
        <f>IF(ISNUMBER($D13),IF(Hours!G13*$D13,Hours!G13*$D13,""),"")</f>
        <v>960</v>
      </c>
      <c r="I13" s="60">
        <f>IF(ISNUMBER($D13),IF(Hours!H13*$D13,Hours!H13*$D13,""),"")</f>
        <v>480</v>
      </c>
      <c r="J13" s="60" t="str">
        <f>IF(ISNUMBER($D13),IF(Hours!I13*$D13,Hours!I13*$D13,""),"")</f>
        <v/>
      </c>
      <c r="K13" s="60">
        <f>IF(ISNUMBER($D13),IF(Hours!J13*$D13,Hours!J13*$D13,""),"")</f>
        <v>960</v>
      </c>
      <c r="L13" s="60" t="str">
        <f>IF(ISNUMBER($D13),IF(Hours!K13*$D13,Hours!K13*$D13,""),"")</f>
        <v/>
      </c>
      <c r="M13" s="60" t="str">
        <f>IF(ISNUMBER($D13),IF(Hours!L13*$D13,Hours!L13*$D13,""),"")</f>
        <v/>
      </c>
      <c r="N13" s="60">
        <f>IF(ISNUMBER($D13),IF(Hours!M13*$D13,Hours!M13*$D13,""),"")</f>
        <v>2400</v>
      </c>
      <c r="O13" s="60">
        <f>IF(ISNUMBER($D13),IF(Hours!N13*$D13,Hours!N13*$D13,""),"")</f>
        <v>4440</v>
      </c>
      <c r="P13" s="60">
        <f>IF(ISNUMBER($D13),IF(Hours!O13*$D13,Hours!O13*$D13,""),"")</f>
        <v>2400</v>
      </c>
      <c r="Q13" s="60">
        <f>IF(ISNUMBER($D13),IF(Hours!P13*$D13,Hours!P13*$D13,""),"")</f>
        <v>2400</v>
      </c>
      <c r="R13" s="60">
        <f>IF(ISNUMBER($D13),IF(Hours!Q13*$D13,Hours!Q13*$D13,""),"")</f>
        <v>1440</v>
      </c>
      <c r="S13" s="60">
        <f>IF(ISNUMBER($D13),IF(Hours!R13*$D13,Hours!R13*$D13,""),"")</f>
        <v>1440</v>
      </c>
      <c r="T13" s="60">
        <f>IF(ISNUMBER($D13),IF(Hours!S13*$D13,Hours!S13*$D13,""),"")</f>
        <v>3840</v>
      </c>
      <c r="U13" s="60">
        <f>IF(ISNUMBER($D13),IF(Hours!T13*$D13,Hours!T13*$D13,""),"")</f>
        <v>2400</v>
      </c>
      <c r="V13" s="60">
        <f>IF(ISNUMBER($D13),IF(Hours!U13*$D13,Hours!U13*$D13,""),"")</f>
        <v>1440</v>
      </c>
      <c r="W13" s="60">
        <f>IF(ISNUMBER($D13),IF(Hours!V13*$D13,Hours!V13*$D13,""),"")</f>
        <v>2400</v>
      </c>
      <c r="X13" s="60">
        <f>IF(ISNUMBER($D13),IF(Hours!W13*$D13,Hours!W13*$D13,""),"")</f>
        <v>2880</v>
      </c>
      <c r="Y13" s="60">
        <f>IF(ISNUMBER($D13),IF(Hours!X13*$D13,Hours!X13*$D13,""),"")</f>
        <v>1920</v>
      </c>
      <c r="Z13" s="60">
        <f>IF(ISNUMBER($D13),IF(Hours!Y13*$D13,Hours!Y13*$D13,""),"")</f>
        <v>1920</v>
      </c>
      <c r="AA13" s="60">
        <f>IF(ISNUMBER($D13),IF(Hours!Z13*$D13,Hours!Z13*$D13,""),"")</f>
        <v>2400</v>
      </c>
      <c r="AB13" s="60">
        <f>IF(ISNUMBER($D13),IF(Hours!AA13*$D13,Hours!AA13*$D13,""),"")</f>
        <v>2400</v>
      </c>
      <c r="AC13" s="60">
        <f>IF(ISNUMBER($D13),IF(Hours!AB13*$D13,Hours!AB13*$D13,""),"")</f>
        <v>2400</v>
      </c>
      <c r="AD13" s="60">
        <f>IF(ISNUMBER($D13),IF(Hours!AC13*$D13,Hours!AC13*$D13,""),"")</f>
        <v>2400</v>
      </c>
      <c r="AE13" s="60">
        <f>IF(ISNUMBER($D13),IF(Hours!AD13*$D13,Hours!AD13*$D13,""),"")</f>
        <v>2400</v>
      </c>
      <c r="AF13" s="60">
        <f>IF(ISNUMBER($D13),IF(Hours!AE13*$D13,Hours!AE13*$D13,""),"")</f>
        <v>1920</v>
      </c>
      <c r="AG13" s="60">
        <f>IF(ISNUMBER($D13),IF(Hours!AF13*$D13,Hours!AF13*$D13,""),"")</f>
        <v>1200</v>
      </c>
      <c r="AH13" s="60">
        <f>IF(ISNUMBER($D13),IF(Hours!AG13*$D13,Hours!AG13*$D13,""),"")</f>
        <v>2400</v>
      </c>
      <c r="AI13" s="60">
        <f>IF(ISNUMBER($D13),IF(Hours!AH13*$D13,Hours!AH13*$D13,""),"")</f>
        <v>2400</v>
      </c>
      <c r="AJ13" s="60">
        <f>IF(ISNUMBER($D13),IF(Hours!AI13*$D13,Hours!AI13*$D13,""),"")</f>
        <v>2400</v>
      </c>
      <c r="AK13" s="60">
        <f>IF(ISNUMBER($D13),IF(Hours!AJ13*$D13,Hours!AJ13*$D13,""),"")</f>
        <v>2400</v>
      </c>
      <c r="AL13" s="60">
        <f>IF(ISNUMBER($D13),IF(Hours!AK13*$D13,Hours!AK13*$D13,""),"")</f>
        <v>2400</v>
      </c>
      <c r="AM13" s="60">
        <f>IF(ISNUMBER($D13),IF(Hours!AL13*$D13,Hours!AL13*$D13,""),"")</f>
        <v>2400</v>
      </c>
      <c r="AN13" s="60">
        <f>IF(ISNUMBER($D13),IF(Hours!AM13*$D13,Hours!AM13*$D13,""),"")</f>
        <v>2400</v>
      </c>
      <c r="AO13" s="60">
        <f>IF(ISNUMBER($D13),IF(Hours!AN13*$D13,Hours!AN13*$D13,""),"")</f>
        <v>2400</v>
      </c>
      <c r="AP13" s="60">
        <f>IF(ISNUMBER($D13),IF(Hours!AO13*$D13,Hours!AO13*$D13,""),"")</f>
        <v>2400</v>
      </c>
      <c r="AQ13" s="60">
        <f>IF(ISNUMBER($D13),IF(Hours!AP13*$D13,Hours!AP13*$D13,""),"")</f>
        <v>2400</v>
      </c>
      <c r="AR13" s="60">
        <f>IF(ISNUMBER($D13),IF(Hours!AQ13*$D13,Hours!AQ13*$D13,""),"")</f>
        <v>2400</v>
      </c>
      <c r="AS13" s="60">
        <f>IF(ISNUMBER($D13),IF(Hours!AR13*$D13,Hours!AR13*$D13,""),"")</f>
        <v>2400</v>
      </c>
      <c r="AT13" s="60">
        <f>IF(ISNUMBER($D13),IF(Hours!AS13*$D13,Hours!AS13*$D13,""),"")</f>
        <v>2400</v>
      </c>
      <c r="AU13" s="60">
        <f>IF(ISNUMBER($D13),IF(Hours!AT13*$D13,Hours!AT13*$D13,""),"")</f>
        <v>2400</v>
      </c>
      <c r="AV13" s="60">
        <f>IF(ISNUMBER($D13),IF(Hours!AU13*$D13,Hours!AU13*$D13,""),"")</f>
        <v>2400</v>
      </c>
      <c r="AW13" s="60">
        <f>IF(ISNUMBER($D13),IF(Hours!AV13*$D13,Hours!AV13*$D13,""),"")</f>
        <v>2400</v>
      </c>
      <c r="AX13" s="60">
        <f>IF(ISNUMBER($D13),IF(Hours!AW13*$D13,Hours!AW13*$D13,""),"")</f>
        <v>2400</v>
      </c>
      <c r="AY13" s="60">
        <f>IF(ISNUMBER($D13),IF(Hours!AX13*$D13,Hours!AX13*$D13,""),"")</f>
        <v>2400</v>
      </c>
      <c r="AZ13" s="60">
        <f>IF(ISNUMBER($D13),IF(Hours!AY13*$D13,Hours!AY13*$D13,""),"")</f>
        <v>2400</v>
      </c>
      <c r="BA13" s="60">
        <f>IF(ISNUMBER($D13),IF(Hours!AZ13*$D13,Hours!AZ13*$D13,""),"")</f>
        <v>2400</v>
      </c>
      <c r="BB13" s="60">
        <f>IF(ISNUMBER($D13),IF(Hours!BA13*$D13,Hours!BA13*$D13,""),"")</f>
        <v>2400</v>
      </c>
      <c r="BC13" s="60">
        <f>IF(ISNUMBER($D13),IF(Hours!BB13*$D13,Hours!BB13*$D13,""),"")</f>
        <v>2400</v>
      </c>
      <c r="BD13" s="60">
        <f>IF(ISNUMBER($D13),IF(Hours!BC13*$D13,Hours!BC13*$D13,""),"")</f>
        <v>2400</v>
      </c>
      <c r="BE13" s="60">
        <f>IF(ISNUMBER($D13),IF(Hours!BD13*$D13,Hours!BD13*$D13,""),"")</f>
        <v>2400</v>
      </c>
      <c r="BF13" s="60">
        <f>IF(ISNUMBER($D13),IF(Hours!BE13*$D13,Hours!BE13*$D13,""),"")</f>
        <v>2400</v>
      </c>
      <c r="BG13" s="60">
        <f>IF(ISNUMBER($D13),IF(Hours!BF13*$D13,Hours!BF13*$D13,""),"")</f>
        <v>2400</v>
      </c>
    </row>
    <row r="14" spans="2:59" x14ac:dyDescent="0.25">
      <c r="B14" s="21" t="str">
        <f>IF(ISBLANK(Hours!B14),"",Hours!B14)</f>
        <v>Yang Song</v>
      </c>
      <c r="C14" s="21" t="str">
        <f>IF(ISBLANK(Hours!C14),"",Hours!C14)</f>
        <v>Software Engineer</v>
      </c>
      <c r="D14" s="13">
        <f>IFERROR(INDEX(tIntRate[Internal Factor],MATCH(C14,tIntRate[Internal Role],0)),"")</f>
        <v>100</v>
      </c>
      <c r="E14" s="53">
        <f>IF(ISNUMBER(D14),IF(SUMIFS(H14:BG14,Hours!$G$75:$BF$75,TRUE)&gt;0,SUMIFS(H14:BG14,Hours!$G$75:$BF$75,TRUE),""),"")</f>
        <v>113430</v>
      </c>
      <c r="F14" s="53">
        <f>IF(SUMIFS(H14:BG14,Hours!$G$75:$BF$75,FALSE)&gt;0,SUMIFS(H14:BG14,Hours!$G$75:$BF$75,FALSE),"")</f>
        <v>72000</v>
      </c>
      <c r="G14" s="59">
        <f t="shared" si="1"/>
        <v>185430</v>
      </c>
      <c r="H14" s="60">
        <f>IF(ISNUMBER($D14),IF(Hours!G14*$D14,Hours!G14*$D14,""),"")</f>
        <v>1600</v>
      </c>
      <c r="I14" s="60">
        <f>IF(ISNUMBER($D14),IF(Hours!H14*$D14,Hours!H14*$D14,""),"")</f>
        <v>4000</v>
      </c>
      <c r="J14" s="60">
        <f>IF(ISNUMBER($D14),IF(Hours!I14*$D14,Hours!I14*$D14,""),"")</f>
        <v>3500</v>
      </c>
      <c r="K14" s="60">
        <f>IF(ISNUMBER($D14),IF(Hours!J14*$D14,Hours!J14*$D14,""),"")</f>
        <v>3200</v>
      </c>
      <c r="L14" s="60" t="str">
        <f>IF(ISNUMBER($D14),IF(Hours!K14*$D14,Hours!K14*$D14,""),"")</f>
        <v/>
      </c>
      <c r="M14" s="60" t="str">
        <f>IF(ISNUMBER($D14),IF(Hours!L14*$D14,Hours!L14*$D14,""),"")</f>
        <v/>
      </c>
      <c r="N14" s="60">
        <f>IF(ISNUMBER($D14),IF(Hours!M14*$D14,Hours!M14*$D14,""),"")</f>
        <v>4800</v>
      </c>
      <c r="O14" s="60">
        <f>IF(ISNUMBER($D14),IF(Hours!N14*$D14,Hours!N14*$D14,""),"")</f>
        <v>4000</v>
      </c>
      <c r="P14" s="60">
        <f>IF(ISNUMBER($D14),IF(Hours!O14*$D14,Hours!O14*$D14,""),"")</f>
        <v>4000</v>
      </c>
      <c r="Q14" s="60">
        <f>IF(ISNUMBER($D14),IF(Hours!P14*$D14,Hours!P14*$D14,""),"")</f>
        <v>4000</v>
      </c>
      <c r="R14" s="60">
        <f>IF(ISNUMBER($D14),IF(Hours!Q14*$D14,Hours!Q14*$D14,""),"")</f>
        <v>4200</v>
      </c>
      <c r="S14" s="60">
        <f>IF(ISNUMBER($D14),IF(Hours!R14*$D14,Hours!R14*$D14,""),"")</f>
        <v>4800</v>
      </c>
      <c r="T14" s="60">
        <f>IF(ISNUMBER($D14),IF(Hours!S14*$D14,Hours!S14*$D14,""),"")</f>
        <v>4000</v>
      </c>
      <c r="U14" s="60">
        <f>IF(ISNUMBER($D14),IF(Hours!T14*$D14,Hours!T14*$D14,""),"")</f>
        <v>4000</v>
      </c>
      <c r="V14" s="60">
        <f>IF(ISNUMBER($D14),IF(Hours!U14*$D14,Hours!U14*$D14,""),"")</f>
        <v>4000</v>
      </c>
      <c r="W14" s="60">
        <f>IF(ISNUMBER($D14),IF(Hours!V14*$D14,Hours!V14*$D14,""),"")</f>
        <v>4000</v>
      </c>
      <c r="X14" s="60">
        <f>IF(ISNUMBER($D14),IF(Hours!W14*$D14,Hours!W14*$D14,""),"")</f>
        <v>4800</v>
      </c>
      <c r="Y14" s="60">
        <f>IF(ISNUMBER($D14),IF(Hours!X14*$D14,Hours!X14*$D14,""),"")</f>
        <v>3200</v>
      </c>
      <c r="Z14" s="60">
        <f>IF(ISNUMBER($D14),IF(Hours!Y14*$D14,Hours!Y14*$D14,""),"")</f>
        <v>3200</v>
      </c>
      <c r="AA14" s="60">
        <f>IF(ISNUMBER($D14),IF(Hours!Z14*$D14,Hours!Z14*$D14,""),"")</f>
        <v>4000</v>
      </c>
      <c r="AB14" s="60">
        <f>IF(ISNUMBER($D14),IF(Hours!AA14*$D14,Hours!AA14*$D14,""),"")</f>
        <v>4000</v>
      </c>
      <c r="AC14" s="60">
        <f>IF(ISNUMBER($D14),IF(Hours!AB14*$D14,Hours!AB14*$D14,""),"")</f>
        <v>4000</v>
      </c>
      <c r="AD14" s="60">
        <f>IF(ISNUMBER($D14),IF(Hours!AC14*$D14,Hours!AC14*$D14,""),"")</f>
        <v>4130</v>
      </c>
      <c r="AE14" s="60">
        <f>IF(ISNUMBER($D14),IF(Hours!AD14*$D14,Hours!AD14*$D14,""),"")</f>
        <v>4000</v>
      </c>
      <c r="AF14" s="60" t="str">
        <f>IF(ISNUMBER($D14),IF(Hours!AE14*$D14,Hours!AE14*$D14,""),"")</f>
        <v/>
      </c>
      <c r="AG14" s="60" t="str">
        <f>IF(ISNUMBER($D14),IF(Hours!AF14*$D14,Hours!AF14*$D14,""),"")</f>
        <v/>
      </c>
      <c r="AH14" s="60" t="str">
        <f>IF(ISNUMBER($D14),IF(Hours!AG14*$D14,Hours!AG14*$D14,""),"")</f>
        <v/>
      </c>
      <c r="AI14" s="60">
        <f>IF(ISNUMBER($D14),IF(Hours!AH14*$D14,Hours!AH14*$D14,""),"")</f>
        <v>4000</v>
      </c>
      <c r="AJ14" s="60">
        <f>IF(ISNUMBER($D14),IF(Hours!AI14*$D14,Hours!AI14*$D14,""),"")</f>
        <v>4000</v>
      </c>
      <c r="AK14" s="60">
        <f>IF(ISNUMBER($D14),IF(Hours!AJ14*$D14,Hours!AJ14*$D14,""),"")</f>
        <v>4000</v>
      </c>
      <c r="AL14" s="60">
        <f>IF(ISNUMBER($D14),IF(Hours!AK14*$D14,Hours!AK14*$D14,""),"")</f>
        <v>4000</v>
      </c>
      <c r="AM14" s="60">
        <f>IF(ISNUMBER($D14),IF(Hours!AL14*$D14,Hours!AL14*$D14,""),"")</f>
        <v>4000</v>
      </c>
      <c r="AN14" s="60">
        <f>IF(ISNUMBER($D14),IF(Hours!AM14*$D14,Hours!AM14*$D14,""),"")</f>
        <v>4000</v>
      </c>
      <c r="AO14" s="60">
        <f>IF(ISNUMBER($D14),IF(Hours!AN14*$D14,Hours!AN14*$D14,""),"")</f>
        <v>4000</v>
      </c>
      <c r="AP14" s="60">
        <f>IF(ISNUMBER($D14),IF(Hours!AO14*$D14,Hours!AO14*$D14,""),"")</f>
        <v>4000</v>
      </c>
      <c r="AQ14" s="60">
        <f>IF(ISNUMBER($D14),IF(Hours!AP14*$D14,Hours!AP14*$D14,""),"")</f>
        <v>4000</v>
      </c>
      <c r="AR14" s="60">
        <f>IF(ISNUMBER($D14),IF(Hours!AQ14*$D14,Hours!AQ14*$D14,""),"")</f>
        <v>4000</v>
      </c>
      <c r="AS14" s="60">
        <f>IF(ISNUMBER($D14),IF(Hours!AR14*$D14,Hours!AR14*$D14,""),"")</f>
        <v>4000</v>
      </c>
      <c r="AT14" s="60">
        <f>IF(ISNUMBER($D14),IF(Hours!AS14*$D14,Hours!AS14*$D14,""),"")</f>
        <v>4000</v>
      </c>
      <c r="AU14" s="60">
        <f>IF(ISNUMBER($D14),IF(Hours!AT14*$D14,Hours!AT14*$D14,""),"")</f>
        <v>4000</v>
      </c>
      <c r="AV14" s="60">
        <f>IF(ISNUMBER($D14),IF(Hours!AU14*$D14,Hours!AU14*$D14,""),"")</f>
        <v>4000</v>
      </c>
      <c r="AW14" s="60">
        <f>IF(ISNUMBER($D14),IF(Hours!AV14*$D14,Hours!AV14*$D14,""),"")</f>
        <v>4000</v>
      </c>
      <c r="AX14" s="60">
        <f>IF(ISNUMBER($D14),IF(Hours!AW14*$D14,Hours!AW14*$D14,""),"")</f>
        <v>4000</v>
      </c>
      <c r="AY14" s="60">
        <f>IF(ISNUMBER($D14),IF(Hours!AX14*$D14,Hours!AX14*$D14,""),"")</f>
        <v>4000</v>
      </c>
      <c r="AZ14" s="60">
        <f>IF(ISNUMBER($D14),IF(Hours!AY14*$D14,Hours!AY14*$D14,""),"")</f>
        <v>4000</v>
      </c>
      <c r="BA14" s="60">
        <f>IF(ISNUMBER($D14),IF(Hours!AZ14*$D14,Hours!AZ14*$D14,""),"")</f>
        <v>4000</v>
      </c>
      <c r="BB14" s="60">
        <f>IF(ISNUMBER($D14),IF(Hours!BA14*$D14,Hours!BA14*$D14,""),"")</f>
        <v>4000</v>
      </c>
      <c r="BC14" s="60">
        <f>IF(ISNUMBER($D14),IF(Hours!BB14*$D14,Hours!BB14*$D14,""),"")</f>
        <v>4000</v>
      </c>
      <c r="BD14" s="60">
        <f>IF(ISNUMBER($D14),IF(Hours!BC14*$D14,Hours!BC14*$D14,""),"")</f>
        <v>4000</v>
      </c>
      <c r="BE14" s="60">
        <f>IF(ISNUMBER($D14),IF(Hours!BD14*$D14,Hours!BD14*$D14,""),"")</f>
        <v>4000</v>
      </c>
      <c r="BF14" s="60">
        <f>IF(ISNUMBER($D14),IF(Hours!BE14*$D14,Hours!BE14*$D14,""),"")</f>
        <v>4000</v>
      </c>
      <c r="BG14" s="60">
        <f>IF(ISNUMBER($D14),IF(Hours!BF14*$D14,Hours!BF14*$D14,""),"")</f>
        <v>4000</v>
      </c>
    </row>
    <row r="15" spans="2:59" x14ac:dyDescent="0.25">
      <c r="B15" s="21" t="str">
        <f>IF(ISBLANK(Hours!B15),"",Hours!B15)</f>
        <v/>
      </c>
      <c r="C15" s="21" t="str">
        <f>IF(ISBLANK(Hours!C15),"",Hours!C15)</f>
        <v/>
      </c>
      <c r="D15" s="13" t="str">
        <f>IFERROR(INDEX(tIntRate[Internal Factor],MATCH(C15,tIntRate[Internal Role],0)),"")</f>
        <v/>
      </c>
      <c r="E15" s="53" t="str">
        <f>IF(ISNUMBER(D15),IF(SUMIFS(H15:BG15,Hours!$G$75:$BF$75,TRUE)&gt;0,SUMIFS(H15:BG15,Hours!$G$75:$BF$75,TRUE),""),"")</f>
        <v/>
      </c>
      <c r="F15" s="53" t="str">
        <f>IF(SUMIFS(H15:BG15,Hours!$G$75:$BF$75,FALSE)&gt;0,SUMIFS(H15:BG15,Hours!$G$75:$BF$75,FALSE),"")</f>
        <v/>
      </c>
      <c r="G15" s="59">
        <f t="shared" si="1"/>
        <v>0</v>
      </c>
      <c r="H15" s="60" t="str">
        <f>IF(ISNUMBER($D15),IF(Hours!G15*$D15,Hours!G15*$D15,""),"")</f>
        <v/>
      </c>
      <c r="I15" s="60" t="str">
        <f>IF(ISNUMBER($D15),IF(Hours!H15*$D15,Hours!H15*$D15,""),"")</f>
        <v/>
      </c>
      <c r="J15" s="60" t="str">
        <f>IF(ISNUMBER($D15),IF(Hours!I15*$D15,Hours!I15*$D15,""),"")</f>
        <v/>
      </c>
      <c r="K15" s="60" t="str">
        <f>IF(ISNUMBER($D15),IF(Hours!J15*$D15,Hours!J15*$D15,""),"")</f>
        <v/>
      </c>
      <c r="L15" s="60" t="str">
        <f>IF(ISNUMBER($D15),IF(Hours!K15*$D15,Hours!K15*$D15,""),"")</f>
        <v/>
      </c>
      <c r="M15" s="60" t="str">
        <f>IF(ISNUMBER($D15),IF(Hours!L15*$D15,Hours!L15*$D15,""),"")</f>
        <v/>
      </c>
      <c r="N15" s="60" t="str">
        <f>IF(ISNUMBER($D15),IF(Hours!M15*$D15,Hours!M15*$D15,""),"")</f>
        <v/>
      </c>
      <c r="O15" s="60" t="str">
        <f>IF(ISNUMBER($D15),IF(Hours!N15*$D15,Hours!N15*$D15,""),"")</f>
        <v/>
      </c>
      <c r="P15" s="60" t="str">
        <f>IF(ISNUMBER($D15),IF(Hours!O15*$D15,Hours!O15*$D15,""),"")</f>
        <v/>
      </c>
      <c r="Q15" s="60" t="str">
        <f>IF(ISNUMBER($D15),IF(Hours!P15*$D15,Hours!P15*$D15,""),"")</f>
        <v/>
      </c>
      <c r="R15" s="60" t="str">
        <f>IF(ISNUMBER($D15),IF(Hours!Q15*$D15,Hours!Q15*$D15,""),"")</f>
        <v/>
      </c>
      <c r="S15" s="60" t="str">
        <f>IF(ISNUMBER($D15),IF(Hours!R15*$D15,Hours!R15*$D15,""),"")</f>
        <v/>
      </c>
      <c r="T15" s="60" t="str">
        <f>IF(ISNUMBER($D15),IF(Hours!S15*$D15,Hours!S15*$D15,""),"")</f>
        <v/>
      </c>
      <c r="U15" s="60" t="str">
        <f>IF(ISNUMBER($D15),IF(Hours!T15*$D15,Hours!T15*$D15,""),"")</f>
        <v/>
      </c>
      <c r="V15" s="60" t="str">
        <f>IF(ISNUMBER($D15),IF(Hours!U15*$D15,Hours!U15*$D15,""),"")</f>
        <v/>
      </c>
      <c r="W15" s="60" t="str">
        <f>IF(ISNUMBER($D15),IF(Hours!V15*$D15,Hours!V15*$D15,""),"")</f>
        <v/>
      </c>
      <c r="X15" s="60" t="str">
        <f>IF(ISNUMBER($D15),IF(Hours!W15*$D15,Hours!W15*$D15,""),"")</f>
        <v/>
      </c>
      <c r="Y15" s="60" t="str">
        <f>IF(ISNUMBER($D15),IF(Hours!X15*$D15,Hours!X15*$D15,""),"")</f>
        <v/>
      </c>
      <c r="Z15" s="60" t="str">
        <f>IF(ISNUMBER($D15),IF(Hours!Y15*$D15,Hours!Y15*$D15,""),"")</f>
        <v/>
      </c>
      <c r="AA15" s="60" t="str">
        <f>IF(ISNUMBER($D15),IF(Hours!Z15*$D15,Hours!Z15*$D15,""),"")</f>
        <v/>
      </c>
      <c r="AB15" s="60" t="str">
        <f>IF(ISNUMBER($D15),IF(Hours!AA15*$D15,Hours!AA15*$D15,""),"")</f>
        <v/>
      </c>
      <c r="AC15" s="60" t="str">
        <f>IF(ISNUMBER($D15),IF(Hours!AB15*$D15,Hours!AB15*$D15,""),"")</f>
        <v/>
      </c>
      <c r="AD15" s="60" t="str">
        <f>IF(ISNUMBER($D15),IF(Hours!AC15*$D15,Hours!AC15*$D15,""),"")</f>
        <v/>
      </c>
      <c r="AE15" s="60" t="str">
        <f>IF(ISNUMBER($D15),IF(Hours!AD15*$D15,Hours!AD15*$D15,""),"")</f>
        <v/>
      </c>
      <c r="AF15" s="60" t="str">
        <f>IF(ISNUMBER($D15),IF(Hours!AE15*$D15,Hours!AE15*$D15,""),"")</f>
        <v/>
      </c>
      <c r="AG15" s="60" t="str">
        <f>IF(ISNUMBER($D15),IF(Hours!AF15*$D15,Hours!AF15*$D15,""),"")</f>
        <v/>
      </c>
      <c r="AH15" s="60" t="str">
        <f>IF(ISNUMBER($D15),IF(Hours!AG15*$D15,Hours!AG15*$D15,""),"")</f>
        <v/>
      </c>
      <c r="AI15" s="60" t="str">
        <f>IF(ISNUMBER($D15),IF(Hours!AH15*$D15,Hours!AH15*$D15,""),"")</f>
        <v/>
      </c>
      <c r="AJ15" s="60" t="str">
        <f>IF(ISNUMBER($D15),IF(Hours!AI15*$D15,Hours!AI15*$D15,""),"")</f>
        <v/>
      </c>
      <c r="AK15" s="60" t="str">
        <f>IF(ISNUMBER($D15),IF(Hours!AJ15*$D15,Hours!AJ15*$D15,""),"")</f>
        <v/>
      </c>
      <c r="AL15" s="60" t="str">
        <f>IF(ISNUMBER($D15),IF(Hours!AK15*$D15,Hours!AK15*$D15,""),"")</f>
        <v/>
      </c>
      <c r="AM15" s="60" t="str">
        <f>IF(ISNUMBER($D15),IF(Hours!AL15*$D15,Hours!AL15*$D15,""),"")</f>
        <v/>
      </c>
      <c r="AN15" s="60" t="str">
        <f>IF(ISNUMBER($D15),IF(Hours!AM15*$D15,Hours!AM15*$D15,""),"")</f>
        <v/>
      </c>
      <c r="AO15" s="60" t="str">
        <f>IF(ISNUMBER($D15),IF(Hours!AN15*$D15,Hours!AN15*$D15,""),"")</f>
        <v/>
      </c>
      <c r="AP15" s="60" t="str">
        <f>IF(ISNUMBER($D15),IF(Hours!AO15*$D15,Hours!AO15*$D15,""),"")</f>
        <v/>
      </c>
      <c r="AQ15" s="60" t="str">
        <f>IF(ISNUMBER($D15),IF(Hours!AP15*$D15,Hours!AP15*$D15,""),"")</f>
        <v/>
      </c>
      <c r="AR15" s="60" t="str">
        <f>IF(ISNUMBER($D15),IF(Hours!AQ15*$D15,Hours!AQ15*$D15,""),"")</f>
        <v/>
      </c>
      <c r="AS15" s="60" t="str">
        <f>IF(ISNUMBER($D15),IF(Hours!AR15*$D15,Hours!AR15*$D15,""),"")</f>
        <v/>
      </c>
      <c r="AT15" s="60" t="str">
        <f>IF(ISNUMBER($D15),IF(Hours!AS15*$D15,Hours!AS15*$D15,""),"")</f>
        <v/>
      </c>
      <c r="AU15" s="60" t="str">
        <f>IF(ISNUMBER($D15),IF(Hours!AT15*$D15,Hours!AT15*$D15,""),"")</f>
        <v/>
      </c>
      <c r="AV15" s="60" t="str">
        <f>IF(ISNUMBER($D15),IF(Hours!AU15*$D15,Hours!AU15*$D15,""),"")</f>
        <v/>
      </c>
      <c r="AW15" s="60" t="str">
        <f>IF(ISNUMBER($D15),IF(Hours!AV15*$D15,Hours!AV15*$D15,""),"")</f>
        <v/>
      </c>
      <c r="AX15" s="60" t="str">
        <f>IF(ISNUMBER($D15),IF(Hours!AW15*$D15,Hours!AW15*$D15,""),"")</f>
        <v/>
      </c>
      <c r="AY15" s="60" t="str">
        <f>IF(ISNUMBER($D15),IF(Hours!AX15*$D15,Hours!AX15*$D15,""),"")</f>
        <v/>
      </c>
      <c r="AZ15" s="60" t="str">
        <f>IF(ISNUMBER($D15),IF(Hours!AY15*$D15,Hours!AY15*$D15,""),"")</f>
        <v/>
      </c>
      <c r="BA15" s="60" t="str">
        <f>IF(ISNUMBER($D15),IF(Hours!AZ15*$D15,Hours!AZ15*$D15,""),"")</f>
        <v/>
      </c>
      <c r="BB15" s="60" t="str">
        <f>IF(ISNUMBER($D15),IF(Hours!BA15*$D15,Hours!BA15*$D15,""),"")</f>
        <v/>
      </c>
      <c r="BC15" s="60" t="str">
        <f>IF(ISNUMBER($D15),IF(Hours!BB15*$D15,Hours!BB15*$D15,""),"")</f>
        <v/>
      </c>
      <c r="BD15" s="60" t="str">
        <f>IF(ISNUMBER($D15),IF(Hours!BC15*$D15,Hours!BC15*$D15,""),"")</f>
        <v/>
      </c>
      <c r="BE15" s="60" t="str">
        <f>IF(ISNUMBER($D15),IF(Hours!BD15*$D15,Hours!BD15*$D15,""),"")</f>
        <v/>
      </c>
      <c r="BF15" s="60" t="str">
        <f>IF(ISNUMBER($D15),IF(Hours!BE15*$D15,Hours!BE15*$D15,""),"")</f>
        <v/>
      </c>
      <c r="BG15" s="60" t="str">
        <f>IF(ISNUMBER($D15),IF(Hours!BF15*$D15,Hours!BF15*$D15,""),"")</f>
        <v/>
      </c>
    </row>
    <row r="16" spans="2:59" x14ac:dyDescent="0.25">
      <c r="B16" s="21" t="str">
        <f>IF(ISBLANK(Hours!B16),"",Hours!B16)</f>
        <v/>
      </c>
      <c r="C16" s="21" t="str">
        <f>IF(ISBLANK(Hours!C16),"",Hours!C16)</f>
        <v/>
      </c>
      <c r="D16" s="13" t="str">
        <f>IFERROR(INDEX(tIntRate[Internal Factor],MATCH(C16,tIntRate[Internal Role],0)),"")</f>
        <v/>
      </c>
      <c r="E16" s="53" t="str">
        <f>IF(ISNUMBER(D16),IF(SUMIFS(H16:BG16,Hours!$G$75:$BF$75,TRUE)&gt;0,SUMIFS(H16:BG16,Hours!$G$75:$BF$75,TRUE),""),"")</f>
        <v/>
      </c>
      <c r="F16" s="53" t="str">
        <f>IF(SUMIFS(H16:BG16,Hours!$G$75:$BF$75,FALSE)&gt;0,SUMIFS(H16:BG16,Hours!$G$75:$BF$75,FALSE),"")</f>
        <v/>
      </c>
      <c r="G16" s="59">
        <f t="shared" si="1"/>
        <v>0</v>
      </c>
      <c r="H16" s="60" t="str">
        <f>IF(ISNUMBER($D16),IF(Hours!G16*$D16,Hours!G16*$D16,""),"")</f>
        <v/>
      </c>
      <c r="I16" s="60" t="str">
        <f>IF(ISNUMBER($D16),IF(Hours!H16*$D16,Hours!H16*$D16,""),"")</f>
        <v/>
      </c>
      <c r="J16" s="60" t="str">
        <f>IF(ISNUMBER($D16),IF(Hours!I16*$D16,Hours!I16*$D16,""),"")</f>
        <v/>
      </c>
      <c r="K16" s="60" t="str">
        <f>IF(ISNUMBER($D16),IF(Hours!J16*$D16,Hours!J16*$D16,""),"")</f>
        <v/>
      </c>
      <c r="L16" s="60" t="str">
        <f>IF(ISNUMBER($D16),IF(Hours!K16*$D16,Hours!K16*$D16,""),"")</f>
        <v/>
      </c>
      <c r="M16" s="60" t="str">
        <f>IF(ISNUMBER($D16),IF(Hours!L16*$D16,Hours!L16*$D16,""),"")</f>
        <v/>
      </c>
      <c r="N16" s="60" t="str">
        <f>IF(ISNUMBER($D16),IF(Hours!M16*$D16,Hours!M16*$D16,""),"")</f>
        <v/>
      </c>
      <c r="O16" s="60" t="str">
        <f>IF(ISNUMBER($D16),IF(Hours!N16*$D16,Hours!N16*$D16,""),"")</f>
        <v/>
      </c>
      <c r="P16" s="60" t="str">
        <f>IF(ISNUMBER($D16),IF(Hours!O16*$D16,Hours!O16*$D16,""),"")</f>
        <v/>
      </c>
      <c r="Q16" s="60" t="str">
        <f>IF(ISNUMBER($D16),IF(Hours!P16*$D16,Hours!P16*$D16,""),"")</f>
        <v/>
      </c>
      <c r="R16" s="60" t="str">
        <f>IF(ISNUMBER($D16),IF(Hours!Q16*$D16,Hours!Q16*$D16,""),"")</f>
        <v/>
      </c>
      <c r="S16" s="60" t="str">
        <f>IF(ISNUMBER($D16),IF(Hours!R16*$D16,Hours!R16*$D16,""),"")</f>
        <v/>
      </c>
      <c r="T16" s="60" t="str">
        <f>IF(ISNUMBER($D16),IF(Hours!S16*$D16,Hours!S16*$D16,""),"")</f>
        <v/>
      </c>
      <c r="U16" s="60" t="str">
        <f>IF(ISNUMBER($D16),IF(Hours!T16*$D16,Hours!T16*$D16,""),"")</f>
        <v/>
      </c>
      <c r="V16" s="60" t="str">
        <f>IF(ISNUMBER($D16),IF(Hours!U16*$D16,Hours!U16*$D16,""),"")</f>
        <v/>
      </c>
      <c r="W16" s="60" t="str">
        <f>IF(ISNUMBER($D16),IF(Hours!V16*$D16,Hours!V16*$D16,""),"")</f>
        <v/>
      </c>
      <c r="X16" s="60" t="str">
        <f>IF(ISNUMBER($D16),IF(Hours!W16*$D16,Hours!W16*$D16,""),"")</f>
        <v/>
      </c>
      <c r="Y16" s="60" t="str">
        <f>IF(ISNUMBER($D16),IF(Hours!X16*$D16,Hours!X16*$D16,""),"")</f>
        <v/>
      </c>
      <c r="Z16" s="60" t="str">
        <f>IF(ISNUMBER($D16),IF(Hours!Y16*$D16,Hours!Y16*$D16,""),"")</f>
        <v/>
      </c>
      <c r="AA16" s="60" t="str">
        <f>IF(ISNUMBER($D16),IF(Hours!Z16*$D16,Hours!Z16*$D16,""),"")</f>
        <v/>
      </c>
      <c r="AB16" s="60" t="str">
        <f>IF(ISNUMBER($D16),IF(Hours!AA16*$D16,Hours!AA16*$D16,""),"")</f>
        <v/>
      </c>
      <c r="AC16" s="60" t="str">
        <f>IF(ISNUMBER($D16),IF(Hours!AB16*$D16,Hours!AB16*$D16,""),"")</f>
        <v/>
      </c>
      <c r="AD16" s="60" t="str">
        <f>IF(ISNUMBER($D16),IF(Hours!AC16*$D16,Hours!AC16*$D16,""),"")</f>
        <v/>
      </c>
      <c r="AE16" s="60" t="str">
        <f>IF(ISNUMBER($D16),IF(Hours!AD16*$D16,Hours!AD16*$D16,""),"")</f>
        <v/>
      </c>
      <c r="AF16" s="60" t="str">
        <f>IF(ISNUMBER($D16),IF(Hours!AE16*$D16,Hours!AE16*$D16,""),"")</f>
        <v/>
      </c>
      <c r="AG16" s="60" t="str">
        <f>IF(ISNUMBER($D16),IF(Hours!AF16*$D16,Hours!AF16*$D16,""),"")</f>
        <v/>
      </c>
      <c r="AH16" s="60" t="str">
        <f>IF(ISNUMBER($D16),IF(Hours!AG16*$D16,Hours!AG16*$D16,""),"")</f>
        <v/>
      </c>
      <c r="AI16" s="60" t="str">
        <f>IF(ISNUMBER($D16),IF(Hours!AH16*$D16,Hours!AH16*$D16,""),"")</f>
        <v/>
      </c>
      <c r="AJ16" s="60" t="str">
        <f>IF(ISNUMBER($D16),IF(Hours!AI16*$D16,Hours!AI16*$D16,""),"")</f>
        <v/>
      </c>
      <c r="AK16" s="60" t="str">
        <f>IF(ISNUMBER($D16),IF(Hours!AJ16*$D16,Hours!AJ16*$D16,""),"")</f>
        <v/>
      </c>
      <c r="AL16" s="60" t="str">
        <f>IF(ISNUMBER($D16),IF(Hours!AK16*$D16,Hours!AK16*$D16,""),"")</f>
        <v/>
      </c>
      <c r="AM16" s="60" t="str">
        <f>IF(ISNUMBER($D16),IF(Hours!AL16*$D16,Hours!AL16*$D16,""),"")</f>
        <v/>
      </c>
      <c r="AN16" s="60" t="str">
        <f>IF(ISNUMBER($D16),IF(Hours!AM16*$D16,Hours!AM16*$D16,""),"")</f>
        <v/>
      </c>
      <c r="AO16" s="60" t="str">
        <f>IF(ISNUMBER($D16),IF(Hours!AN16*$D16,Hours!AN16*$D16,""),"")</f>
        <v/>
      </c>
      <c r="AP16" s="60" t="str">
        <f>IF(ISNUMBER($D16),IF(Hours!AO16*$D16,Hours!AO16*$D16,""),"")</f>
        <v/>
      </c>
      <c r="AQ16" s="60" t="str">
        <f>IF(ISNUMBER($D16),IF(Hours!AP16*$D16,Hours!AP16*$D16,""),"")</f>
        <v/>
      </c>
      <c r="AR16" s="60" t="str">
        <f>IF(ISNUMBER($D16),IF(Hours!AQ16*$D16,Hours!AQ16*$D16,""),"")</f>
        <v/>
      </c>
      <c r="AS16" s="60" t="str">
        <f>IF(ISNUMBER($D16),IF(Hours!AR16*$D16,Hours!AR16*$D16,""),"")</f>
        <v/>
      </c>
      <c r="AT16" s="60" t="str">
        <f>IF(ISNUMBER($D16),IF(Hours!AS16*$D16,Hours!AS16*$D16,""),"")</f>
        <v/>
      </c>
      <c r="AU16" s="60" t="str">
        <f>IF(ISNUMBER($D16),IF(Hours!AT16*$D16,Hours!AT16*$D16,""),"")</f>
        <v/>
      </c>
      <c r="AV16" s="60" t="str">
        <f>IF(ISNUMBER($D16),IF(Hours!AU16*$D16,Hours!AU16*$D16,""),"")</f>
        <v/>
      </c>
      <c r="AW16" s="60" t="str">
        <f>IF(ISNUMBER($D16),IF(Hours!AV16*$D16,Hours!AV16*$D16,""),"")</f>
        <v/>
      </c>
      <c r="AX16" s="60" t="str">
        <f>IF(ISNUMBER($D16),IF(Hours!AW16*$D16,Hours!AW16*$D16,""),"")</f>
        <v/>
      </c>
      <c r="AY16" s="60" t="str">
        <f>IF(ISNUMBER($D16),IF(Hours!AX16*$D16,Hours!AX16*$D16,""),"")</f>
        <v/>
      </c>
      <c r="AZ16" s="60" t="str">
        <f>IF(ISNUMBER($D16),IF(Hours!AY16*$D16,Hours!AY16*$D16,""),"")</f>
        <v/>
      </c>
      <c r="BA16" s="60" t="str">
        <f>IF(ISNUMBER($D16),IF(Hours!AZ16*$D16,Hours!AZ16*$D16,""),"")</f>
        <v/>
      </c>
      <c r="BB16" s="60" t="str">
        <f>IF(ISNUMBER($D16),IF(Hours!BA16*$D16,Hours!BA16*$D16,""),"")</f>
        <v/>
      </c>
      <c r="BC16" s="60" t="str">
        <f>IF(ISNUMBER($D16),IF(Hours!BB16*$D16,Hours!BB16*$D16,""),"")</f>
        <v/>
      </c>
      <c r="BD16" s="60" t="str">
        <f>IF(ISNUMBER($D16),IF(Hours!BC16*$D16,Hours!BC16*$D16,""),"")</f>
        <v/>
      </c>
      <c r="BE16" s="60" t="str">
        <f>IF(ISNUMBER($D16),IF(Hours!BD16*$D16,Hours!BD16*$D16,""),"")</f>
        <v/>
      </c>
      <c r="BF16" s="60" t="str">
        <f>IF(ISNUMBER($D16),IF(Hours!BE16*$D16,Hours!BE16*$D16,""),"")</f>
        <v/>
      </c>
      <c r="BG16" s="60" t="str">
        <f>IF(ISNUMBER($D16),IF(Hours!BF16*$D16,Hours!BF16*$D16,""),"")</f>
        <v/>
      </c>
    </row>
    <row r="17" spans="2:59" x14ac:dyDescent="0.25">
      <c r="B17" s="21" t="str">
        <f>IF(ISBLANK(Hours!B17),"",Hours!B17)</f>
        <v/>
      </c>
      <c r="C17" s="21" t="str">
        <f>IF(ISBLANK(Hours!C17),"",Hours!C17)</f>
        <v/>
      </c>
      <c r="D17" s="13" t="str">
        <f>IFERROR(INDEX(tIntRate[Internal Factor],MATCH(C17,tIntRate[Internal Role],0)),"")</f>
        <v/>
      </c>
      <c r="E17" s="53" t="str">
        <f>IF(ISNUMBER(D17),IF(SUMIFS(H17:BG17,Hours!$G$75:$BF$75,TRUE)&gt;0,SUMIFS(H17:BG17,Hours!$G$75:$BF$75,TRUE),""),"")</f>
        <v/>
      </c>
      <c r="F17" s="53" t="str">
        <f>IF(SUMIFS(H17:BG17,Hours!$G$75:$BF$75,FALSE)&gt;0,SUMIFS(H17:BG17,Hours!$G$75:$BF$75,FALSE),"")</f>
        <v/>
      </c>
      <c r="G17" s="59">
        <f t="shared" si="1"/>
        <v>0</v>
      </c>
      <c r="H17" s="60" t="str">
        <f>IF(ISNUMBER($D17),IF(Hours!G17*$D17,Hours!G17*$D17,""),"")</f>
        <v/>
      </c>
      <c r="I17" s="60" t="str">
        <f>IF(ISNUMBER($D17),IF(Hours!H17*$D17,Hours!H17*$D17,""),"")</f>
        <v/>
      </c>
      <c r="J17" s="60" t="str">
        <f>IF(ISNUMBER($D17),IF(Hours!I17*$D17,Hours!I17*$D17,""),"")</f>
        <v/>
      </c>
      <c r="K17" s="60" t="str">
        <f>IF(ISNUMBER($D17),IF(Hours!J17*$D17,Hours!J17*$D17,""),"")</f>
        <v/>
      </c>
      <c r="L17" s="60" t="str">
        <f>IF(ISNUMBER($D17),IF(Hours!K17*$D17,Hours!K17*$D17,""),"")</f>
        <v/>
      </c>
      <c r="M17" s="60" t="str">
        <f>IF(ISNUMBER($D17),IF(Hours!L17*$D17,Hours!L17*$D17,""),"")</f>
        <v/>
      </c>
      <c r="N17" s="60" t="str">
        <f>IF(ISNUMBER($D17),IF(Hours!M17*$D17,Hours!M17*$D17,""),"")</f>
        <v/>
      </c>
      <c r="O17" s="60" t="str">
        <f>IF(ISNUMBER($D17),IF(Hours!N17*$D17,Hours!N17*$D17,""),"")</f>
        <v/>
      </c>
      <c r="P17" s="60" t="str">
        <f>IF(ISNUMBER($D17),IF(Hours!O17*$D17,Hours!O17*$D17,""),"")</f>
        <v/>
      </c>
      <c r="Q17" s="60" t="str">
        <f>IF(ISNUMBER($D17),IF(Hours!P17*$D17,Hours!P17*$D17,""),"")</f>
        <v/>
      </c>
      <c r="R17" s="60" t="str">
        <f>IF(ISNUMBER($D17),IF(Hours!Q17*$D17,Hours!Q17*$D17,""),"")</f>
        <v/>
      </c>
      <c r="S17" s="60" t="str">
        <f>IF(ISNUMBER($D17),IF(Hours!R17*$D17,Hours!R17*$D17,""),"")</f>
        <v/>
      </c>
      <c r="T17" s="60" t="str">
        <f>IF(ISNUMBER($D17),IF(Hours!S17*$D17,Hours!S17*$D17,""),"")</f>
        <v/>
      </c>
      <c r="U17" s="60" t="str">
        <f>IF(ISNUMBER($D17),IF(Hours!T17*$D17,Hours!T17*$D17,""),"")</f>
        <v/>
      </c>
      <c r="V17" s="60" t="str">
        <f>IF(ISNUMBER($D17),IF(Hours!U17*$D17,Hours!U17*$D17,""),"")</f>
        <v/>
      </c>
      <c r="W17" s="60" t="str">
        <f>IF(ISNUMBER($D17),IF(Hours!V17*$D17,Hours!V17*$D17,""),"")</f>
        <v/>
      </c>
      <c r="X17" s="60" t="str">
        <f>IF(ISNUMBER($D17),IF(Hours!W17*$D17,Hours!W17*$D17,""),"")</f>
        <v/>
      </c>
      <c r="Y17" s="60" t="str">
        <f>IF(ISNUMBER($D17),IF(Hours!X17*$D17,Hours!X17*$D17,""),"")</f>
        <v/>
      </c>
      <c r="Z17" s="60" t="str">
        <f>IF(ISNUMBER($D17),IF(Hours!Y17*$D17,Hours!Y17*$D17,""),"")</f>
        <v/>
      </c>
      <c r="AA17" s="60" t="str">
        <f>IF(ISNUMBER($D17),IF(Hours!Z17*$D17,Hours!Z17*$D17,""),"")</f>
        <v/>
      </c>
      <c r="AB17" s="60" t="str">
        <f>IF(ISNUMBER($D17),IF(Hours!AA17*$D17,Hours!AA17*$D17,""),"")</f>
        <v/>
      </c>
      <c r="AC17" s="60" t="str">
        <f>IF(ISNUMBER($D17),IF(Hours!AB17*$D17,Hours!AB17*$D17,""),"")</f>
        <v/>
      </c>
      <c r="AD17" s="60" t="str">
        <f>IF(ISNUMBER($D17),IF(Hours!AC17*$D17,Hours!AC17*$D17,""),"")</f>
        <v/>
      </c>
      <c r="AE17" s="60" t="str">
        <f>IF(ISNUMBER($D17),IF(Hours!AD17*$D17,Hours!AD17*$D17,""),"")</f>
        <v/>
      </c>
      <c r="AF17" s="60" t="str">
        <f>IF(ISNUMBER($D17),IF(Hours!AE17*$D17,Hours!AE17*$D17,""),"")</f>
        <v/>
      </c>
      <c r="AG17" s="60" t="str">
        <f>IF(ISNUMBER($D17),IF(Hours!AF17*$D17,Hours!AF17*$D17,""),"")</f>
        <v/>
      </c>
      <c r="AH17" s="60" t="str">
        <f>IF(ISNUMBER($D17),IF(Hours!AG17*$D17,Hours!AG17*$D17,""),"")</f>
        <v/>
      </c>
      <c r="AI17" s="60" t="str">
        <f>IF(ISNUMBER($D17),IF(Hours!AH17*$D17,Hours!AH17*$D17,""),"")</f>
        <v/>
      </c>
      <c r="AJ17" s="60" t="str">
        <f>IF(ISNUMBER($D17),IF(Hours!AI17*$D17,Hours!AI17*$D17,""),"")</f>
        <v/>
      </c>
      <c r="AK17" s="60" t="str">
        <f>IF(ISNUMBER($D17),IF(Hours!AJ17*$D17,Hours!AJ17*$D17,""),"")</f>
        <v/>
      </c>
      <c r="AL17" s="60" t="str">
        <f>IF(ISNUMBER($D17),IF(Hours!AK17*$D17,Hours!AK17*$D17,""),"")</f>
        <v/>
      </c>
      <c r="AM17" s="60" t="str">
        <f>IF(ISNUMBER($D17),IF(Hours!AL17*$D17,Hours!AL17*$D17,""),"")</f>
        <v/>
      </c>
      <c r="AN17" s="60" t="str">
        <f>IF(ISNUMBER($D17),IF(Hours!AM17*$D17,Hours!AM17*$D17,""),"")</f>
        <v/>
      </c>
      <c r="AO17" s="60" t="str">
        <f>IF(ISNUMBER($D17),IF(Hours!AN17*$D17,Hours!AN17*$D17,""),"")</f>
        <v/>
      </c>
      <c r="AP17" s="60" t="str">
        <f>IF(ISNUMBER($D17),IF(Hours!AO17*$D17,Hours!AO17*$D17,""),"")</f>
        <v/>
      </c>
      <c r="AQ17" s="60" t="str">
        <f>IF(ISNUMBER($D17),IF(Hours!AP17*$D17,Hours!AP17*$D17,""),"")</f>
        <v/>
      </c>
      <c r="AR17" s="60" t="str">
        <f>IF(ISNUMBER($D17),IF(Hours!AQ17*$D17,Hours!AQ17*$D17,""),"")</f>
        <v/>
      </c>
      <c r="AS17" s="60" t="str">
        <f>IF(ISNUMBER($D17),IF(Hours!AR17*$D17,Hours!AR17*$D17,""),"")</f>
        <v/>
      </c>
      <c r="AT17" s="60" t="str">
        <f>IF(ISNUMBER($D17),IF(Hours!AS17*$D17,Hours!AS17*$D17,""),"")</f>
        <v/>
      </c>
      <c r="AU17" s="60" t="str">
        <f>IF(ISNUMBER($D17),IF(Hours!AT17*$D17,Hours!AT17*$D17,""),"")</f>
        <v/>
      </c>
      <c r="AV17" s="60" t="str">
        <f>IF(ISNUMBER($D17),IF(Hours!AU17*$D17,Hours!AU17*$D17,""),"")</f>
        <v/>
      </c>
      <c r="AW17" s="60" t="str">
        <f>IF(ISNUMBER($D17),IF(Hours!AV17*$D17,Hours!AV17*$D17,""),"")</f>
        <v/>
      </c>
      <c r="AX17" s="60" t="str">
        <f>IF(ISNUMBER($D17),IF(Hours!AW17*$D17,Hours!AW17*$D17,""),"")</f>
        <v/>
      </c>
      <c r="AY17" s="60" t="str">
        <f>IF(ISNUMBER($D17),IF(Hours!AX17*$D17,Hours!AX17*$D17,""),"")</f>
        <v/>
      </c>
      <c r="AZ17" s="60" t="str">
        <f>IF(ISNUMBER($D17),IF(Hours!AY17*$D17,Hours!AY17*$D17,""),"")</f>
        <v/>
      </c>
      <c r="BA17" s="60" t="str">
        <f>IF(ISNUMBER($D17),IF(Hours!AZ17*$D17,Hours!AZ17*$D17,""),"")</f>
        <v/>
      </c>
      <c r="BB17" s="60" t="str">
        <f>IF(ISNUMBER($D17),IF(Hours!BA17*$D17,Hours!BA17*$D17,""),"")</f>
        <v/>
      </c>
      <c r="BC17" s="60" t="str">
        <f>IF(ISNUMBER($D17),IF(Hours!BB17*$D17,Hours!BB17*$D17,""),"")</f>
        <v/>
      </c>
      <c r="BD17" s="60" t="str">
        <f>IF(ISNUMBER($D17),IF(Hours!BC17*$D17,Hours!BC17*$D17,""),"")</f>
        <v/>
      </c>
      <c r="BE17" s="60" t="str">
        <f>IF(ISNUMBER($D17),IF(Hours!BD17*$D17,Hours!BD17*$D17,""),"")</f>
        <v/>
      </c>
      <c r="BF17" s="60" t="str">
        <f>IF(ISNUMBER($D17),IF(Hours!BE17*$D17,Hours!BE17*$D17,""),"")</f>
        <v/>
      </c>
      <c r="BG17" s="60" t="str">
        <f>IF(ISNUMBER($D17),IF(Hours!BF17*$D17,Hours!BF17*$D17,""),"")</f>
        <v/>
      </c>
    </row>
    <row r="18" spans="2:59" x14ac:dyDescent="0.25">
      <c r="B18" s="21" t="str">
        <f>IF(ISBLANK(Hours!B18),"",Hours!B18)</f>
        <v/>
      </c>
      <c r="C18" s="21" t="str">
        <f>IF(ISBLANK(Hours!C18),"",Hours!C18)</f>
        <v/>
      </c>
      <c r="D18" s="13" t="str">
        <f>IFERROR(INDEX(tIntRate[Internal Factor],MATCH(C18,tIntRate[Internal Role],0)),"")</f>
        <v/>
      </c>
      <c r="E18" s="53" t="str">
        <f>IF(ISNUMBER(D18),IF(SUMIFS(H18:BG18,Hours!$G$75:$BF$75,TRUE)&gt;0,SUMIFS(H18:BG18,Hours!$G$75:$BF$75,TRUE),""),"")</f>
        <v/>
      </c>
      <c r="F18" s="53" t="str">
        <f>IF(SUMIFS(H18:BG18,Hours!$G$75:$BF$75,FALSE)&gt;0,SUMIFS(H18:BG18,Hours!$G$75:$BF$75,FALSE),"")</f>
        <v/>
      </c>
      <c r="G18" s="59">
        <f t="shared" si="1"/>
        <v>0</v>
      </c>
      <c r="H18" s="60" t="str">
        <f>IF(ISNUMBER($D18),IF(Hours!G18*$D18,Hours!G18*$D18,""),"")</f>
        <v/>
      </c>
      <c r="I18" s="60" t="str">
        <f>IF(ISNUMBER($D18),IF(Hours!H18*$D18,Hours!H18*$D18,""),"")</f>
        <v/>
      </c>
      <c r="J18" s="60" t="str">
        <f>IF(ISNUMBER($D18),IF(Hours!I18*$D18,Hours!I18*$D18,""),"")</f>
        <v/>
      </c>
      <c r="K18" s="60" t="str">
        <f>IF(ISNUMBER($D18),IF(Hours!J18*$D18,Hours!J18*$D18,""),"")</f>
        <v/>
      </c>
      <c r="L18" s="60" t="str">
        <f>IF(ISNUMBER($D18),IF(Hours!K18*$D18,Hours!K18*$D18,""),"")</f>
        <v/>
      </c>
      <c r="M18" s="60" t="str">
        <f>IF(ISNUMBER($D18),IF(Hours!L18*$D18,Hours!L18*$D18,""),"")</f>
        <v/>
      </c>
      <c r="N18" s="60" t="str">
        <f>IF(ISNUMBER($D18),IF(Hours!M18*$D18,Hours!M18*$D18,""),"")</f>
        <v/>
      </c>
      <c r="O18" s="60" t="str">
        <f>IF(ISNUMBER($D18),IF(Hours!N18*$D18,Hours!N18*$D18,""),"")</f>
        <v/>
      </c>
      <c r="P18" s="60" t="str">
        <f>IF(ISNUMBER($D18),IF(Hours!O18*$D18,Hours!O18*$D18,""),"")</f>
        <v/>
      </c>
      <c r="Q18" s="60" t="str">
        <f>IF(ISNUMBER($D18),IF(Hours!P18*$D18,Hours!P18*$D18,""),"")</f>
        <v/>
      </c>
      <c r="R18" s="60" t="str">
        <f>IF(ISNUMBER($D18),IF(Hours!Q18*$D18,Hours!Q18*$D18,""),"")</f>
        <v/>
      </c>
      <c r="S18" s="60" t="str">
        <f>IF(ISNUMBER($D18),IF(Hours!R18*$D18,Hours!R18*$D18,""),"")</f>
        <v/>
      </c>
      <c r="T18" s="60" t="str">
        <f>IF(ISNUMBER($D18),IF(Hours!S18*$D18,Hours!S18*$D18,""),"")</f>
        <v/>
      </c>
      <c r="U18" s="60" t="str">
        <f>IF(ISNUMBER($D18),IF(Hours!T18*$D18,Hours!T18*$D18,""),"")</f>
        <v/>
      </c>
      <c r="V18" s="60" t="str">
        <f>IF(ISNUMBER($D18),IF(Hours!U18*$D18,Hours!U18*$D18,""),"")</f>
        <v/>
      </c>
      <c r="W18" s="60" t="str">
        <f>IF(ISNUMBER($D18),IF(Hours!V18*$D18,Hours!V18*$D18,""),"")</f>
        <v/>
      </c>
      <c r="X18" s="60" t="str">
        <f>IF(ISNUMBER($D18),IF(Hours!W18*$D18,Hours!W18*$D18,""),"")</f>
        <v/>
      </c>
      <c r="Y18" s="60" t="str">
        <f>IF(ISNUMBER($D18),IF(Hours!X18*$D18,Hours!X18*$D18,""),"")</f>
        <v/>
      </c>
      <c r="Z18" s="60" t="str">
        <f>IF(ISNUMBER($D18),IF(Hours!Y18*$D18,Hours!Y18*$D18,""),"")</f>
        <v/>
      </c>
      <c r="AA18" s="60" t="str">
        <f>IF(ISNUMBER($D18),IF(Hours!Z18*$D18,Hours!Z18*$D18,""),"")</f>
        <v/>
      </c>
      <c r="AB18" s="60" t="str">
        <f>IF(ISNUMBER($D18),IF(Hours!AA18*$D18,Hours!AA18*$D18,""),"")</f>
        <v/>
      </c>
      <c r="AC18" s="60" t="str">
        <f>IF(ISNUMBER($D18),IF(Hours!AB18*$D18,Hours!AB18*$D18,""),"")</f>
        <v/>
      </c>
      <c r="AD18" s="60" t="str">
        <f>IF(ISNUMBER($D18),IF(Hours!AC18*$D18,Hours!AC18*$D18,""),"")</f>
        <v/>
      </c>
      <c r="AE18" s="60" t="str">
        <f>IF(ISNUMBER($D18),IF(Hours!AD18*$D18,Hours!AD18*$D18,""),"")</f>
        <v/>
      </c>
      <c r="AF18" s="60" t="str">
        <f>IF(ISNUMBER($D18),IF(Hours!AE18*$D18,Hours!AE18*$D18,""),"")</f>
        <v/>
      </c>
      <c r="AG18" s="60" t="str">
        <f>IF(ISNUMBER($D18),IF(Hours!AF18*$D18,Hours!AF18*$D18,""),"")</f>
        <v/>
      </c>
      <c r="AH18" s="60" t="str">
        <f>IF(ISNUMBER($D18),IF(Hours!AG18*$D18,Hours!AG18*$D18,""),"")</f>
        <v/>
      </c>
      <c r="AI18" s="60" t="str">
        <f>IF(ISNUMBER($D18),IF(Hours!AH18*$D18,Hours!AH18*$D18,""),"")</f>
        <v/>
      </c>
      <c r="AJ18" s="60" t="str">
        <f>IF(ISNUMBER($D18),IF(Hours!AI18*$D18,Hours!AI18*$D18,""),"")</f>
        <v/>
      </c>
      <c r="AK18" s="60" t="str">
        <f>IF(ISNUMBER($D18),IF(Hours!AJ18*$D18,Hours!AJ18*$D18,""),"")</f>
        <v/>
      </c>
      <c r="AL18" s="60" t="str">
        <f>IF(ISNUMBER($D18),IF(Hours!AK18*$D18,Hours!AK18*$D18,""),"")</f>
        <v/>
      </c>
      <c r="AM18" s="60" t="str">
        <f>IF(ISNUMBER($D18),IF(Hours!AL18*$D18,Hours!AL18*$D18,""),"")</f>
        <v/>
      </c>
      <c r="AN18" s="60" t="str">
        <f>IF(ISNUMBER($D18),IF(Hours!AM18*$D18,Hours!AM18*$D18,""),"")</f>
        <v/>
      </c>
      <c r="AO18" s="60" t="str">
        <f>IF(ISNUMBER($D18),IF(Hours!AN18*$D18,Hours!AN18*$D18,""),"")</f>
        <v/>
      </c>
      <c r="AP18" s="60" t="str">
        <f>IF(ISNUMBER($D18),IF(Hours!AO18*$D18,Hours!AO18*$D18,""),"")</f>
        <v/>
      </c>
      <c r="AQ18" s="60" t="str">
        <f>IF(ISNUMBER($D18),IF(Hours!AP18*$D18,Hours!AP18*$D18,""),"")</f>
        <v/>
      </c>
      <c r="AR18" s="60" t="str">
        <f>IF(ISNUMBER($D18),IF(Hours!AQ18*$D18,Hours!AQ18*$D18,""),"")</f>
        <v/>
      </c>
      <c r="AS18" s="60" t="str">
        <f>IF(ISNUMBER($D18),IF(Hours!AR18*$D18,Hours!AR18*$D18,""),"")</f>
        <v/>
      </c>
      <c r="AT18" s="60" t="str">
        <f>IF(ISNUMBER($D18),IF(Hours!AS18*$D18,Hours!AS18*$D18,""),"")</f>
        <v/>
      </c>
      <c r="AU18" s="60" t="str">
        <f>IF(ISNUMBER($D18),IF(Hours!AT18*$D18,Hours!AT18*$D18,""),"")</f>
        <v/>
      </c>
      <c r="AV18" s="60" t="str">
        <f>IF(ISNUMBER($D18),IF(Hours!AU18*$D18,Hours!AU18*$D18,""),"")</f>
        <v/>
      </c>
      <c r="AW18" s="60" t="str">
        <f>IF(ISNUMBER($D18),IF(Hours!AV18*$D18,Hours!AV18*$D18,""),"")</f>
        <v/>
      </c>
      <c r="AX18" s="60" t="str">
        <f>IF(ISNUMBER($D18),IF(Hours!AW18*$D18,Hours!AW18*$D18,""),"")</f>
        <v/>
      </c>
      <c r="AY18" s="60" t="str">
        <f>IF(ISNUMBER($D18),IF(Hours!AX18*$D18,Hours!AX18*$D18,""),"")</f>
        <v/>
      </c>
      <c r="AZ18" s="60" t="str">
        <f>IF(ISNUMBER($D18),IF(Hours!AY18*$D18,Hours!AY18*$D18,""),"")</f>
        <v/>
      </c>
      <c r="BA18" s="60" t="str">
        <f>IF(ISNUMBER($D18),IF(Hours!AZ18*$D18,Hours!AZ18*$D18,""),"")</f>
        <v/>
      </c>
      <c r="BB18" s="60" t="str">
        <f>IF(ISNUMBER($D18),IF(Hours!BA18*$D18,Hours!BA18*$D18,""),"")</f>
        <v/>
      </c>
      <c r="BC18" s="60" t="str">
        <f>IF(ISNUMBER($D18),IF(Hours!BB18*$D18,Hours!BB18*$D18,""),"")</f>
        <v/>
      </c>
      <c r="BD18" s="60" t="str">
        <f>IF(ISNUMBER($D18),IF(Hours!BC18*$D18,Hours!BC18*$D18,""),"")</f>
        <v/>
      </c>
      <c r="BE18" s="60" t="str">
        <f>IF(ISNUMBER($D18),IF(Hours!BD18*$D18,Hours!BD18*$D18,""),"")</f>
        <v/>
      </c>
      <c r="BF18" s="60" t="str">
        <f>IF(ISNUMBER($D18),IF(Hours!BE18*$D18,Hours!BE18*$D18,""),"")</f>
        <v/>
      </c>
      <c r="BG18" s="60" t="str">
        <f>IF(ISNUMBER($D18),IF(Hours!BF18*$D18,Hours!BF18*$D18,""),"")</f>
        <v/>
      </c>
    </row>
    <row r="19" spans="2:59" x14ac:dyDescent="0.25">
      <c r="B19" s="21" t="str">
        <f>IF(ISBLANK(Hours!B19),"",Hours!B19)</f>
        <v/>
      </c>
      <c r="C19" s="21" t="str">
        <f>IF(ISBLANK(Hours!C19),"",Hours!C19)</f>
        <v/>
      </c>
      <c r="D19" s="13" t="str">
        <f>IFERROR(INDEX(tIntRate[Internal Factor],MATCH(C19,tIntRate[Internal Role],0)),"")</f>
        <v/>
      </c>
      <c r="E19" s="53" t="str">
        <f>IF(ISNUMBER(D19),IF(SUMIFS(H19:BG19,Hours!$G$75:$BF$75,TRUE)&gt;0,SUMIFS(H19:BG19,Hours!$G$75:$BF$75,TRUE),""),"")</f>
        <v/>
      </c>
      <c r="F19" s="53" t="str">
        <f>IF(SUMIFS(H19:BG19,Hours!$G$75:$BF$75,FALSE)&gt;0,SUMIFS(H19:BG19,Hours!$G$75:$BF$75,FALSE),"")</f>
        <v/>
      </c>
      <c r="G19" s="59">
        <f t="shared" si="1"/>
        <v>0</v>
      </c>
      <c r="H19" s="60" t="str">
        <f>IF(ISNUMBER($D19),IF(Hours!G19*$D19,Hours!G19*$D19,""),"")</f>
        <v/>
      </c>
      <c r="I19" s="60" t="str">
        <f>IF(ISNUMBER($D19),IF(Hours!H19*$D19,Hours!H19*$D19,""),"")</f>
        <v/>
      </c>
      <c r="J19" s="60" t="str">
        <f>IF(ISNUMBER($D19),IF(Hours!I19*$D19,Hours!I19*$D19,""),"")</f>
        <v/>
      </c>
      <c r="K19" s="60" t="str">
        <f>IF(ISNUMBER($D19),IF(Hours!J19*$D19,Hours!J19*$D19,""),"")</f>
        <v/>
      </c>
      <c r="L19" s="60" t="str">
        <f>IF(ISNUMBER($D19),IF(Hours!K19*$D19,Hours!K19*$D19,""),"")</f>
        <v/>
      </c>
      <c r="M19" s="60" t="str">
        <f>IF(ISNUMBER($D19),IF(Hours!L19*$D19,Hours!L19*$D19,""),"")</f>
        <v/>
      </c>
      <c r="N19" s="60" t="str">
        <f>IF(ISNUMBER($D19),IF(Hours!M19*$D19,Hours!M19*$D19,""),"")</f>
        <v/>
      </c>
      <c r="O19" s="60" t="str">
        <f>IF(ISNUMBER($D19),IF(Hours!N19*$D19,Hours!N19*$D19,""),"")</f>
        <v/>
      </c>
      <c r="P19" s="60" t="str">
        <f>IF(ISNUMBER($D19),IF(Hours!O19*$D19,Hours!O19*$D19,""),"")</f>
        <v/>
      </c>
      <c r="Q19" s="60" t="str">
        <f>IF(ISNUMBER($D19),IF(Hours!P19*$D19,Hours!P19*$D19,""),"")</f>
        <v/>
      </c>
      <c r="R19" s="60" t="str">
        <f>IF(ISNUMBER($D19),IF(Hours!Q19*$D19,Hours!Q19*$D19,""),"")</f>
        <v/>
      </c>
      <c r="S19" s="60" t="str">
        <f>IF(ISNUMBER($D19),IF(Hours!R19*$D19,Hours!R19*$D19,""),"")</f>
        <v/>
      </c>
      <c r="T19" s="60" t="str">
        <f>IF(ISNUMBER($D19),IF(Hours!S19*$D19,Hours!S19*$D19,""),"")</f>
        <v/>
      </c>
      <c r="U19" s="60" t="str">
        <f>IF(ISNUMBER($D19),IF(Hours!T19*$D19,Hours!T19*$D19,""),"")</f>
        <v/>
      </c>
      <c r="V19" s="60" t="str">
        <f>IF(ISNUMBER($D19),IF(Hours!U19*$D19,Hours!U19*$D19,""),"")</f>
        <v/>
      </c>
      <c r="W19" s="60" t="str">
        <f>IF(ISNUMBER($D19),IF(Hours!V19*$D19,Hours!V19*$D19,""),"")</f>
        <v/>
      </c>
      <c r="X19" s="60" t="str">
        <f>IF(ISNUMBER($D19),IF(Hours!W19*$D19,Hours!W19*$D19,""),"")</f>
        <v/>
      </c>
      <c r="Y19" s="60" t="str">
        <f>IF(ISNUMBER($D19),IF(Hours!X19*$D19,Hours!X19*$D19,""),"")</f>
        <v/>
      </c>
      <c r="Z19" s="60" t="str">
        <f>IF(ISNUMBER($D19),IF(Hours!Y19*$D19,Hours!Y19*$D19,""),"")</f>
        <v/>
      </c>
      <c r="AA19" s="60" t="str">
        <f>IF(ISNUMBER($D19),IF(Hours!Z19*$D19,Hours!Z19*$D19,""),"")</f>
        <v/>
      </c>
      <c r="AB19" s="60" t="str">
        <f>IF(ISNUMBER($D19),IF(Hours!AA19*$D19,Hours!AA19*$D19,""),"")</f>
        <v/>
      </c>
      <c r="AC19" s="60" t="str">
        <f>IF(ISNUMBER($D19),IF(Hours!AB19*$D19,Hours!AB19*$D19,""),"")</f>
        <v/>
      </c>
      <c r="AD19" s="60" t="str">
        <f>IF(ISNUMBER($D19),IF(Hours!AC19*$D19,Hours!AC19*$D19,""),"")</f>
        <v/>
      </c>
      <c r="AE19" s="60" t="str">
        <f>IF(ISNUMBER($D19),IF(Hours!AD19*$D19,Hours!AD19*$D19,""),"")</f>
        <v/>
      </c>
      <c r="AF19" s="60" t="str">
        <f>IF(ISNUMBER($D19),IF(Hours!AE19*$D19,Hours!AE19*$D19,""),"")</f>
        <v/>
      </c>
      <c r="AG19" s="60" t="str">
        <f>IF(ISNUMBER($D19),IF(Hours!AF19*$D19,Hours!AF19*$D19,""),"")</f>
        <v/>
      </c>
      <c r="AH19" s="60" t="str">
        <f>IF(ISNUMBER($D19),IF(Hours!AG19*$D19,Hours!AG19*$D19,""),"")</f>
        <v/>
      </c>
      <c r="AI19" s="60" t="str">
        <f>IF(ISNUMBER($D19),IF(Hours!AH19*$D19,Hours!AH19*$D19,""),"")</f>
        <v/>
      </c>
      <c r="AJ19" s="60" t="str">
        <f>IF(ISNUMBER($D19),IF(Hours!AI19*$D19,Hours!AI19*$D19,""),"")</f>
        <v/>
      </c>
      <c r="AK19" s="60" t="str">
        <f>IF(ISNUMBER($D19),IF(Hours!AJ19*$D19,Hours!AJ19*$D19,""),"")</f>
        <v/>
      </c>
      <c r="AL19" s="60" t="str">
        <f>IF(ISNUMBER($D19),IF(Hours!AK19*$D19,Hours!AK19*$D19,""),"")</f>
        <v/>
      </c>
      <c r="AM19" s="60" t="str">
        <f>IF(ISNUMBER($D19),IF(Hours!AL19*$D19,Hours!AL19*$D19,""),"")</f>
        <v/>
      </c>
      <c r="AN19" s="60" t="str">
        <f>IF(ISNUMBER($D19),IF(Hours!AM19*$D19,Hours!AM19*$D19,""),"")</f>
        <v/>
      </c>
      <c r="AO19" s="60" t="str">
        <f>IF(ISNUMBER($D19),IF(Hours!AN19*$D19,Hours!AN19*$D19,""),"")</f>
        <v/>
      </c>
      <c r="AP19" s="60" t="str">
        <f>IF(ISNUMBER($D19),IF(Hours!AO19*$D19,Hours!AO19*$D19,""),"")</f>
        <v/>
      </c>
      <c r="AQ19" s="60" t="str">
        <f>IF(ISNUMBER($D19),IF(Hours!AP19*$D19,Hours!AP19*$D19,""),"")</f>
        <v/>
      </c>
      <c r="AR19" s="60" t="str">
        <f>IF(ISNUMBER($D19),IF(Hours!AQ19*$D19,Hours!AQ19*$D19,""),"")</f>
        <v/>
      </c>
      <c r="AS19" s="60" t="str">
        <f>IF(ISNUMBER($D19),IF(Hours!AR19*$D19,Hours!AR19*$D19,""),"")</f>
        <v/>
      </c>
      <c r="AT19" s="60" t="str">
        <f>IF(ISNUMBER($D19),IF(Hours!AS19*$D19,Hours!AS19*$D19,""),"")</f>
        <v/>
      </c>
      <c r="AU19" s="60" t="str">
        <f>IF(ISNUMBER($D19),IF(Hours!AT19*$D19,Hours!AT19*$D19,""),"")</f>
        <v/>
      </c>
      <c r="AV19" s="60" t="str">
        <f>IF(ISNUMBER($D19),IF(Hours!AU19*$D19,Hours!AU19*$D19,""),"")</f>
        <v/>
      </c>
      <c r="AW19" s="60" t="str">
        <f>IF(ISNUMBER($D19),IF(Hours!AV19*$D19,Hours!AV19*$D19,""),"")</f>
        <v/>
      </c>
      <c r="AX19" s="60" t="str">
        <f>IF(ISNUMBER($D19),IF(Hours!AW19*$D19,Hours!AW19*$D19,""),"")</f>
        <v/>
      </c>
      <c r="AY19" s="60" t="str">
        <f>IF(ISNUMBER($D19),IF(Hours!AX19*$D19,Hours!AX19*$D19,""),"")</f>
        <v/>
      </c>
      <c r="AZ19" s="60" t="str">
        <f>IF(ISNUMBER($D19),IF(Hours!AY19*$D19,Hours!AY19*$D19,""),"")</f>
        <v/>
      </c>
      <c r="BA19" s="60" t="str">
        <f>IF(ISNUMBER($D19),IF(Hours!AZ19*$D19,Hours!AZ19*$D19,""),"")</f>
        <v/>
      </c>
      <c r="BB19" s="60" t="str">
        <f>IF(ISNUMBER($D19),IF(Hours!BA19*$D19,Hours!BA19*$D19,""),"")</f>
        <v/>
      </c>
      <c r="BC19" s="60" t="str">
        <f>IF(ISNUMBER($D19),IF(Hours!BB19*$D19,Hours!BB19*$D19,""),"")</f>
        <v/>
      </c>
      <c r="BD19" s="60" t="str">
        <f>IF(ISNUMBER($D19),IF(Hours!BC19*$D19,Hours!BC19*$D19,""),"")</f>
        <v/>
      </c>
      <c r="BE19" s="60" t="str">
        <f>IF(ISNUMBER($D19),IF(Hours!BD19*$D19,Hours!BD19*$D19,""),"")</f>
        <v/>
      </c>
      <c r="BF19" s="60" t="str">
        <f>IF(ISNUMBER($D19),IF(Hours!BE19*$D19,Hours!BE19*$D19,""),"")</f>
        <v/>
      </c>
      <c r="BG19" s="60" t="str">
        <f>IF(ISNUMBER($D19),IF(Hours!BF19*$D19,Hours!BF19*$D19,""),"")</f>
        <v/>
      </c>
    </row>
    <row r="20" spans="2:59" x14ac:dyDescent="0.25">
      <c r="B20" s="21" t="str">
        <f>IF(ISBLANK(Hours!B20),"",Hours!B20)</f>
        <v/>
      </c>
      <c r="C20" s="21" t="str">
        <f>IF(ISBLANK(Hours!C20),"",Hours!C20)</f>
        <v/>
      </c>
      <c r="D20" s="13" t="str">
        <f>IFERROR(INDEX(tIntRate[Internal Factor],MATCH(C20,tIntRate[Internal Role],0)),"")</f>
        <v/>
      </c>
      <c r="E20" s="53" t="str">
        <f>IF(ISNUMBER(D20),IF(SUMIFS(H20:BG20,Hours!$G$75:$BF$75,TRUE)&gt;0,SUMIFS(H20:BG20,Hours!$G$75:$BF$75,TRUE),""),"")</f>
        <v/>
      </c>
      <c r="F20" s="53" t="str">
        <f>IF(SUMIFS(H20:BG20,Hours!$G$75:$BF$75,FALSE)&gt;0,SUMIFS(H20:BG20,Hours!$G$75:$BF$75,FALSE),"")</f>
        <v/>
      </c>
      <c r="G20" s="59">
        <f t="shared" si="1"/>
        <v>0</v>
      </c>
      <c r="H20" s="60" t="str">
        <f>IF(ISNUMBER($D20),IF(Hours!G20*$D20,Hours!G20*$D20,""),"")</f>
        <v/>
      </c>
      <c r="I20" s="60" t="str">
        <f>IF(ISNUMBER($D20),IF(Hours!H20*$D20,Hours!H20*$D20,""),"")</f>
        <v/>
      </c>
      <c r="J20" s="60" t="str">
        <f>IF(ISNUMBER($D20),IF(Hours!I20*$D20,Hours!I20*$D20,""),"")</f>
        <v/>
      </c>
      <c r="K20" s="60" t="str">
        <f>IF(ISNUMBER($D20),IF(Hours!J20*$D20,Hours!J20*$D20,""),"")</f>
        <v/>
      </c>
      <c r="L20" s="60" t="str">
        <f>IF(ISNUMBER($D20),IF(Hours!K20*$D20,Hours!K20*$D20,""),"")</f>
        <v/>
      </c>
      <c r="M20" s="60" t="str">
        <f>IF(ISNUMBER($D20),IF(Hours!L20*$D20,Hours!L20*$D20,""),"")</f>
        <v/>
      </c>
      <c r="N20" s="60" t="str">
        <f>IF(ISNUMBER($D20),IF(Hours!M20*$D20,Hours!M20*$D20,""),"")</f>
        <v/>
      </c>
      <c r="O20" s="60" t="str">
        <f>IF(ISNUMBER($D20),IF(Hours!N20*$D20,Hours!N20*$D20,""),"")</f>
        <v/>
      </c>
      <c r="P20" s="60" t="str">
        <f>IF(ISNUMBER($D20),IF(Hours!O20*$D20,Hours!O20*$D20,""),"")</f>
        <v/>
      </c>
      <c r="Q20" s="60" t="str">
        <f>IF(ISNUMBER($D20),IF(Hours!P20*$D20,Hours!P20*$D20,""),"")</f>
        <v/>
      </c>
      <c r="R20" s="60" t="str">
        <f>IF(ISNUMBER($D20),IF(Hours!Q20*$D20,Hours!Q20*$D20,""),"")</f>
        <v/>
      </c>
      <c r="S20" s="60" t="str">
        <f>IF(ISNUMBER($D20),IF(Hours!R20*$D20,Hours!R20*$D20,""),"")</f>
        <v/>
      </c>
      <c r="T20" s="60" t="str">
        <f>IF(ISNUMBER($D20),IF(Hours!S20*$D20,Hours!S20*$D20,""),"")</f>
        <v/>
      </c>
      <c r="U20" s="60" t="str">
        <f>IF(ISNUMBER($D20),IF(Hours!T20*$D20,Hours!T20*$D20,""),"")</f>
        <v/>
      </c>
      <c r="V20" s="60" t="str">
        <f>IF(ISNUMBER($D20),IF(Hours!U20*$D20,Hours!U20*$D20,""),"")</f>
        <v/>
      </c>
      <c r="W20" s="60" t="str">
        <f>IF(ISNUMBER($D20),IF(Hours!V20*$D20,Hours!V20*$D20,""),"")</f>
        <v/>
      </c>
      <c r="X20" s="60" t="str">
        <f>IF(ISNUMBER($D20),IF(Hours!W20*$D20,Hours!W20*$D20,""),"")</f>
        <v/>
      </c>
      <c r="Y20" s="60" t="str">
        <f>IF(ISNUMBER($D20),IF(Hours!X20*$D20,Hours!X20*$D20,""),"")</f>
        <v/>
      </c>
      <c r="Z20" s="60" t="str">
        <f>IF(ISNUMBER($D20),IF(Hours!Y20*$D20,Hours!Y20*$D20,""),"")</f>
        <v/>
      </c>
      <c r="AA20" s="60" t="str">
        <f>IF(ISNUMBER($D20),IF(Hours!Z20*$D20,Hours!Z20*$D20,""),"")</f>
        <v/>
      </c>
      <c r="AB20" s="60" t="str">
        <f>IF(ISNUMBER($D20),IF(Hours!AA20*$D20,Hours!AA20*$D20,""),"")</f>
        <v/>
      </c>
      <c r="AC20" s="60" t="str">
        <f>IF(ISNUMBER($D20),IF(Hours!AB20*$D20,Hours!AB20*$D20,""),"")</f>
        <v/>
      </c>
      <c r="AD20" s="60" t="str">
        <f>IF(ISNUMBER($D20),IF(Hours!AC20*$D20,Hours!AC20*$D20,""),"")</f>
        <v/>
      </c>
      <c r="AE20" s="60" t="str">
        <f>IF(ISNUMBER($D20),IF(Hours!AD20*$D20,Hours!AD20*$D20,""),"")</f>
        <v/>
      </c>
      <c r="AF20" s="60" t="str">
        <f>IF(ISNUMBER($D20),IF(Hours!AE20*$D20,Hours!AE20*$D20,""),"")</f>
        <v/>
      </c>
      <c r="AG20" s="60" t="str">
        <f>IF(ISNUMBER($D20),IF(Hours!AF20*$D20,Hours!AF20*$D20,""),"")</f>
        <v/>
      </c>
      <c r="AH20" s="60" t="str">
        <f>IF(ISNUMBER($D20),IF(Hours!AG20*$D20,Hours!AG20*$D20,""),"")</f>
        <v/>
      </c>
      <c r="AI20" s="60" t="str">
        <f>IF(ISNUMBER($D20),IF(Hours!AH20*$D20,Hours!AH20*$D20,""),"")</f>
        <v/>
      </c>
      <c r="AJ20" s="60" t="str">
        <f>IF(ISNUMBER($D20),IF(Hours!AI20*$D20,Hours!AI20*$D20,""),"")</f>
        <v/>
      </c>
      <c r="AK20" s="60" t="str">
        <f>IF(ISNUMBER($D20),IF(Hours!AJ20*$D20,Hours!AJ20*$D20,""),"")</f>
        <v/>
      </c>
      <c r="AL20" s="60" t="str">
        <f>IF(ISNUMBER($D20),IF(Hours!AK20*$D20,Hours!AK20*$D20,""),"")</f>
        <v/>
      </c>
      <c r="AM20" s="60" t="str">
        <f>IF(ISNUMBER($D20),IF(Hours!AL20*$D20,Hours!AL20*$D20,""),"")</f>
        <v/>
      </c>
      <c r="AN20" s="60" t="str">
        <f>IF(ISNUMBER($D20),IF(Hours!AM20*$D20,Hours!AM20*$D20,""),"")</f>
        <v/>
      </c>
      <c r="AO20" s="60" t="str">
        <f>IF(ISNUMBER($D20),IF(Hours!AN20*$D20,Hours!AN20*$D20,""),"")</f>
        <v/>
      </c>
      <c r="AP20" s="60" t="str">
        <f>IF(ISNUMBER($D20),IF(Hours!AO20*$D20,Hours!AO20*$D20,""),"")</f>
        <v/>
      </c>
      <c r="AQ20" s="60" t="str">
        <f>IF(ISNUMBER($D20),IF(Hours!AP20*$D20,Hours!AP20*$D20,""),"")</f>
        <v/>
      </c>
      <c r="AR20" s="60" t="str">
        <f>IF(ISNUMBER($D20),IF(Hours!AQ20*$D20,Hours!AQ20*$D20,""),"")</f>
        <v/>
      </c>
      <c r="AS20" s="60" t="str">
        <f>IF(ISNUMBER($D20),IF(Hours!AR20*$D20,Hours!AR20*$D20,""),"")</f>
        <v/>
      </c>
      <c r="AT20" s="60" t="str">
        <f>IF(ISNUMBER($D20),IF(Hours!AS20*$D20,Hours!AS20*$D20,""),"")</f>
        <v/>
      </c>
      <c r="AU20" s="60" t="str">
        <f>IF(ISNUMBER($D20),IF(Hours!AT20*$D20,Hours!AT20*$D20,""),"")</f>
        <v/>
      </c>
      <c r="AV20" s="60" t="str">
        <f>IF(ISNUMBER($D20),IF(Hours!AU20*$D20,Hours!AU20*$D20,""),"")</f>
        <v/>
      </c>
      <c r="AW20" s="60" t="str">
        <f>IF(ISNUMBER($D20),IF(Hours!AV20*$D20,Hours!AV20*$D20,""),"")</f>
        <v/>
      </c>
      <c r="AX20" s="60" t="str">
        <f>IF(ISNUMBER($D20),IF(Hours!AW20*$D20,Hours!AW20*$D20,""),"")</f>
        <v/>
      </c>
      <c r="AY20" s="60" t="str">
        <f>IF(ISNUMBER($D20),IF(Hours!AX20*$D20,Hours!AX20*$D20,""),"")</f>
        <v/>
      </c>
      <c r="AZ20" s="60" t="str">
        <f>IF(ISNUMBER($D20),IF(Hours!AY20*$D20,Hours!AY20*$D20,""),"")</f>
        <v/>
      </c>
      <c r="BA20" s="60" t="str">
        <f>IF(ISNUMBER($D20),IF(Hours!AZ20*$D20,Hours!AZ20*$D20,""),"")</f>
        <v/>
      </c>
      <c r="BB20" s="60" t="str">
        <f>IF(ISNUMBER($D20),IF(Hours!BA20*$D20,Hours!BA20*$D20,""),"")</f>
        <v/>
      </c>
      <c r="BC20" s="60" t="str">
        <f>IF(ISNUMBER($D20),IF(Hours!BB20*$D20,Hours!BB20*$D20,""),"")</f>
        <v/>
      </c>
      <c r="BD20" s="60" t="str">
        <f>IF(ISNUMBER($D20),IF(Hours!BC20*$D20,Hours!BC20*$D20,""),"")</f>
        <v/>
      </c>
      <c r="BE20" s="60" t="str">
        <f>IF(ISNUMBER($D20),IF(Hours!BD20*$D20,Hours!BD20*$D20,""),"")</f>
        <v/>
      </c>
      <c r="BF20" s="60" t="str">
        <f>IF(ISNUMBER($D20),IF(Hours!BE20*$D20,Hours!BE20*$D20,""),"")</f>
        <v/>
      </c>
      <c r="BG20" s="60" t="str">
        <f>IF(ISNUMBER($D20),IF(Hours!BF20*$D20,Hours!BF20*$D20,""),"")</f>
        <v/>
      </c>
    </row>
    <row r="21" spans="2:59" x14ac:dyDescent="0.25">
      <c r="B21" s="21" t="str">
        <f>IF(ISBLANK(Hours!B21),"",Hours!B21)</f>
        <v/>
      </c>
      <c r="C21" s="21" t="str">
        <f>IF(ISBLANK(Hours!C21),"",Hours!C21)</f>
        <v/>
      </c>
      <c r="D21" s="13" t="str">
        <f>IFERROR(INDEX(tIntRate[Internal Factor],MATCH(C21,tIntRate[Internal Role],0)),"")</f>
        <v/>
      </c>
      <c r="E21" s="53" t="str">
        <f>IF(ISNUMBER(D21),IF(SUMIFS(H21:BG21,Hours!$G$75:$BF$75,TRUE)&gt;0,SUMIFS(H21:BG21,Hours!$G$75:$BF$75,TRUE),""),"")</f>
        <v/>
      </c>
      <c r="F21" s="53" t="str">
        <f>IF(SUMIFS(H21:BG21,Hours!$G$75:$BF$75,FALSE)&gt;0,SUMIFS(H21:BG21,Hours!$G$75:$BF$75,FALSE),"")</f>
        <v/>
      </c>
      <c r="G21" s="59">
        <f t="shared" si="1"/>
        <v>0</v>
      </c>
      <c r="H21" s="60" t="str">
        <f>IF(ISNUMBER($D21),IF(Hours!G21*$D21,Hours!G21*$D21,""),"")</f>
        <v/>
      </c>
      <c r="I21" s="60" t="str">
        <f>IF(ISNUMBER($D21),IF(Hours!H21*$D21,Hours!H21*$D21,""),"")</f>
        <v/>
      </c>
      <c r="J21" s="60" t="str">
        <f>IF(ISNUMBER($D21),IF(Hours!I21*$D21,Hours!I21*$D21,""),"")</f>
        <v/>
      </c>
      <c r="K21" s="60" t="str">
        <f>IF(ISNUMBER($D21),IF(Hours!J21*$D21,Hours!J21*$D21,""),"")</f>
        <v/>
      </c>
      <c r="L21" s="60" t="str">
        <f>IF(ISNUMBER($D21),IF(Hours!K21*$D21,Hours!K21*$D21,""),"")</f>
        <v/>
      </c>
      <c r="M21" s="60" t="str">
        <f>IF(ISNUMBER($D21),IF(Hours!L21*$D21,Hours!L21*$D21,""),"")</f>
        <v/>
      </c>
      <c r="N21" s="60" t="str">
        <f>IF(ISNUMBER($D21),IF(Hours!M21*$D21,Hours!M21*$D21,""),"")</f>
        <v/>
      </c>
      <c r="O21" s="60" t="str">
        <f>IF(ISNUMBER($D21),IF(Hours!N21*$D21,Hours!N21*$D21,""),"")</f>
        <v/>
      </c>
      <c r="P21" s="60" t="str">
        <f>IF(ISNUMBER($D21),IF(Hours!O21*$D21,Hours!O21*$D21,""),"")</f>
        <v/>
      </c>
      <c r="Q21" s="60" t="str">
        <f>IF(ISNUMBER($D21),IF(Hours!P21*$D21,Hours!P21*$D21,""),"")</f>
        <v/>
      </c>
      <c r="R21" s="60" t="str">
        <f>IF(ISNUMBER($D21),IF(Hours!Q21*$D21,Hours!Q21*$D21,""),"")</f>
        <v/>
      </c>
      <c r="S21" s="60" t="str">
        <f>IF(ISNUMBER($D21),IF(Hours!R21*$D21,Hours!R21*$D21,""),"")</f>
        <v/>
      </c>
      <c r="T21" s="60" t="str">
        <f>IF(ISNUMBER($D21),IF(Hours!S21*$D21,Hours!S21*$D21,""),"")</f>
        <v/>
      </c>
      <c r="U21" s="60" t="str">
        <f>IF(ISNUMBER($D21),IF(Hours!T21*$D21,Hours!T21*$D21,""),"")</f>
        <v/>
      </c>
      <c r="V21" s="60" t="str">
        <f>IF(ISNUMBER($D21),IF(Hours!U21*$D21,Hours!U21*$D21,""),"")</f>
        <v/>
      </c>
      <c r="W21" s="60" t="str">
        <f>IF(ISNUMBER($D21),IF(Hours!V21*$D21,Hours!V21*$D21,""),"")</f>
        <v/>
      </c>
      <c r="X21" s="60" t="str">
        <f>IF(ISNUMBER($D21),IF(Hours!W21*$D21,Hours!W21*$D21,""),"")</f>
        <v/>
      </c>
      <c r="Y21" s="60" t="str">
        <f>IF(ISNUMBER($D21),IF(Hours!X21*$D21,Hours!X21*$D21,""),"")</f>
        <v/>
      </c>
      <c r="Z21" s="60" t="str">
        <f>IF(ISNUMBER($D21),IF(Hours!Y21*$D21,Hours!Y21*$D21,""),"")</f>
        <v/>
      </c>
      <c r="AA21" s="60" t="str">
        <f>IF(ISNUMBER($D21),IF(Hours!Z21*$D21,Hours!Z21*$D21,""),"")</f>
        <v/>
      </c>
      <c r="AB21" s="60" t="str">
        <f>IF(ISNUMBER($D21),IF(Hours!AA21*$D21,Hours!AA21*$D21,""),"")</f>
        <v/>
      </c>
      <c r="AC21" s="60" t="str">
        <f>IF(ISNUMBER($D21),IF(Hours!AB21*$D21,Hours!AB21*$D21,""),"")</f>
        <v/>
      </c>
      <c r="AD21" s="60" t="str">
        <f>IF(ISNUMBER($D21),IF(Hours!AC21*$D21,Hours!AC21*$D21,""),"")</f>
        <v/>
      </c>
      <c r="AE21" s="60" t="str">
        <f>IF(ISNUMBER($D21),IF(Hours!AD21*$D21,Hours!AD21*$D21,""),"")</f>
        <v/>
      </c>
      <c r="AF21" s="60" t="str">
        <f>IF(ISNUMBER($D21),IF(Hours!AE21*$D21,Hours!AE21*$D21,""),"")</f>
        <v/>
      </c>
      <c r="AG21" s="60" t="str">
        <f>IF(ISNUMBER($D21),IF(Hours!AF21*$D21,Hours!AF21*$D21,""),"")</f>
        <v/>
      </c>
      <c r="AH21" s="60" t="str">
        <f>IF(ISNUMBER($D21),IF(Hours!AG21*$D21,Hours!AG21*$D21,""),"")</f>
        <v/>
      </c>
      <c r="AI21" s="60" t="str">
        <f>IF(ISNUMBER($D21),IF(Hours!AH21*$D21,Hours!AH21*$D21,""),"")</f>
        <v/>
      </c>
      <c r="AJ21" s="60" t="str">
        <f>IF(ISNUMBER($D21),IF(Hours!AI21*$D21,Hours!AI21*$D21,""),"")</f>
        <v/>
      </c>
      <c r="AK21" s="60" t="str">
        <f>IF(ISNUMBER($D21),IF(Hours!AJ21*$D21,Hours!AJ21*$D21,""),"")</f>
        <v/>
      </c>
      <c r="AL21" s="60" t="str">
        <f>IF(ISNUMBER($D21),IF(Hours!AK21*$D21,Hours!AK21*$D21,""),"")</f>
        <v/>
      </c>
      <c r="AM21" s="60" t="str">
        <f>IF(ISNUMBER($D21),IF(Hours!AL21*$D21,Hours!AL21*$D21,""),"")</f>
        <v/>
      </c>
      <c r="AN21" s="60" t="str">
        <f>IF(ISNUMBER($D21),IF(Hours!AM21*$D21,Hours!AM21*$D21,""),"")</f>
        <v/>
      </c>
      <c r="AO21" s="60" t="str">
        <f>IF(ISNUMBER($D21),IF(Hours!AN21*$D21,Hours!AN21*$D21,""),"")</f>
        <v/>
      </c>
      <c r="AP21" s="60" t="str">
        <f>IF(ISNUMBER($D21),IF(Hours!AO21*$D21,Hours!AO21*$D21,""),"")</f>
        <v/>
      </c>
      <c r="AQ21" s="60" t="str">
        <f>IF(ISNUMBER($D21),IF(Hours!AP21*$D21,Hours!AP21*$D21,""),"")</f>
        <v/>
      </c>
      <c r="AR21" s="60" t="str">
        <f>IF(ISNUMBER($D21),IF(Hours!AQ21*$D21,Hours!AQ21*$D21,""),"")</f>
        <v/>
      </c>
      <c r="AS21" s="60" t="str">
        <f>IF(ISNUMBER($D21),IF(Hours!AR21*$D21,Hours!AR21*$D21,""),"")</f>
        <v/>
      </c>
      <c r="AT21" s="60" t="str">
        <f>IF(ISNUMBER($D21),IF(Hours!AS21*$D21,Hours!AS21*$D21,""),"")</f>
        <v/>
      </c>
      <c r="AU21" s="60" t="str">
        <f>IF(ISNUMBER($D21),IF(Hours!AT21*$D21,Hours!AT21*$D21,""),"")</f>
        <v/>
      </c>
      <c r="AV21" s="60" t="str">
        <f>IF(ISNUMBER($D21),IF(Hours!AU21*$D21,Hours!AU21*$D21,""),"")</f>
        <v/>
      </c>
      <c r="AW21" s="60" t="str">
        <f>IF(ISNUMBER($D21),IF(Hours!AV21*$D21,Hours!AV21*$D21,""),"")</f>
        <v/>
      </c>
      <c r="AX21" s="60" t="str">
        <f>IF(ISNUMBER($D21),IF(Hours!AW21*$D21,Hours!AW21*$D21,""),"")</f>
        <v/>
      </c>
      <c r="AY21" s="60" t="str">
        <f>IF(ISNUMBER($D21),IF(Hours!AX21*$D21,Hours!AX21*$D21,""),"")</f>
        <v/>
      </c>
      <c r="AZ21" s="60" t="str">
        <f>IF(ISNUMBER($D21),IF(Hours!AY21*$D21,Hours!AY21*$D21,""),"")</f>
        <v/>
      </c>
      <c r="BA21" s="60" t="str">
        <f>IF(ISNUMBER($D21),IF(Hours!AZ21*$D21,Hours!AZ21*$D21,""),"")</f>
        <v/>
      </c>
      <c r="BB21" s="60" t="str">
        <f>IF(ISNUMBER($D21),IF(Hours!BA21*$D21,Hours!BA21*$D21,""),"")</f>
        <v/>
      </c>
      <c r="BC21" s="60" t="str">
        <f>IF(ISNUMBER($D21),IF(Hours!BB21*$D21,Hours!BB21*$D21,""),"")</f>
        <v/>
      </c>
      <c r="BD21" s="60" t="str">
        <f>IF(ISNUMBER($D21),IF(Hours!BC21*$D21,Hours!BC21*$D21,""),"")</f>
        <v/>
      </c>
      <c r="BE21" s="60" t="str">
        <f>IF(ISNUMBER($D21),IF(Hours!BD21*$D21,Hours!BD21*$D21,""),"")</f>
        <v/>
      </c>
      <c r="BF21" s="60" t="str">
        <f>IF(ISNUMBER($D21),IF(Hours!BE21*$D21,Hours!BE21*$D21,""),"")</f>
        <v/>
      </c>
      <c r="BG21" s="60" t="str">
        <f>IF(ISNUMBER($D21),IF(Hours!BF21*$D21,Hours!BF21*$D21,""),"")</f>
        <v/>
      </c>
    </row>
    <row r="22" spans="2:59" x14ac:dyDescent="0.25">
      <c r="B22" s="21" t="str">
        <f>IF(ISBLANK(Hours!B22),"",Hours!B22)</f>
        <v/>
      </c>
      <c r="C22" s="21" t="str">
        <f>IF(ISBLANK(Hours!C22),"",Hours!C22)</f>
        <v/>
      </c>
      <c r="D22" s="13" t="str">
        <f>IFERROR(INDEX(tIntRate[Internal Factor],MATCH(C22,tIntRate[Internal Role],0)),"")</f>
        <v/>
      </c>
      <c r="E22" s="53" t="str">
        <f>IF(ISNUMBER(D22),IF(SUMIFS(H22:BG22,Hours!$G$75:$BF$75,TRUE)&gt;0,SUMIFS(H22:BG22,Hours!$G$75:$BF$75,TRUE),""),"")</f>
        <v/>
      </c>
      <c r="F22" s="53" t="str">
        <f>IF(SUMIFS(H22:BG22,Hours!$G$75:$BF$75,FALSE)&gt;0,SUMIFS(H22:BG22,Hours!$G$75:$BF$75,FALSE),"")</f>
        <v/>
      </c>
      <c r="G22" s="59">
        <f t="shared" si="1"/>
        <v>0</v>
      </c>
      <c r="H22" s="60" t="str">
        <f>IF(ISNUMBER($D22),IF(Hours!G22*$D22,Hours!G22*$D22,""),"")</f>
        <v/>
      </c>
      <c r="I22" s="60" t="str">
        <f>IF(ISNUMBER($D22),IF(Hours!H22*$D22,Hours!H22*$D22,""),"")</f>
        <v/>
      </c>
      <c r="J22" s="60" t="str">
        <f>IF(ISNUMBER($D22),IF(Hours!I22*$D22,Hours!I22*$D22,""),"")</f>
        <v/>
      </c>
      <c r="K22" s="60" t="str">
        <f>IF(ISNUMBER($D22),IF(Hours!J22*$D22,Hours!J22*$D22,""),"")</f>
        <v/>
      </c>
      <c r="L22" s="60" t="str">
        <f>IF(ISNUMBER($D22),IF(Hours!K22*$D22,Hours!K22*$D22,""),"")</f>
        <v/>
      </c>
      <c r="M22" s="60" t="str">
        <f>IF(ISNUMBER($D22),IF(Hours!L22*$D22,Hours!L22*$D22,""),"")</f>
        <v/>
      </c>
      <c r="N22" s="60" t="str">
        <f>IF(ISNUMBER($D22),IF(Hours!M22*$D22,Hours!M22*$D22,""),"")</f>
        <v/>
      </c>
      <c r="O22" s="60" t="str">
        <f>IF(ISNUMBER($D22),IF(Hours!N22*$D22,Hours!N22*$D22,""),"")</f>
        <v/>
      </c>
      <c r="P22" s="60" t="str">
        <f>IF(ISNUMBER($D22),IF(Hours!O22*$D22,Hours!O22*$D22,""),"")</f>
        <v/>
      </c>
      <c r="Q22" s="60" t="str">
        <f>IF(ISNUMBER($D22),IF(Hours!P22*$D22,Hours!P22*$D22,""),"")</f>
        <v/>
      </c>
      <c r="R22" s="60" t="str">
        <f>IF(ISNUMBER($D22),IF(Hours!Q22*$D22,Hours!Q22*$D22,""),"")</f>
        <v/>
      </c>
      <c r="S22" s="60" t="str">
        <f>IF(ISNUMBER($D22),IF(Hours!R22*$D22,Hours!R22*$D22,""),"")</f>
        <v/>
      </c>
      <c r="T22" s="60" t="str">
        <f>IF(ISNUMBER($D22),IF(Hours!S22*$D22,Hours!S22*$D22,""),"")</f>
        <v/>
      </c>
      <c r="U22" s="60" t="str">
        <f>IF(ISNUMBER($D22),IF(Hours!T22*$D22,Hours!T22*$D22,""),"")</f>
        <v/>
      </c>
      <c r="V22" s="60" t="str">
        <f>IF(ISNUMBER($D22),IF(Hours!U22*$D22,Hours!U22*$D22,""),"")</f>
        <v/>
      </c>
      <c r="W22" s="60" t="str">
        <f>IF(ISNUMBER($D22),IF(Hours!V22*$D22,Hours!V22*$D22,""),"")</f>
        <v/>
      </c>
      <c r="X22" s="60" t="str">
        <f>IF(ISNUMBER($D22),IF(Hours!W22*$D22,Hours!W22*$D22,""),"")</f>
        <v/>
      </c>
      <c r="Y22" s="60" t="str">
        <f>IF(ISNUMBER($D22),IF(Hours!X22*$D22,Hours!X22*$D22,""),"")</f>
        <v/>
      </c>
      <c r="Z22" s="60" t="str">
        <f>IF(ISNUMBER($D22),IF(Hours!Y22*$D22,Hours!Y22*$D22,""),"")</f>
        <v/>
      </c>
      <c r="AA22" s="60" t="str">
        <f>IF(ISNUMBER($D22),IF(Hours!Z22*$D22,Hours!Z22*$D22,""),"")</f>
        <v/>
      </c>
      <c r="AB22" s="60" t="str">
        <f>IF(ISNUMBER($D22),IF(Hours!AA22*$D22,Hours!AA22*$D22,""),"")</f>
        <v/>
      </c>
      <c r="AC22" s="60" t="str">
        <f>IF(ISNUMBER($D22),IF(Hours!AB22*$D22,Hours!AB22*$D22,""),"")</f>
        <v/>
      </c>
      <c r="AD22" s="60" t="str">
        <f>IF(ISNUMBER($D22),IF(Hours!AC22*$D22,Hours!AC22*$D22,""),"")</f>
        <v/>
      </c>
      <c r="AE22" s="60" t="str">
        <f>IF(ISNUMBER($D22),IF(Hours!AD22*$D22,Hours!AD22*$D22,""),"")</f>
        <v/>
      </c>
      <c r="AF22" s="60" t="str">
        <f>IF(ISNUMBER($D22),IF(Hours!AE22*$D22,Hours!AE22*$D22,""),"")</f>
        <v/>
      </c>
      <c r="AG22" s="60" t="str">
        <f>IF(ISNUMBER($D22),IF(Hours!AF22*$D22,Hours!AF22*$D22,""),"")</f>
        <v/>
      </c>
      <c r="AH22" s="60" t="str">
        <f>IF(ISNUMBER($D22),IF(Hours!AG22*$D22,Hours!AG22*$D22,""),"")</f>
        <v/>
      </c>
      <c r="AI22" s="60" t="str">
        <f>IF(ISNUMBER($D22),IF(Hours!AH22*$D22,Hours!AH22*$D22,""),"")</f>
        <v/>
      </c>
      <c r="AJ22" s="60" t="str">
        <f>IF(ISNUMBER($D22),IF(Hours!AI22*$D22,Hours!AI22*$D22,""),"")</f>
        <v/>
      </c>
      <c r="AK22" s="60" t="str">
        <f>IF(ISNUMBER($D22),IF(Hours!AJ22*$D22,Hours!AJ22*$D22,""),"")</f>
        <v/>
      </c>
      <c r="AL22" s="60" t="str">
        <f>IF(ISNUMBER($D22),IF(Hours!AK22*$D22,Hours!AK22*$D22,""),"")</f>
        <v/>
      </c>
      <c r="AM22" s="60" t="str">
        <f>IF(ISNUMBER($D22),IF(Hours!AL22*$D22,Hours!AL22*$D22,""),"")</f>
        <v/>
      </c>
      <c r="AN22" s="60" t="str">
        <f>IF(ISNUMBER($D22),IF(Hours!AM22*$D22,Hours!AM22*$D22,""),"")</f>
        <v/>
      </c>
      <c r="AO22" s="60" t="str">
        <f>IF(ISNUMBER($D22),IF(Hours!AN22*$D22,Hours!AN22*$D22,""),"")</f>
        <v/>
      </c>
      <c r="AP22" s="60" t="str">
        <f>IF(ISNUMBER($D22),IF(Hours!AO22*$D22,Hours!AO22*$D22,""),"")</f>
        <v/>
      </c>
      <c r="AQ22" s="60" t="str">
        <f>IF(ISNUMBER($D22),IF(Hours!AP22*$D22,Hours!AP22*$D22,""),"")</f>
        <v/>
      </c>
      <c r="AR22" s="60" t="str">
        <f>IF(ISNUMBER($D22),IF(Hours!AQ22*$D22,Hours!AQ22*$D22,""),"")</f>
        <v/>
      </c>
      <c r="AS22" s="60" t="str">
        <f>IF(ISNUMBER($D22),IF(Hours!AR22*$D22,Hours!AR22*$D22,""),"")</f>
        <v/>
      </c>
      <c r="AT22" s="60" t="str">
        <f>IF(ISNUMBER($D22),IF(Hours!AS22*$D22,Hours!AS22*$D22,""),"")</f>
        <v/>
      </c>
      <c r="AU22" s="60" t="str">
        <f>IF(ISNUMBER($D22),IF(Hours!AT22*$D22,Hours!AT22*$D22,""),"")</f>
        <v/>
      </c>
      <c r="AV22" s="60" t="str">
        <f>IF(ISNUMBER($D22),IF(Hours!AU22*$D22,Hours!AU22*$D22,""),"")</f>
        <v/>
      </c>
      <c r="AW22" s="60" t="str">
        <f>IF(ISNUMBER($D22),IF(Hours!AV22*$D22,Hours!AV22*$D22,""),"")</f>
        <v/>
      </c>
      <c r="AX22" s="60" t="str">
        <f>IF(ISNUMBER($D22),IF(Hours!AW22*$D22,Hours!AW22*$D22,""),"")</f>
        <v/>
      </c>
      <c r="AY22" s="60" t="str">
        <f>IF(ISNUMBER($D22),IF(Hours!AX22*$D22,Hours!AX22*$D22,""),"")</f>
        <v/>
      </c>
      <c r="AZ22" s="60" t="str">
        <f>IF(ISNUMBER($D22),IF(Hours!AY22*$D22,Hours!AY22*$D22,""),"")</f>
        <v/>
      </c>
      <c r="BA22" s="60" t="str">
        <f>IF(ISNUMBER($D22),IF(Hours!AZ22*$D22,Hours!AZ22*$D22,""),"")</f>
        <v/>
      </c>
      <c r="BB22" s="60" t="str">
        <f>IF(ISNUMBER($D22),IF(Hours!BA22*$D22,Hours!BA22*$D22,""),"")</f>
        <v/>
      </c>
      <c r="BC22" s="60" t="str">
        <f>IF(ISNUMBER($D22),IF(Hours!BB22*$D22,Hours!BB22*$D22,""),"")</f>
        <v/>
      </c>
      <c r="BD22" s="60" t="str">
        <f>IF(ISNUMBER($D22),IF(Hours!BC22*$D22,Hours!BC22*$D22,""),"")</f>
        <v/>
      </c>
      <c r="BE22" s="60" t="str">
        <f>IF(ISNUMBER($D22),IF(Hours!BD22*$D22,Hours!BD22*$D22,""),"")</f>
        <v/>
      </c>
      <c r="BF22" s="60" t="str">
        <f>IF(ISNUMBER($D22),IF(Hours!BE22*$D22,Hours!BE22*$D22,""),"")</f>
        <v/>
      </c>
      <c r="BG22" s="60" t="str">
        <f>IF(ISNUMBER($D22),IF(Hours!BF22*$D22,Hours!BF22*$D22,""),"")</f>
        <v/>
      </c>
    </row>
    <row r="23" spans="2:59" x14ac:dyDescent="0.25">
      <c r="B23" s="21" t="str">
        <f>IF(ISBLANK(Hours!B23),"",Hours!B23)</f>
        <v/>
      </c>
      <c r="C23" s="21" t="str">
        <f>IF(ISBLANK(Hours!C23),"",Hours!C23)</f>
        <v/>
      </c>
      <c r="D23" s="13" t="str">
        <f>IFERROR(INDEX(tIntRate[Internal Factor],MATCH(C23,tIntRate[Internal Role],0)),"")</f>
        <v/>
      </c>
      <c r="E23" s="53" t="str">
        <f>IF(ISNUMBER(D23),IF(SUMIFS(H23:BG23,Hours!$G$75:$BF$75,TRUE)&gt;0,SUMIFS(H23:BG23,Hours!$G$75:$BF$75,TRUE),""),"")</f>
        <v/>
      </c>
      <c r="F23" s="53" t="str">
        <f>IF(SUMIFS(H23:BG23,Hours!$G$75:$BF$75,FALSE)&gt;0,SUMIFS(H23:BG23,Hours!$G$75:$BF$75,FALSE),"")</f>
        <v/>
      </c>
      <c r="G23" s="59">
        <f t="shared" si="1"/>
        <v>0</v>
      </c>
      <c r="H23" s="60" t="str">
        <f>IF(ISNUMBER($D23),IF(Hours!G23*$D23,Hours!G23*$D23,""),"")</f>
        <v/>
      </c>
      <c r="I23" s="60" t="str">
        <f>IF(ISNUMBER($D23),IF(Hours!H23*$D23,Hours!H23*$D23,""),"")</f>
        <v/>
      </c>
      <c r="J23" s="60" t="str">
        <f>IF(ISNUMBER($D23),IF(Hours!I23*$D23,Hours!I23*$D23,""),"")</f>
        <v/>
      </c>
      <c r="K23" s="60" t="str">
        <f>IF(ISNUMBER($D23),IF(Hours!J23*$D23,Hours!J23*$D23,""),"")</f>
        <v/>
      </c>
      <c r="L23" s="60" t="str">
        <f>IF(ISNUMBER($D23),IF(Hours!K23*$D23,Hours!K23*$D23,""),"")</f>
        <v/>
      </c>
      <c r="M23" s="60" t="str">
        <f>IF(ISNUMBER($D23),IF(Hours!L23*$D23,Hours!L23*$D23,""),"")</f>
        <v/>
      </c>
      <c r="N23" s="60" t="str">
        <f>IF(ISNUMBER($D23),IF(Hours!M23*$D23,Hours!M23*$D23,""),"")</f>
        <v/>
      </c>
      <c r="O23" s="60" t="str">
        <f>IF(ISNUMBER($D23),IF(Hours!N23*$D23,Hours!N23*$D23,""),"")</f>
        <v/>
      </c>
      <c r="P23" s="60" t="str">
        <f>IF(ISNUMBER($D23),IF(Hours!O23*$D23,Hours!O23*$D23,""),"")</f>
        <v/>
      </c>
      <c r="Q23" s="60" t="str">
        <f>IF(ISNUMBER($D23),IF(Hours!P23*$D23,Hours!P23*$D23,""),"")</f>
        <v/>
      </c>
      <c r="R23" s="60" t="str">
        <f>IF(ISNUMBER($D23),IF(Hours!Q23*$D23,Hours!Q23*$D23,""),"")</f>
        <v/>
      </c>
      <c r="S23" s="60" t="str">
        <f>IF(ISNUMBER($D23),IF(Hours!R23*$D23,Hours!R23*$D23,""),"")</f>
        <v/>
      </c>
      <c r="T23" s="60" t="str">
        <f>IF(ISNUMBER($D23),IF(Hours!S23*$D23,Hours!S23*$D23,""),"")</f>
        <v/>
      </c>
      <c r="U23" s="60" t="str">
        <f>IF(ISNUMBER($D23),IF(Hours!T23*$D23,Hours!T23*$D23,""),"")</f>
        <v/>
      </c>
      <c r="V23" s="60" t="str">
        <f>IF(ISNUMBER($D23),IF(Hours!U23*$D23,Hours!U23*$D23,""),"")</f>
        <v/>
      </c>
      <c r="W23" s="60" t="str">
        <f>IF(ISNUMBER($D23),IF(Hours!V23*$D23,Hours!V23*$D23,""),"")</f>
        <v/>
      </c>
      <c r="X23" s="60" t="str">
        <f>IF(ISNUMBER($D23),IF(Hours!W23*$D23,Hours!W23*$D23,""),"")</f>
        <v/>
      </c>
      <c r="Y23" s="60" t="str">
        <f>IF(ISNUMBER($D23),IF(Hours!X23*$D23,Hours!X23*$D23,""),"")</f>
        <v/>
      </c>
      <c r="Z23" s="60" t="str">
        <f>IF(ISNUMBER($D23),IF(Hours!Y23*$D23,Hours!Y23*$D23,""),"")</f>
        <v/>
      </c>
      <c r="AA23" s="60" t="str">
        <f>IF(ISNUMBER($D23),IF(Hours!Z23*$D23,Hours!Z23*$D23,""),"")</f>
        <v/>
      </c>
      <c r="AB23" s="60" t="str">
        <f>IF(ISNUMBER($D23),IF(Hours!AA23*$D23,Hours!AA23*$D23,""),"")</f>
        <v/>
      </c>
      <c r="AC23" s="60" t="str">
        <f>IF(ISNUMBER($D23),IF(Hours!AB23*$D23,Hours!AB23*$D23,""),"")</f>
        <v/>
      </c>
      <c r="AD23" s="60" t="str">
        <f>IF(ISNUMBER($D23),IF(Hours!AC23*$D23,Hours!AC23*$D23,""),"")</f>
        <v/>
      </c>
      <c r="AE23" s="60" t="str">
        <f>IF(ISNUMBER($D23),IF(Hours!AD23*$D23,Hours!AD23*$D23,""),"")</f>
        <v/>
      </c>
      <c r="AF23" s="60" t="str">
        <f>IF(ISNUMBER($D23),IF(Hours!AE23*$D23,Hours!AE23*$D23,""),"")</f>
        <v/>
      </c>
      <c r="AG23" s="60" t="str">
        <f>IF(ISNUMBER($D23),IF(Hours!AF23*$D23,Hours!AF23*$D23,""),"")</f>
        <v/>
      </c>
      <c r="AH23" s="60" t="str">
        <f>IF(ISNUMBER($D23),IF(Hours!AG23*$D23,Hours!AG23*$D23,""),"")</f>
        <v/>
      </c>
      <c r="AI23" s="60" t="str">
        <f>IF(ISNUMBER($D23),IF(Hours!AH23*$D23,Hours!AH23*$D23,""),"")</f>
        <v/>
      </c>
      <c r="AJ23" s="60" t="str">
        <f>IF(ISNUMBER($D23),IF(Hours!AI23*$D23,Hours!AI23*$D23,""),"")</f>
        <v/>
      </c>
      <c r="AK23" s="60" t="str">
        <f>IF(ISNUMBER($D23),IF(Hours!AJ23*$D23,Hours!AJ23*$D23,""),"")</f>
        <v/>
      </c>
      <c r="AL23" s="60" t="str">
        <f>IF(ISNUMBER($D23),IF(Hours!AK23*$D23,Hours!AK23*$D23,""),"")</f>
        <v/>
      </c>
      <c r="AM23" s="60" t="str">
        <f>IF(ISNUMBER($D23),IF(Hours!AL23*$D23,Hours!AL23*$D23,""),"")</f>
        <v/>
      </c>
      <c r="AN23" s="60" t="str">
        <f>IF(ISNUMBER($D23),IF(Hours!AM23*$D23,Hours!AM23*$D23,""),"")</f>
        <v/>
      </c>
      <c r="AO23" s="60" t="str">
        <f>IF(ISNUMBER($D23),IF(Hours!AN23*$D23,Hours!AN23*$D23,""),"")</f>
        <v/>
      </c>
      <c r="AP23" s="60" t="str">
        <f>IF(ISNUMBER($D23),IF(Hours!AO23*$D23,Hours!AO23*$D23,""),"")</f>
        <v/>
      </c>
      <c r="AQ23" s="60" t="str">
        <f>IF(ISNUMBER($D23),IF(Hours!AP23*$D23,Hours!AP23*$D23,""),"")</f>
        <v/>
      </c>
      <c r="AR23" s="60" t="str">
        <f>IF(ISNUMBER($D23),IF(Hours!AQ23*$D23,Hours!AQ23*$D23,""),"")</f>
        <v/>
      </c>
      <c r="AS23" s="60" t="str">
        <f>IF(ISNUMBER($D23),IF(Hours!AR23*$D23,Hours!AR23*$D23,""),"")</f>
        <v/>
      </c>
      <c r="AT23" s="60" t="str">
        <f>IF(ISNUMBER($D23),IF(Hours!AS23*$D23,Hours!AS23*$D23,""),"")</f>
        <v/>
      </c>
      <c r="AU23" s="60" t="str">
        <f>IF(ISNUMBER($D23),IF(Hours!AT23*$D23,Hours!AT23*$D23,""),"")</f>
        <v/>
      </c>
      <c r="AV23" s="60" t="str">
        <f>IF(ISNUMBER($D23),IF(Hours!AU23*$D23,Hours!AU23*$D23,""),"")</f>
        <v/>
      </c>
      <c r="AW23" s="60" t="str">
        <f>IF(ISNUMBER($D23),IF(Hours!AV23*$D23,Hours!AV23*$D23,""),"")</f>
        <v/>
      </c>
      <c r="AX23" s="60" t="str">
        <f>IF(ISNUMBER($D23),IF(Hours!AW23*$D23,Hours!AW23*$D23,""),"")</f>
        <v/>
      </c>
      <c r="AY23" s="60" t="str">
        <f>IF(ISNUMBER($D23),IF(Hours!AX23*$D23,Hours!AX23*$D23,""),"")</f>
        <v/>
      </c>
      <c r="AZ23" s="60" t="str">
        <f>IF(ISNUMBER($D23),IF(Hours!AY23*$D23,Hours!AY23*$D23,""),"")</f>
        <v/>
      </c>
      <c r="BA23" s="60" t="str">
        <f>IF(ISNUMBER($D23),IF(Hours!AZ23*$D23,Hours!AZ23*$D23,""),"")</f>
        <v/>
      </c>
      <c r="BB23" s="60" t="str">
        <f>IF(ISNUMBER($D23),IF(Hours!BA23*$D23,Hours!BA23*$D23,""),"")</f>
        <v/>
      </c>
      <c r="BC23" s="60" t="str">
        <f>IF(ISNUMBER($D23),IF(Hours!BB23*$D23,Hours!BB23*$D23,""),"")</f>
        <v/>
      </c>
      <c r="BD23" s="60" t="str">
        <f>IF(ISNUMBER($D23),IF(Hours!BC23*$D23,Hours!BC23*$D23,""),"")</f>
        <v/>
      </c>
      <c r="BE23" s="60" t="str">
        <f>IF(ISNUMBER($D23),IF(Hours!BD23*$D23,Hours!BD23*$D23,""),"")</f>
        <v/>
      </c>
      <c r="BF23" s="60" t="str">
        <f>IF(ISNUMBER($D23),IF(Hours!BE23*$D23,Hours!BE23*$D23,""),"")</f>
        <v/>
      </c>
      <c r="BG23" s="60" t="str">
        <f>IF(ISNUMBER($D23),IF(Hours!BF23*$D23,Hours!BF23*$D23,""),"")</f>
        <v/>
      </c>
    </row>
    <row r="24" spans="2:59" x14ac:dyDescent="0.25">
      <c r="B24" s="21" t="str">
        <f>IF(ISBLANK(Hours!B24),"",Hours!B24)</f>
        <v/>
      </c>
      <c r="C24" s="21" t="str">
        <f>IF(ISBLANK(Hours!C24),"",Hours!C24)</f>
        <v/>
      </c>
      <c r="D24" s="13" t="str">
        <f>IFERROR(INDEX(tIntRate[Internal Factor],MATCH(C24,tIntRate[Internal Role],0)),"")</f>
        <v/>
      </c>
      <c r="E24" s="53" t="str">
        <f>IF(ISNUMBER(D24),IF(SUMIFS(H24:BG24,Hours!$G$75:$BF$75,TRUE)&gt;0,SUMIFS(H24:BG24,Hours!$G$75:$BF$75,TRUE),""),"")</f>
        <v/>
      </c>
      <c r="F24" s="53" t="str">
        <f>IF(SUMIFS(H24:BG24,Hours!$G$75:$BF$75,FALSE)&gt;0,SUMIFS(H24:BG24,Hours!$G$75:$BF$75,FALSE),"")</f>
        <v/>
      </c>
      <c r="G24" s="59">
        <f t="shared" si="1"/>
        <v>0</v>
      </c>
      <c r="H24" s="60" t="str">
        <f>IF(ISNUMBER($D24),IF(Hours!G24*$D24,Hours!G24*$D24,""),"")</f>
        <v/>
      </c>
      <c r="I24" s="60" t="str">
        <f>IF(ISNUMBER($D24),IF(Hours!H24*$D24,Hours!H24*$D24,""),"")</f>
        <v/>
      </c>
      <c r="J24" s="60" t="str">
        <f>IF(ISNUMBER($D24),IF(Hours!I24*$D24,Hours!I24*$D24,""),"")</f>
        <v/>
      </c>
      <c r="K24" s="60" t="str">
        <f>IF(ISNUMBER($D24),IF(Hours!J24*$D24,Hours!J24*$D24,""),"")</f>
        <v/>
      </c>
      <c r="L24" s="60" t="str">
        <f>IF(ISNUMBER($D24),IF(Hours!K24*$D24,Hours!K24*$D24,""),"")</f>
        <v/>
      </c>
      <c r="M24" s="60" t="str">
        <f>IF(ISNUMBER($D24),IF(Hours!L24*$D24,Hours!L24*$D24,""),"")</f>
        <v/>
      </c>
      <c r="N24" s="60" t="str">
        <f>IF(ISNUMBER($D24),IF(Hours!M24*$D24,Hours!M24*$D24,""),"")</f>
        <v/>
      </c>
      <c r="O24" s="60" t="str">
        <f>IF(ISNUMBER($D24),IF(Hours!N24*$D24,Hours!N24*$D24,""),"")</f>
        <v/>
      </c>
      <c r="P24" s="60" t="str">
        <f>IF(ISNUMBER($D24),IF(Hours!O24*$D24,Hours!O24*$D24,""),"")</f>
        <v/>
      </c>
      <c r="Q24" s="60" t="str">
        <f>IF(ISNUMBER($D24),IF(Hours!P24*$D24,Hours!P24*$D24,""),"")</f>
        <v/>
      </c>
      <c r="R24" s="60" t="str">
        <f>IF(ISNUMBER($D24),IF(Hours!Q24*$D24,Hours!Q24*$D24,""),"")</f>
        <v/>
      </c>
      <c r="S24" s="60" t="str">
        <f>IF(ISNUMBER($D24),IF(Hours!R24*$D24,Hours!R24*$D24,""),"")</f>
        <v/>
      </c>
      <c r="T24" s="60" t="str">
        <f>IF(ISNUMBER($D24),IF(Hours!S24*$D24,Hours!S24*$D24,""),"")</f>
        <v/>
      </c>
      <c r="U24" s="60" t="str">
        <f>IF(ISNUMBER($D24),IF(Hours!T24*$D24,Hours!T24*$D24,""),"")</f>
        <v/>
      </c>
      <c r="V24" s="60" t="str">
        <f>IF(ISNUMBER($D24),IF(Hours!U24*$D24,Hours!U24*$D24,""),"")</f>
        <v/>
      </c>
      <c r="W24" s="60" t="str">
        <f>IF(ISNUMBER($D24),IF(Hours!V24*$D24,Hours!V24*$D24,""),"")</f>
        <v/>
      </c>
      <c r="X24" s="60" t="str">
        <f>IF(ISNUMBER($D24),IF(Hours!W24*$D24,Hours!W24*$D24,""),"")</f>
        <v/>
      </c>
      <c r="Y24" s="60" t="str">
        <f>IF(ISNUMBER($D24),IF(Hours!X24*$D24,Hours!X24*$D24,""),"")</f>
        <v/>
      </c>
      <c r="Z24" s="60" t="str">
        <f>IF(ISNUMBER($D24),IF(Hours!Y24*$D24,Hours!Y24*$D24,""),"")</f>
        <v/>
      </c>
      <c r="AA24" s="60" t="str">
        <f>IF(ISNUMBER($D24),IF(Hours!Z24*$D24,Hours!Z24*$D24,""),"")</f>
        <v/>
      </c>
      <c r="AB24" s="60" t="str">
        <f>IF(ISNUMBER($D24),IF(Hours!AA24*$D24,Hours!AA24*$D24,""),"")</f>
        <v/>
      </c>
      <c r="AC24" s="60" t="str">
        <f>IF(ISNUMBER($D24),IF(Hours!AB24*$D24,Hours!AB24*$D24,""),"")</f>
        <v/>
      </c>
      <c r="AD24" s="60" t="str">
        <f>IF(ISNUMBER($D24),IF(Hours!AC24*$D24,Hours!AC24*$D24,""),"")</f>
        <v/>
      </c>
      <c r="AE24" s="60" t="str">
        <f>IF(ISNUMBER($D24),IF(Hours!AD24*$D24,Hours!AD24*$D24,""),"")</f>
        <v/>
      </c>
      <c r="AF24" s="60" t="str">
        <f>IF(ISNUMBER($D24),IF(Hours!AE24*$D24,Hours!AE24*$D24,""),"")</f>
        <v/>
      </c>
      <c r="AG24" s="60" t="str">
        <f>IF(ISNUMBER($D24),IF(Hours!AF24*$D24,Hours!AF24*$D24,""),"")</f>
        <v/>
      </c>
      <c r="AH24" s="60" t="str">
        <f>IF(ISNUMBER($D24),IF(Hours!AG24*$D24,Hours!AG24*$D24,""),"")</f>
        <v/>
      </c>
      <c r="AI24" s="60" t="str">
        <f>IF(ISNUMBER($D24),IF(Hours!AH24*$D24,Hours!AH24*$D24,""),"")</f>
        <v/>
      </c>
      <c r="AJ24" s="60" t="str">
        <f>IF(ISNUMBER($D24),IF(Hours!AI24*$D24,Hours!AI24*$D24,""),"")</f>
        <v/>
      </c>
      <c r="AK24" s="60" t="str">
        <f>IF(ISNUMBER($D24),IF(Hours!AJ24*$D24,Hours!AJ24*$D24,""),"")</f>
        <v/>
      </c>
      <c r="AL24" s="60" t="str">
        <f>IF(ISNUMBER($D24),IF(Hours!AK24*$D24,Hours!AK24*$D24,""),"")</f>
        <v/>
      </c>
      <c r="AM24" s="60" t="str">
        <f>IF(ISNUMBER($D24),IF(Hours!AL24*$D24,Hours!AL24*$D24,""),"")</f>
        <v/>
      </c>
      <c r="AN24" s="60" t="str">
        <f>IF(ISNUMBER($D24),IF(Hours!AM24*$D24,Hours!AM24*$D24,""),"")</f>
        <v/>
      </c>
      <c r="AO24" s="60" t="str">
        <f>IF(ISNUMBER($D24),IF(Hours!AN24*$D24,Hours!AN24*$D24,""),"")</f>
        <v/>
      </c>
      <c r="AP24" s="60" t="str">
        <f>IF(ISNUMBER($D24),IF(Hours!AO24*$D24,Hours!AO24*$D24,""),"")</f>
        <v/>
      </c>
      <c r="AQ24" s="60" t="str">
        <f>IF(ISNUMBER($D24),IF(Hours!AP24*$D24,Hours!AP24*$D24,""),"")</f>
        <v/>
      </c>
      <c r="AR24" s="60" t="str">
        <f>IF(ISNUMBER($D24),IF(Hours!AQ24*$D24,Hours!AQ24*$D24,""),"")</f>
        <v/>
      </c>
      <c r="AS24" s="60" t="str">
        <f>IF(ISNUMBER($D24),IF(Hours!AR24*$D24,Hours!AR24*$D24,""),"")</f>
        <v/>
      </c>
      <c r="AT24" s="60" t="str">
        <f>IF(ISNUMBER($D24),IF(Hours!AS24*$D24,Hours!AS24*$D24,""),"")</f>
        <v/>
      </c>
      <c r="AU24" s="60" t="str">
        <f>IF(ISNUMBER($D24),IF(Hours!AT24*$D24,Hours!AT24*$D24,""),"")</f>
        <v/>
      </c>
      <c r="AV24" s="60" t="str">
        <f>IF(ISNUMBER($D24),IF(Hours!AU24*$D24,Hours!AU24*$D24,""),"")</f>
        <v/>
      </c>
      <c r="AW24" s="60" t="str">
        <f>IF(ISNUMBER($D24),IF(Hours!AV24*$D24,Hours!AV24*$D24,""),"")</f>
        <v/>
      </c>
      <c r="AX24" s="60" t="str">
        <f>IF(ISNUMBER($D24),IF(Hours!AW24*$D24,Hours!AW24*$D24,""),"")</f>
        <v/>
      </c>
      <c r="AY24" s="60" t="str">
        <f>IF(ISNUMBER($D24),IF(Hours!AX24*$D24,Hours!AX24*$D24,""),"")</f>
        <v/>
      </c>
      <c r="AZ24" s="60" t="str">
        <f>IF(ISNUMBER($D24),IF(Hours!AY24*$D24,Hours!AY24*$D24,""),"")</f>
        <v/>
      </c>
      <c r="BA24" s="60" t="str">
        <f>IF(ISNUMBER($D24),IF(Hours!AZ24*$D24,Hours!AZ24*$D24,""),"")</f>
        <v/>
      </c>
      <c r="BB24" s="60" t="str">
        <f>IF(ISNUMBER($D24),IF(Hours!BA24*$D24,Hours!BA24*$D24,""),"")</f>
        <v/>
      </c>
      <c r="BC24" s="60" t="str">
        <f>IF(ISNUMBER($D24),IF(Hours!BB24*$D24,Hours!BB24*$D24,""),"")</f>
        <v/>
      </c>
      <c r="BD24" s="60" t="str">
        <f>IF(ISNUMBER($D24),IF(Hours!BC24*$D24,Hours!BC24*$D24,""),"")</f>
        <v/>
      </c>
      <c r="BE24" s="60" t="str">
        <f>IF(ISNUMBER($D24),IF(Hours!BD24*$D24,Hours!BD24*$D24,""),"")</f>
        <v/>
      </c>
      <c r="BF24" s="60" t="str">
        <f>IF(ISNUMBER($D24),IF(Hours!BE24*$D24,Hours!BE24*$D24,""),"")</f>
        <v/>
      </c>
      <c r="BG24" s="60" t="str">
        <f>IF(ISNUMBER($D24),IF(Hours!BF24*$D24,Hours!BF24*$D24,""),"")</f>
        <v/>
      </c>
    </row>
    <row r="25" spans="2:59" x14ac:dyDescent="0.25">
      <c r="B25" s="21" t="str">
        <f>IF(ISBLANK(Hours!B25),"",Hours!B25)</f>
        <v/>
      </c>
      <c r="C25" s="21" t="str">
        <f>IF(ISBLANK(Hours!C25),"",Hours!C25)</f>
        <v/>
      </c>
      <c r="D25" s="13" t="str">
        <f>IFERROR(INDEX(tIntRate[Internal Factor],MATCH(C25,tIntRate[Internal Role],0)),"")</f>
        <v/>
      </c>
      <c r="E25" s="53" t="str">
        <f>IF(ISNUMBER(D25),IF(SUMIFS(H25:BG25,Hours!$G$75:$BF$75,TRUE)&gt;0,SUMIFS(H25:BG25,Hours!$G$75:$BF$75,TRUE),""),"")</f>
        <v/>
      </c>
      <c r="F25" s="53" t="str">
        <f>IF(SUMIFS(H25:BG25,Hours!$G$75:$BF$75,FALSE)&gt;0,SUMIFS(H25:BG25,Hours!$G$75:$BF$75,FALSE),"")</f>
        <v/>
      </c>
      <c r="G25" s="59">
        <f t="shared" si="1"/>
        <v>0</v>
      </c>
      <c r="H25" s="60" t="str">
        <f>IF(ISNUMBER($D25),IF(Hours!G25*$D25,Hours!G25*$D25,""),"")</f>
        <v/>
      </c>
      <c r="I25" s="60" t="str">
        <f>IF(ISNUMBER($D25),IF(Hours!H25*$D25,Hours!H25*$D25,""),"")</f>
        <v/>
      </c>
      <c r="J25" s="60" t="str">
        <f>IF(ISNUMBER($D25),IF(Hours!I25*$D25,Hours!I25*$D25,""),"")</f>
        <v/>
      </c>
      <c r="K25" s="60" t="str">
        <f>IF(ISNUMBER($D25),IF(Hours!J25*$D25,Hours!J25*$D25,""),"")</f>
        <v/>
      </c>
      <c r="L25" s="60" t="str">
        <f>IF(ISNUMBER($D25),IF(Hours!K25*$D25,Hours!K25*$D25,""),"")</f>
        <v/>
      </c>
      <c r="M25" s="60" t="str">
        <f>IF(ISNUMBER($D25),IF(Hours!L25*$D25,Hours!L25*$D25,""),"")</f>
        <v/>
      </c>
      <c r="N25" s="60" t="str">
        <f>IF(ISNUMBER($D25),IF(Hours!M25*$D25,Hours!M25*$D25,""),"")</f>
        <v/>
      </c>
      <c r="O25" s="60" t="str">
        <f>IF(ISNUMBER($D25),IF(Hours!N25*$D25,Hours!N25*$D25,""),"")</f>
        <v/>
      </c>
      <c r="P25" s="60" t="str">
        <f>IF(ISNUMBER($D25),IF(Hours!O25*$D25,Hours!O25*$D25,""),"")</f>
        <v/>
      </c>
      <c r="Q25" s="60" t="str">
        <f>IF(ISNUMBER($D25),IF(Hours!P25*$D25,Hours!P25*$D25,""),"")</f>
        <v/>
      </c>
      <c r="R25" s="60" t="str">
        <f>IF(ISNUMBER($D25),IF(Hours!Q25*$D25,Hours!Q25*$D25,""),"")</f>
        <v/>
      </c>
      <c r="S25" s="60" t="str">
        <f>IF(ISNUMBER($D25),IF(Hours!R25*$D25,Hours!R25*$D25,""),"")</f>
        <v/>
      </c>
      <c r="T25" s="60" t="str">
        <f>IF(ISNUMBER($D25),IF(Hours!S25*$D25,Hours!S25*$D25,""),"")</f>
        <v/>
      </c>
      <c r="U25" s="60" t="str">
        <f>IF(ISNUMBER($D25),IF(Hours!T25*$D25,Hours!T25*$D25,""),"")</f>
        <v/>
      </c>
      <c r="V25" s="60" t="str">
        <f>IF(ISNUMBER($D25),IF(Hours!U25*$D25,Hours!U25*$D25,""),"")</f>
        <v/>
      </c>
      <c r="W25" s="60" t="str">
        <f>IF(ISNUMBER($D25),IF(Hours!V25*$D25,Hours!V25*$D25,""),"")</f>
        <v/>
      </c>
      <c r="X25" s="60" t="str">
        <f>IF(ISNUMBER($D25),IF(Hours!W25*$D25,Hours!W25*$D25,""),"")</f>
        <v/>
      </c>
      <c r="Y25" s="60" t="str">
        <f>IF(ISNUMBER($D25),IF(Hours!X25*$D25,Hours!X25*$D25,""),"")</f>
        <v/>
      </c>
      <c r="Z25" s="60" t="str">
        <f>IF(ISNUMBER($D25),IF(Hours!Y25*$D25,Hours!Y25*$D25,""),"")</f>
        <v/>
      </c>
      <c r="AA25" s="60" t="str">
        <f>IF(ISNUMBER($D25),IF(Hours!Z25*$D25,Hours!Z25*$D25,""),"")</f>
        <v/>
      </c>
      <c r="AB25" s="60" t="str">
        <f>IF(ISNUMBER($D25),IF(Hours!AA25*$D25,Hours!AA25*$D25,""),"")</f>
        <v/>
      </c>
      <c r="AC25" s="60" t="str">
        <f>IF(ISNUMBER($D25),IF(Hours!AB25*$D25,Hours!AB25*$D25,""),"")</f>
        <v/>
      </c>
      <c r="AD25" s="60" t="str">
        <f>IF(ISNUMBER($D25),IF(Hours!AC25*$D25,Hours!AC25*$D25,""),"")</f>
        <v/>
      </c>
      <c r="AE25" s="60" t="str">
        <f>IF(ISNUMBER($D25),IF(Hours!AD25*$D25,Hours!AD25*$D25,""),"")</f>
        <v/>
      </c>
      <c r="AF25" s="60" t="str">
        <f>IF(ISNUMBER($D25),IF(Hours!AE25*$D25,Hours!AE25*$D25,""),"")</f>
        <v/>
      </c>
      <c r="AG25" s="60" t="str">
        <f>IF(ISNUMBER($D25),IF(Hours!AF25*$D25,Hours!AF25*$D25,""),"")</f>
        <v/>
      </c>
      <c r="AH25" s="60" t="str">
        <f>IF(ISNUMBER($D25),IF(Hours!AG25*$D25,Hours!AG25*$D25,""),"")</f>
        <v/>
      </c>
      <c r="AI25" s="60" t="str">
        <f>IF(ISNUMBER($D25),IF(Hours!AH25*$D25,Hours!AH25*$D25,""),"")</f>
        <v/>
      </c>
      <c r="AJ25" s="60" t="str">
        <f>IF(ISNUMBER($D25),IF(Hours!AI25*$D25,Hours!AI25*$D25,""),"")</f>
        <v/>
      </c>
      <c r="AK25" s="60" t="str">
        <f>IF(ISNUMBER($D25),IF(Hours!AJ25*$D25,Hours!AJ25*$D25,""),"")</f>
        <v/>
      </c>
      <c r="AL25" s="60" t="str">
        <f>IF(ISNUMBER($D25),IF(Hours!AK25*$D25,Hours!AK25*$D25,""),"")</f>
        <v/>
      </c>
      <c r="AM25" s="60" t="str">
        <f>IF(ISNUMBER($D25),IF(Hours!AL25*$D25,Hours!AL25*$D25,""),"")</f>
        <v/>
      </c>
      <c r="AN25" s="60" t="str">
        <f>IF(ISNUMBER($D25),IF(Hours!AM25*$D25,Hours!AM25*$D25,""),"")</f>
        <v/>
      </c>
      <c r="AO25" s="60" t="str">
        <f>IF(ISNUMBER($D25),IF(Hours!AN25*$D25,Hours!AN25*$D25,""),"")</f>
        <v/>
      </c>
      <c r="AP25" s="60" t="str">
        <f>IF(ISNUMBER($D25),IF(Hours!AO25*$D25,Hours!AO25*$D25,""),"")</f>
        <v/>
      </c>
      <c r="AQ25" s="60" t="str">
        <f>IF(ISNUMBER($D25),IF(Hours!AP25*$D25,Hours!AP25*$D25,""),"")</f>
        <v/>
      </c>
      <c r="AR25" s="60" t="str">
        <f>IF(ISNUMBER($D25),IF(Hours!AQ25*$D25,Hours!AQ25*$D25,""),"")</f>
        <v/>
      </c>
      <c r="AS25" s="60" t="str">
        <f>IF(ISNUMBER($D25),IF(Hours!AR25*$D25,Hours!AR25*$D25,""),"")</f>
        <v/>
      </c>
      <c r="AT25" s="60" t="str">
        <f>IF(ISNUMBER($D25),IF(Hours!AS25*$D25,Hours!AS25*$D25,""),"")</f>
        <v/>
      </c>
      <c r="AU25" s="60" t="str">
        <f>IF(ISNUMBER($D25),IF(Hours!AT25*$D25,Hours!AT25*$D25,""),"")</f>
        <v/>
      </c>
      <c r="AV25" s="60" t="str">
        <f>IF(ISNUMBER($D25),IF(Hours!AU25*$D25,Hours!AU25*$D25,""),"")</f>
        <v/>
      </c>
      <c r="AW25" s="60" t="str">
        <f>IF(ISNUMBER($D25),IF(Hours!AV25*$D25,Hours!AV25*$D25,""),"")</f>
        <v/>
      </c>
      <c r="AX25" s="60" t="str">
        <f>IF(ISNUMBER($D25),IF(Hours!AW25*$D25,Hours!AW25*$D25,""),"")</f>
        <v/>
      </c>
      <c r="AY25" s="60" t="str">
        <f>IF(ISNUMBER($D25),IF(Hours!AX25*$D25,Hours!AX25*$D25,""),"")</f>
        <v/>
      </c>
      <c r="AZ25" s="60" t="str">
        <f>IF(ISNUMBER($D25),IF(Hours!AY25*$D25,Hours!AY25*$D25,""),"")</f>
        <v/>
      </c>
      <c r="BA25" s="60" t="str">
        <f>IF(ISNUMBER($D25),IF(Hours!AZ25*$D25,Hours!AZ25*$D25,""),"")</f>
        <v/>
      </c>
      <c r="BB25" s="60" t="str">
        <f>IF(ISNUMBER($D25),IF(Hours!BA25*$D25,Hours!BA25*$D25,""),"")</f>
        <v/>
      </c>
      <c r="BC25" s="60" t="str">
        <f>IF(ISNUMBER($D25),IF(Hours!BB25*$D25,Hours!BB25*$D25,""),"")</f>
        <v/>
      </c>
      <c r="BD25" s="60" t="str">
        <f>IF(ISNUMBER($D25),IF(Hours!BC25*$D25,Hours!BC25*$D25,""),"")</f>
        <v/>
      </c>
      <c r="BE25" s="60" t="str">
        <f>IF(ISNUMBER($D25),IF(Hours!BD25*$D25,Hours!BD25*$D25,""),"")</f>
        <v/>
      </c>
      <c r="BF25" s="60" t="str">
        <f>IF(ISNUMBER($D25),IF(Hours!BE25*$D25,Hours!BE25*$D25,""),"")</f>
        <v/>
      </c>
      <c r="BG25" s="60" t="str">
        <f>IF(ISNUMBER($D25),IF(Hours!BF25*$D25,Hours!BF25*$D25,""),"")</f>
        <v/>
      </c>
    </row>
    <row r="26" spans="2:59" x14ac:dyDescent="0.25">
      <c r="B26" s="21" t="str">
        <f>IF(ISBLANK(Hours!B26),"",Hours!B26)</f>
        <v/>
      </c>
      <c r="C26" s="21" t="str">
        <f>IF(ISBLANK(Hours!C26),"",Hours!C26)</f>
        <v/>
      </c>
      <c r="D26" s="13" t="str">
        <f>IFERROR(INDEX(tIntRate[Internal Factor],MATCH(C26,tIntRate[Internal Role],0)),"")</f>
        <v/>
      </c>
      <c r="E26" s="53" t="str">
        <f>IF(ISNUMBER(D26),IF(SUMIFS(H26:BG26,Hours!$G$75:$BF$75,TRUE)&gt;0,SUMIFS(H26:BG26,Hours!$G$75:$BF$75,TRUE),""),"")</f>
        <v/>
      </c>
      <c r="F26" s="53" t="str">
        <f>IF(SUMIFS(H26:BG26,Hours!$G$75:$BF$75,FALSE)&gt;0,SUMIFS(H26:BG26,Hours!$G$75:$BF$75,FALSE),"")</f>
        <v/>
      </c>
      <c r="G26" s="59">
        <f t="shared" si="1"/>
        <v>0</v>
      </c>
      <c r="H26" s="60" t="str">
        <f>IF(ISNUMBER($D26),IF(Hours!G26*$D26,Hours!G26*$D26,""),"")</f>
        <v/>
      </c>
      <c r="I26" s="60" t="str">
        <f>IF(ISNUMBER($D26),IF(Hours!H26*$D26,Hours!H26*$D26,""),"")</f>
        <v/>
      </c>
      <c r="J26" s="60" t="str">
        <f>IF(ISNUMBER($D26),IF(Hours!I26*$D26,Hours!I26*$D26,""),"")</f>
        <v/>
      </c>
      <c r="K26" s="60" t="str">
        <f>IF(ISNUMBER($D26),IF(Hours!J26*$D26,Hours!J26*$D26,""),"")</f>
        <v/>
      </c>
      <c r="L26" s="60" t="str">
        <f>IF(ISNUMBER($D26),IF(Hours!K26*$D26,Hours!K26*$D26,""),"")</f>
        <v/>
      </c>
      <c r="M26" s="60" t="str">
        <f>IF(ISNUMBER($D26),IF(Hours!L26*$D26,Hours!L26*$D26,""),"")</f>
        <v/>
      </c>
      <c r="N26" s="60" t="str">
        <f>IF(ISNUMBER($D26),IF(Hours!M26*$D26,Hours!M26*$D26,""),"")</f>
        <v/>
      </c>
      <c r="O26" s="60" t="str">
        <f>IF(ISNUMBER($D26),IF(Hours!N26*$D26,Hours!N26*$D26,""),"")</f>
        <v/>
      </c>
      <c r="P26" s="60" t="str">
        <f>IF(ISNUMBER($D26),IF(Hours!O26*$D26,Hours!O26*$D26,""),"")</f>
        <v/>
      </c>
      <c r="Q26" s="60" t="str">
        <f>IF(ISNUMBER($D26),IF(Hours!P26*$D26,Hours!P26*$D26,""),"")</f>
        <v/>
      </c>
      <c r="R26" s="60" t="str">
        <f>IF(ISNUMBER($D26),IF(Hours!Q26*$D26,Hours!Q26*$D26,""),"")</f>
        <v/>
      </c>
      <c r="S26" s="60" t="str">
        <f>IF(ISNUMBER($D26),IF(Hours!R26*$D26,Hours!R26*$D26,""),"")</f>
        <v/>
      </c>
      <c r="T26" s="60" t="str">
        <f>IF(ISNUMBER($D26),IF(Hours!S26*$D26,Hours!S26*$D26,""),"")</f>
        <v/>
      </c>
      <c r="U26" s="60" t="str">
        <f>IF(ISNUMBER($D26),IF(Hours!T26*$D26,Hours!T26*$D26,""),"")</f>
        <v/>
      </c>
      <c r="V26" s="60" t="str">
        <f>IF(ISNUMBER($D26),IF(Hours!U26*$D26,Hours!U26*$D26,""),"")</f>
        <v/>
      </c>
      <c r="W26" s="60" t="str">
        <f>IF(ISNUMBER($D26),IF(Hours!V26*$D26,Hours!V26*$D26,""),"")</f>
        <v/>
      </c>
      <c r="X26" s="60" t="str">
        <f>IF(ISNUMBER($D26),IF(Hours!W26*$D26,Hours!W26*$D26,""),"")</f>
        <v/>
      </c>
      <c r="Y26" s="60" t="str">
        <f>IF(ISNUMBER($D26),IF(Hours!X26*$D26,Hours!X26*$D26,""),"")</f>
        <v/>
      </c>
      <c r="Z26" s="60" t="str">
        <f>IF(ISNUMBER($D26),IF(Hours!Y26*$D26,Hours!Y26*$D26,""),"")</f>
        <v/>
      </c>
      <c r="AA26" s="60" t="str">
        <f>IF(ISNUMBER($D26),IF(Hours!Z26*$D26,Hours!Z26*$D26,""),"")</f>
        <v/>
      </c>
      <c r="AB26" s="60" t="str">
        <f>IF(ISNUMBER($D26),IF(Hours!AA26*$D26,Hours!AA26*$D26,""),"")</f>
        <v/>
      </c>
      <c r="AC26" s="60" t="str">
        <f>IF(ISNUMBER($D26),IF(Hours!AB26*$D26,Hours!AB26*$D26,""),"")</f>
        <v/>
      </c>
      <c r="AD26" s="60" t="str">
        <f>IF(ISNUMBER($D26),IF(Hours!AC26*$D26,Hours!AC26*$D26,""),"")</f>
        <v/>
      </c>
      <c r="AE26" s="60" t="str">
        <f>IF(ISNUMBER($D26),IF(Hours!AD26*$D26,Hours!AD26*$D26,""),"")</f>
        <v/>
      </c>
      <c r="AF26" s="60" t="str">
        <f>IF(ISNUMBER($D26),IF(Hours!AE26*$D26,Hours!AE26*$D26,""),"")</f>
        <v/>
      </c>
      <c r="AG26" s="60" t="str">
        <f>IF(ISNUMBER($D26),IF(Hours!AF26*$D26,Hours!AF26*$D26,""),"")</f>
        <v/>
      </c>
      <c r="AH26" s="60" t="str">
        <f>IF(ISNUMBER($D26),IF(Hours!AG26*$D26,Hours!AG26*$D26,""),"")</f>
        <v/>
      </c>
      <c r="AI26" s="60" t="str">
        <f>IF(ISNUMBER($D26),IF(Hours!AH26*$D26,Hours!AH26*$D26,""),"")</f>
        <v/>
      </c>
      <c r="AJ26" s="60" t="str">
        <f>IF(ISNUMBER($D26),IF(Hours!AI26*$D26,Hours!AI26*$D26,""),"")</f>
        <v/>
      </c>
      <c r="AK26" s="60" t="str">
        <f>IF(ISNUMBER($D26),IF(Hours!AJ26*$D26,Hours!AJ26*$D26,""),"")</f>
        <v/>
      </c>
      <c r="AL26" s="60" t="str">
        <f>IF(ISNUMBER($D26),IF(Hours!AK26*$D26,Hours!AK26*$D26,""),"")</f>
        <v/>
      </c>
      <c r="AM26" s="60" t="str">
        <f>IF(ISNUMBER($D26),IF(Hours!AL26*$D26,Hours!AL26*$D26,""),"")</f>
        <v/>
      </c>
      <c r="AN26" s="60" t="str">
        <f>IF(ISNUMBER($D26),IF(Hours!AM26*$D26,Hours!AM26*$D26,""),"")</f>
        <v/>
      </c>
      <c r="AO26" s="60" t="str">
        <f>IF(ISNUMBER($D26),IF(Hours!AN26*$D26,Hours!AN26*$D26,""),"")</f>
        <v/>
      </c>
      <c r="AP26" s="60" t="str">
        <f>IF(ISNUMBER($D26),IF(Hours!AO26*$D26,Hours!AO26*$D26,""),"")</f>
        <v/>
      </c>
      <c r="AQ26" s="60" t="str">
        <f>IF(ISNUMBER($D26),IF(Hours!AP26*$D26,Hours!AP26*$D26,""),"")</f>
        <v/>
      </c>
      <c r="AR26" s="60" t="str">
        <f>IF(ISNUMBER($D26),IF(Hours!AQ26*$D26,Hours!AQ26*$D26,""),"")</f>
        <v/>
      </c>
      <c r="AS26" s="60" t="str">
        <f>IF(ISNUMBER($D26),IF(Hours!AR26*$D26,Hours!AR26*$D26,""),"")</f>
        <v/>
      </c>
      <c r="AT26" s="60" t="str">
        <f>IF(ISNUMBER($D26),IF(Hours!AS26*$D26,Hours!AS26*$D26,""),"")</f>
        <v/>
      </c>
      <c r="AU26" s="60" t="str">
        <f>IF(ISNUMBER($D26),IF(Hours!AT26*$D26,Hours!AT26*$D26,""),"")</f>
        <v/>
      </c>
      <c r="AV26" s="60" t="str">
        <f>IF(ISNUMBER($D26),IF(Hours!AU26*$D26,Hours!AU26*$D26,""),"")</f>
        <v/>
      </c>
      <c r="AW26" s="60" t="str">
        <f>IF(ISNUMBER($D26),IF(Hours!AV26*$D26,Hours!AV26*$D26,""),"")</f>
        <v/>
      </c>
      <c r="AX26" s="60" t="str">
        <f>IF(ISNUMBER($D26),IF(Hours!AW26*$D26,Hours!AW26*$D26,""),"")</f>
        <v/>
      </c>
      <c r="AY26" s="60" t="str">
        <f>IF(ISNUMBER($D26),IF(Hours!AX26*$D26,Hours!AX26*$D26,""),"")</f>
        <v/>
      </c>
      <c r="AZ26" s="60" t="str">
        <f>IF(ISNUMBER($D26),IF(Hours!AY26*$D26,Hours!AY26*$D26,""),"")</f>
        <v/>
      </c>
      <c r="BA26" s="60" t="str">
        <f>IF(ISNUMBER($D26),IF(Hours!AZ26*$D26,Hours!AZ26*$D26,""),"")</f>
        <v/>
      </c>
      <c r="BB26" s="60" t="str">
        <f>IF(ISNUMBER($D26),IF(Hours!BA26*$D26,Hours!BA26*$D26,""),"")</f>
        <v/>
      </c>
      <c r="BC26" s="60" t="str">
        <f>IF(ISNUMBER($D26),IF(Hours!BB26*$D26,Hours!BB26*$D26,""),"")</f>
        <v/>
      </c>
      <c r="BD26" s="60" t="str">
        <f>IF(ISNUMBER($D26),IF(Hours!BC26*$D26,Hours!BC26*$D26,""),"")</f>
        <v/>
      </c>
      <c r="BE26" s="60" t="str">
        <f>IF(ISNUMBER($D26),IF(Hours!BD26*$D26,Hours!BD26*$D26,""),"")</f>
        <v/>
      </c>
      <c r="BF26" s="60" t="str">
        <f>IF(ISNUMBER($D26),IF(Hours!BE26*$D26,Hours!BE26*$D26,""),"")</f>
        <v/>
      </c>
      <c r="BG26" s="60" t="str">
        <f>IF(ISNUMBER($D26),IF(Hours!BF26*$D26,Hours!BF26*$D26,""),"")</f>
        <v/>
      </c>
    </row>
    <row r="27" spans="2:59" x14ac:dyDescent="0.25">
      <c r="B27" s="21" t="str">
        <f>IF(ISBLANK(Hours!B27),"",Hours!B27)</f>
        <v/>
      </c>
      <c r="C27" s="21" t="str">
        <f>IF(ISBLANK(Hours!C27),"",Hours!C27)</f>
        <v/>
      </c>
      <c r="D27" s="13" t="str">
        <f>IFERROR(INDEX(tIntRate[Internal Factor],MATCH(C27,tIntRate[Internal Role],0)),"")</f>
        <v/>
      </c>
      <c r="E27" s="53" t="str">
        <f>IF(ISNUMBER(D27),IF(SUMIFS(H27:BG27,Hours!$G$75:$BF$75,TRUE)&gt;0,SUMIFS(H27:BG27,Hours!$G$75:$BF$75,TRUE),""),"")</f>
        <v/>
      </c>
      <c r="F27" s="53" t="str">
        <f>IF(SUMIFS(H27:BG27,Hours!$G$75:$BF$75,FALSE)&gt;0,SUMIFS(H27:BG27,Hours!$G$75:$BF$75,FALSE),"")</f>
        <v/>
      </c>
      <c r="G27" s="59">
        <f t="shared" si="1"/>
        <v>0</v>
      </c>
      <c r="H27" s="60" t="str">
        <f>IF(ISNUMBER($D27),IF(Hours!G27*$D27,Hours!G27*$D27,""),"")</f>
        <v/>
      </c>
      <c r="I27" s="60" t="str">
        <f>IF(ISNUMBER($D27),IF(Hours!H27*$D27,Hours!H27*$D27,""),"")</f>
        <v/>
      </c>
      <c r="J27" s="60" t="str">
        <f>IF(ISNUMBER($D27),IF(Hours!I27*$D27,Hours!I27*$D27,""),"")</f>
        <v/>
      </c>
      <c r="K27" s="60" t="str">
        <f>IF(ISNUMBER($D27),IF(Hours!J27*$D27,Hours!J27*$D27,""),"")</f>
        <v/>
      </c>
      <c r="L27" s="60" t="str">
        <f>IF(ISNUMBER($D27),IF(Hours!K27*$D27,Hours!K27*$D27,""),"")</f>
        <v/>
      </c>
      <c r="M27" s="60" t="str">
        <f>IF(ISNUMBER($D27),IF(Hours!L27*$D27,Hours!L27*$D27,""),"")</f>
        <v/>
      </c>
      <c r="N27" s="60" t="str">
        <f>IF(ISNUMBER($D27),IF(Hours!M27*$D27,Hours!M27*$D27,""),"")</f>
        <v/>
      </c>
      <c r="O27" s="60" t="str">
        <f>IF(ISNUMBER($D27),IF(Hours!N27*$D27,Hours!N27*$D27,""),"")</f>
        <v/>
      </c>
      <c r="P27" s="60" t="str">
        <f>IF(ISNUMBER($D27),IF(Hours!O27*$D27,Hours!O27*$D27,""),"")</f>
        <v/>
      </c>
      <c r="Q27" s="60" t="str">
        <f>IF(ISNUMBER($D27),IF(Hours!P27*$D27,Hours!P27*$D27,""),"")</f>
        <v/>
      </c>
      <c r="R27" s="60" t="str">
        <f>IF(ISNUMBER($D27),IF(Hours!Q27*$D27,Hours!Q27*$D27,""),"")</f>
        <v/>
      </c>
      <c r="S27" s="60" t="str">
        <f>IF(ISNUMBER($D27),IF(Hours!R27*$D27,Hours!R27*$D27,""),"")</f>
        <v/>
      </c>
      <c r="T27" s="60" t="str">
        <f>IF(ISNUMBER($D27),IF(Hours!S27*$D27,Hours!S27*$D27,""),"")</f>
        <v/>
      </c>
      <c r="U27" s="60" t="str">
        <f>IF(ISNUMBER($D27),IF(Hours!T27*$D27,Hours!T27*$D27,""),"")</f>
        <v/>
      </c>
      <c r="V27" s="60" t="str">
        <f>IF(ISNUMBER($D27),IF(Hours!U27*$D27,Hours!U27*$D27,""),"")</f>
        <v/>
      </c>
      <c r="W27" s="60" t="str">
        <f>IF(ISNUMBER($D27),IF(Hours!V27*$D27,Hours!V27*$D27,""),"")</f>
        <v/>
      </c>
      <c r="X27" s="60" t="str">
        <f>IF(ISNUMBER($D27),IF(Hours!W27*$D27,Hours!W27*$D27,""),"")</f>
        <v/>
      </c>
      <c r="Y27" s="60" t="str">
        <f>IF(ISNUMBER($D27),IF(Hours!X27*$D27,Hours!X27*$D27,""),"")</f>
        <v/>
      </c>
      <c r="Z27" s="60" t="str">
        <f>IF(ISNUMBER($D27),IF(Hours!Y27*$D27,Hours!Y27*$D27,""),"")</f>
        <v/>
      </c>
      <c r="AA27" s="60" t="str">
        <f>IF(ISNUMBER($D27),IF(Hours!Z27*$D27,Hours!Z27*$D27,""),"")</f>
        <v/>
      </c>
      <c r="AB27" s="60" t="str">
        <f>IF(ISNUMBER($D27),IF(Hours!AA27*$D27,Hours!AA27*$D27,""),"")</f>
        <v/>
      </c>
      <c r="AC27" s="60" t="str">
        <f>IF(ISNUMBER($D27),IF(Hours!AB27*$D27,Hours!AB27*$D27,""),"")</f>
        <v/>
      </c>
      <c r="AD27" s="60" t="str">
        <f>IF(ISNUMBER($D27),IF(Hours!AC27*$D27,Hours!AC27*$D27,""),"")</f>
        <v/>
      </c>
      <c r="AE27" s="60" t="str">
        <f>IF(ISNUMBER($D27),IF(Hours!AD27*$D27,Hours!AD27*$D27,""),"")</f>
        <v/>
      </c>
      <c r="AF27" s="60" t="str">
        <f>IF(ISNUMBER($D27),IF(Hours!AE27*$D27,Hours!AE27*$D27,""),"")</f>
        <v/>
      </c>
      <c r="AG27" s="60" t="str">
        <f>IF(ISNUMBER($D27),IF(Hours!AF27*$D27,Hours!AF27*$D27,""),"")</f>
        <v/>
      </c>
      <c r="AH27" s="60" t="str">
        <f>IF(ISNUMBER($D27),IF(Hours!AG27*$D27,Hours!AG27*$D27,""),"")</f>
        <v/>
      </c>
      <c r="AI27" s="60" t="str">
        <f>IF(ISNUMBER($D27),IF(Hours!AH27*$D27,Hours!AH27*$D27,""),"")</f>
        <v/>
      </c>
      <c r="AJ27" s="60" t="str">
        <f>IF(ISNUMBER($D27),IF(Hours!AI27*$D27,Hours!AI27*$D27,""),"")</f>
        <v/>
      </c>
      <c r="AK27" s="60" t="str">
        <f>IF(ISNUMBER($D27),IF(Hours!AJ27*$D27,Hours!AJ27*$D27,""),"")</f>
        <v/>
      </c>
      <c r="AL27" s="60" t="str">
        <f>IF(ISNUMBER($D27),IF(Hours!AK27*$D27,Hours!AK27*$D27,""),"")</f>
        <v/>
      </c>
      <c r="AM27" s="60" t="str">
        <f>IF(ISNUMBER($D27),IF(Hours!AL27*$D27,Hours!AL27*$D27,""),"")</f>
        <v/>
      </c>
      <c r="AN27" s="60" t="str">
        <f>IF(ISNUMBER($D27),IF(Hours!AM27*$D27,Hours!AM27*$D27,""),"")</f>
        <v/>
      </c>
      <c r="AO27" s="60" t="str">
        <f>IF(ISNUMBER($D27),IF(Hours!AN27*$D27,Hours!AN27*$D27,""),"")</f>
        <v/>
      </c>
      <c r="AP27" s="60" t="str">
        <f>IF(ISNUMBER($D27),IF(Hours!AO27*$D27,Hours!AO27*$D27,""),"")</f>
        <v/>
      </c>
      <c r="AQ27" s="60" t="str">
        <f>IF(ISNUMBER($D27),IF(Hours!AP27*$D27,Hours!AP27*$D27,""),"")</f>
        <v/>
      </c>
      <c r="AR27" s="60" t="str">
        <f>IF(ISNUMBER($D27),IF(Hours!AQ27*$D27,Hours!AQ27*$D27,""),"")</f>
        <v/>
      </c>
      <c r="AS27" s="60" t="str">
        <f>IF(ISNUMBER($D27),IF(Hours!AR27*$D27,Hours!AR27*$D27,""),"")</f>
        <v/>
      </c>
      <c r="AT27" s="60" t="str">
        <f>IF(ISNUMBER($D27),IF(Hours!AS27*$D27,Hours!AS27*$D27,""),"")</f>
        <v/>
      </c>
      <c r="AU27" s="60" t="str">
        <f>IF(ISNUMBER($D27),IF(Hours!AT27*$D27,Hours!AT27*$D27,""),"")</f>
        <v/>
      </c>
      <c r="AV27" s="60" t="str">
        <f>IF(ISNUMBER($D27),IF(Hours!AU27*$D27,Hours!AU27*$D27,""),"")</f>
        <v/>
      </c>
      <c r="AW27" s="60" t="str">
        <f>IF(ISNUMBER($D27),IF(Hours!AV27*$D27,Hours!AV27*$D27,""),"")</f>
        <v/>
      </c>
      <c r="AX27" s="60" t="str">
        <f>IF(ISNUMBER($D27),IF(Hours!AW27*$D27,Hours!AW27*$D27,""),"")</f>
        <v/>
      </c>
      <c r="AY27" s="60" t="str">
        <f>IF(ISNUMBER($D27),IF(Hours!AX27*$D27,Hours!AX27*$D27,""),"")</f>
        <v/>
      </c>
      <c r="AZ27" s="60" t="str">
        <f>IF(ISNUMBER($D27),IF(Hours!AY27*$D27,Hours!AY27*$D27,""),"")</f>
        <v/>
      </c>
      <c r="BA27" s="60" t="str">
        <f>IF(ISNUMBER($D27),IF(Hours!AZ27*$D27,Hours!AZ27*$D27,""),"")</f>
        <v/>
      </c>
      <c r="BB27" s="60" t="str">
        <f>IF(ISNUMBER($D27),IF(Hours!BA27*$D27,Hours!BA27*$D27,""),"")</f>
        <v/>
      </c>
      <c r="BC27" s="60" t="str">
        <f>IF(ISNUMBER($D27),IF(Hours!BB27*$D27,Hours!BB27*$D27,""),"")</f>
        <v/>
      </c>
      <c r="BD27" s="60" t="str">
        <f>IF(ISNUMBER($D27),IF(Hours!BC27*$D27,Hours!BC27*$D27,""),"")</f>
        <v/>
      </c>
      <c r="BE27" s="60" t="str">
        <f>IF(ISNUMBER($D27),IF(Hours!BD27*$D27,Hours!BD27*$D27,""),"")</f>
        <v/>
      </c>
      <c r="BF27" s="60" t="str">
        <f>IF(ISNUMBER($D27),IF(Hours!BE27*$D27,Hours!BE27*$D27,""),"")</f>
        <v/>
      </c>
      <c r="BG27" s="60" t="str">
        <f>IF(ISNUMBER($D27),IF(Hours!BF27*$D27,Hours!BF27*$D27,""),"")</f>
        <v/>
      </c>
    </row>
    <row r="28" spans="2:59" x14ac:dyDescent="0.25">
      <c r="B28" s="21" t="str">
        <f>IF(ISBLANK(Hours!B28),"",Hours!B28)</f>
        <v/>
      </c>
      <c r="C28" s="21" t="str">
        <f>IF(ISBLANK(Hours!C28),"",Hours!C28)</f>
        <v/>
      </c>
      <c r="D28" s="13" t="str">
        <f>IFERROR(INDEX(tIntRate[Internal Factor],MATCH(C28,tIntRate[Internal Role],0)),"")</f>
        <v/>
      </c>
      <c r="E28" s="53" t="str">
        <f>IF(ISNUMBER(D28),IF(SUMIFS(H28:BG28,Hours!$G$75:$BF$75,TRUE)&gt;0,SUMIFS(H28:BG28,Hours!$G$75:$BF$75,TRUE),""),"")</f>
        <v/>
      </c>
      <c r="F28" s="53" t="str">
        <f>IF(SUMIFS(H28:BG28,Hours!$G$75:$BF$75,FALSE)&gt;0,SUMIFS(H28:BG28,Hours!$G$75:$BF$75,FALSE),"")</f>
        <v/>
      </c>
      <c r="G28" s="59">
        <f t="shared" si="1"/>
        <v>0</v>
      </c>
      <c r="H28" s="60" t="str">
        <f>IF(ISNUMBER($D28),IF(Hours!G28*$D28,Hours!G28*$D28,""),"")</f>
        <v/>
      </c>
      <c r="I28" s="60" t="str">
        <f>IF(ISNUMBER($D28),IF(Hours!H28*$D28,Hours!H28*$D28,""),"")</f>
        <v/>
      </c>
      <c r="J28" s="60" t="str">
        <f>IF(ISNUMBER($D28),IF(Hours!I28*$D28,Hours!I28*$D28,""),"")</f>
        <v/>
      </c>
      <c r="K28" s="60" t="str">
        <f>IF(ISNUMBER($D28),IF(Hours!J28*$D28,Hours!J28*$D28,""),"")</f>
        <v/>
      </c>
      <c r="L28" s="60" t="str">
        <f>IF(ISNUMBER($D28),IF(Hours!K28*$D28,Hours!K28*$D28,""),"")</f>
        <v/>
      </c>
      <c r="M28" s="60" t="str">
        <f>IF(ISNUMBER($D28),IF(Hours!L28*$D28,Hours!L28*$D28,""),"")</f>
        <v/>
      </c>
      <c r="N28" s="60" t="str">
        <f>IF(ISNUMBER($D28),IF(Hours!M28*$D28,Hours!M28*$D28,""),"")</f>
        <v/>
      </c>
      <c r="O28" s="60" t="str">
        <f>IF(ISNUMBER($D28),IF(Hours!N28*$D28,Hours!N28*$D28,""),"")</f>
        <v/>
      </c>
      <c r="P28" s="60" t="str">
        <f>IF(ISNUMBER($D28),IF(Hours!O28*$D28,Hours!O28*$D28,""),"")</f>
        <v/>
      </c>
      <c r="Q28" s="60" t="str">
        <f>IF(ISNUMBER($D28),IF(Hours!P28*$D28,Hours!P28*$D28,""),"")</f>
        <v/>
      </c>
      <c r="R28" s="60" t="str">
        <f>IF(ISNUMBER($D28),IF(Hours!Q28*$D28,Hours!Q28*$D28,""),"")</f>
        <v/>
      </c>
      <c r="S28" s="60" t="str">
        <f>IF(ISNUMBER($D28),IF(Hours!R28*$D28,Hours!R28*$D28,""),"")</f>
        <v/>
      </c>
      <c r="T28" s="60" t="str">
        <f>IF(ISNUMBER($D28),IF(Hours!S28*$D28,Hours!S28*$D28,""),"")</f>
        <v/>
      </c>
      <c r="U28" s="60" t="str">
        <f>IF(ISNUMBER($D28),IF(Hours!T28*$D28,Hours!T28*$D28,""),"")</f>
        <v/>
      </c>
      <c r="V28" s="60" t="str">
        <f>IF(ISNUMBER($D28),IF(Hours!U28*$D28,Hours!U28*$D28,""),"")</f>
        <v/>
      </c>
      <c r="W28" s="60" t="str">
        <f>IF(ISNUMBER($D28),IF(Hours!V28*$D28,Hours!V28*$D28,""),"")</f>
        <v/>
      </c>
      <c r="X28" s="60" t="str">
        <f>IF(ISNUMBER($D28),IF(Hours!W28*$D28,Hours!W28*$D28,""),"")</f>
        <v/>
      </c>
      <c r="Y28" s="60" t="str">
        <f>IF(ISNUMBER($D28),IF(Hours!X28*$D28,Hours!X28*$D28,""),"")</f>
        <v/>
      </c>
      <c r="Z28" s="60" t="str">
        <f>IF(ISNUMBER($D28),IF(Hours!Y28*$D28,Hours!Y28*$D28,""),"")</f>
        <v/>
      </c>
      <c r="AA28" s="60" t="str">
        <f>IF(ISNUMBER($D28),IF(Hours!Z28*$D28,Hours!Z28*$D28,""),"")</f>
        <v/>
      </c>
      <c r="AB28" s="60" t="str">
        <f>IF(ISNUMBER($D28),IF(Hours!AA28*$D28,Hours!AA28*$D28,""),"")</f>
        <v/>
      </c>
      <c r="AC28" s="60" t="str">
        <f>IF(ISNUMBER($D28),IF(Hours!AB28*$D28,Hours!AB28*$D28,""),"")</f>
        <v/>
      </c>
      <c r="AD28" s="60" t="str">
        <f>IF(ISNUMBER($D28),IF(Hours!AC28*$D28,Hours!AC28*$D28,""),"")</f>
        <v/>
      </c>
      <c r="AE28" s="60" t="str">
        <f>IF(ISNUMBER($D28),IF(Hours!AD28*$D28,Hours!AD28*$D28,""),"")</f>
        <v/>
      </c>
      <c r="AF28" s="60" t="str">
        <f>IF(ISNUMBER($D28),IF(Hours!AE28*$D28,Hours!AE28*$D28,""),"")</f>
        <v/>
      </c>
      <c r="AG28" s="60" t="str">
        <f>IF(ISNUMBER($D28),IF(Hours!AF28*$D28,Hours!AF28*$D28,""),"")</f>
        <v/>
      </c>
      <c r="AH28" s="60" t="str">
        <f>IF(ISNUMBER($D28),IF(Hours!AG28*$D28,Hours!AG28*$D28,""),"")</f>
        <v/>
      </c>
      <c r="AI28" s="60" t="str">
        <f>IF(ISNUMBER($D28),IF(Hours!AH28*$D28,Hours!AH28*$D28,""),"")</f>
        <v/>
      </c>
      <c r="AJ28" s="60" t="str">
        <f>IF(ISNUMBER($D28),IF(Hours!AI28*$D28,Hours!AI28*$D28,""),"")</f>
        <v/>
      </c>
      <c r="AK28" s="60" t="str">
        <f>IF(ISNUMBER($D28),IF(Hours!AJ28*$D28,Hours!AJ28*$D28,""),"")</f>
        <v/>
      </c>
      <c r="AL28" s="60" t="str">
        <f>IF(ISNUMBER($D28),IF(Hours!AK28*$D28,Hours!AK28*$D28,""),"")</f>
        <v/>
      </c>
      <c r="AM28" s="60" t="str">
        <f>IF(ISNUMBER($D28),IF(Hours!AL28*$D28,Hours!AL28*$D28,""),"")</f>
        <v/>
      </c>
      <c r="AN28" s="60" t="str">
        <f>IF(ISNUMBER($D28),IF(Hours!AM28*$D28,Hours!AM28*$D28,""),"")</f>
        <v/>
      </c>
      <c r="AO28" s="60" t="str">
        <f>IF(ISNUMBER($D28),IF(Hours!AN28*$D28,Hours!AN28*$D28,""),"")</f>
        <v/>
      </c>
      <c r="AP28" s="60" t="str">
        <f>IF(ISNUMBER($D28),IF(Hours!AO28*$D28,Hours!AO28*$D28,""),"")</f>
        <v/>
      </c>
      <c r="AQ28" s="60" t="str">
        <f>IF(ISNUMBER($D28),IF(Hours!AP28*$D28,Hours!AP28*$D28,""),"")</f>
        <v/>
      </c>
      <c r="AR28" s="60" t="str">
        <f>IF(ISNUMBER($D28),IF(Hours!AQ28*$D28,Hours!AQ28*$D28,""),"")</f>
        <v/>
      </c>
      <c r="AS28" s="60" t="str">
        <f>IF(ISNUMBER($D28),IF(Hours!AR28*$D28,Hours!AR28*$D28,""),"")</f>
        <v/>
      </c>
      <c r="AT28" s="60" t="str">
        <f>IF(ISNUMBER($D28),IF(Hours!AS28*$D28,Hours!AS28*$D28,""),"")</f>
        <v/>
      </c>
      <c r="AU28" s="60" t="str">
        <f>IF(ISNUMBER($D28),IF(Hours!AT28*$D28,Hours!AT28*$D28,""),"")</f>
        <v/>
      </c>
      <c r="AV28" s="60" t="str">
        <f>IF(ISNUMBER($D28),IF(Hours!AU28*$D28,Hours!AU28*$D28,""),"")</f>
        <v/>
      </c>
      <c r="AW28" s="60" t="str">
        <f>IF(ISNUMBER($D28),IF(Hours!AV28*$D28,Hours!AV28*$D28,""),"")</f>
        <v/>
      </c>
      <c r="AX28" s="60" t="str">
        <f>IF(ISNUMBER($D28),IF(Hours!AW28*$D28,Hours!AW28*$D28,""),"")</f>
        <v/>
      </c>
      <c r="AY28" s="60" t="str">
        <f>IF(ISNUMBER($D28),IF(Hours!AX28*$D28,Hours!AX28*$D28,""),"")</f>
        <v/>
      </c>
      <c r="AZ28" s="60" t="str">
        <f>IF(ISNUMBER($D28),IF(Hours!AY28*$D28,Hours!AY28*$D28,""),"")</f>
        <v/>
      </c>
      <c r="BA28" s="60" t="str">
        <f>IF(ISNUMBER($D28),IF(Hours!AZ28*$D28,Hours!AZ28*$D28,""),"")</f>
        <v/>
      </c>
      <c r="BB28" s="60" t="str">
        <f>IF(ISNUMBER($D28),IF(Hours!BA28*$D28,Hours!BA28*$D28,""),"")</f>
        <v/>
      </c>
      <c r="BC28" s="60" t="str">
        <f>IF(ISNUMBER($D28),IF(Hours!BB28*$D28,Hours!BB28*$D28,""),"")</f>
        <v/>
      </c>
      <c r="BD28" s="60" t="str">
        <f>IF(ISNUMBER($D28),IF(Hours!BC28*$D28,Hours!BC28*$D28,""),"")</f>
        <v/>
      </c>
      <c r="BE28" s="60" t="str">
        <f>IF(ISNUMBER($D28),IF(Hours!BD28*$D28,Hours!BD28*$D28,""),"")</f>
        <v/>
      </c>
      <c r="BF28" s="60" t="str">
        <f>IF(ISNUMBER($D28),IF(Hours!BE28*$D28,Hours!BE28*$D28,""),"")</f>
        <v/>
      </c>
      <c r="BG28" s="60" t="str">
        <f>IF(ISNUMBER($D28),IF(Hours!BF28*$D28,Hours!BF28*$D28,""),"")</f>
        <v/>
      </c>
    </row>
    <row r="29" spans="2:59" x14ac:dyDescent="0.25">
      <c r="B29" s="21" t="str">
        <f>IF(ISBLANK(Hours!B29),"",Hours!B29)</f>
        <v/>
      </c>
      <c r="C29" s="21" t="str">
        <f>IF(ISBLANK(Hours!C29),"",Hours!C29)</f>
        <v/>
      </c>
      <c r="D29" s="13" t="str">
        <f>IFERROR(INDEX(tIntRate[Internal Factor],MATCH(C29,tIntRate[Internal Role],0)),"")</f>
        <v/>
      </c>
      <c r="E29" s="53" t="str">
        <f>IF(ISNUMBER(D29),IF(SUMIFS(H29:BG29,Hours!$G$75:$BF$75,TRUE)&gt;0,SUMIFS(H29:BG29,Hours!$G$75:$BF$75,TRUE),""),"")</f>
        <v/>
      </c>
      <c r="F29" s="53" t="str">
        <f>IF(SUMIFS(H29:BG29,Hours!$G$75:$BF$75,FALSE)&gt;0,SUMIFS(H29:BG29,Hours!$G$75:$BF$75,FALSE),"")</f>
        <v/>
      </c>
      <c r="G29" s="59">
        <f t="shared" si="1"/>
        <v>0</v>
      </c>
      <c r="H29" s="60" t="str">
        <f>IF(ISNUMBER($D29),IF(Hours!G29*$D29,Hours!G29*$D29,""),"")</f>
        <v/>
      </c>
      <c r="I29" s="60" t="str">
        <f>IF(ISNUMBER($D29),IF(Hours!H29*$D29,Hours!H29*$D29,""),"")</f>
        <v/>
      </c>
      <c r="J29" s="60" t="str">
        <f>IF(ISNUMBER($D29),IF(Hours!I29*$D29,Hours!I29*$D29,""),"")</f>
        <v/>
      </c>
      <c r="K29" s="60" t="str">
        <f>IF(ISNUMBER($D29),IF(Hours!J29*$D29,Hours!J29*$D29,""),"")</f>
        <v/>
      </c>
      <c r="L29" s="60" t="str">
        <f>IF(ISNUMBER($D29),IF(Hours!K29*$D29,Hours!K29*$D29,""),"")</f>
        <v/>
      </c>
      <c r="M29" s="60" t="str">
        <f>IF(ISNUMBER($D29),IF(Hours!L29*$D29,Hours!L29*$D29,""),"")</f>
        <v/>
      </c>
      <c r="N29" s="60" t="str">
        <f>IF(ISNUMBER($D29),IF(Hours!M29*$D29,Hours!M29*$D29,""),"")</f>
        <v/>
      </c>
      <c r="O29" s="60" t="str">
        <f>IF(ISNUMBER($D29),IF(Hours!N29*$D29,Hours!N29*$D29,""),"")</f>
        <v/>
      </c>
      <c r="P29" s="60" t="str">
        <f>IF(ISNUMBER($D29),IF(Hours!O29*$D29,Hours!O29*$D29,""),"")</f>
        <v/>
      </c>
      <c r="Q29" s="60" t="str">
        <f>IF(ISNUMBER($D29),IF(Hours!P29*$D29,Hours!P29*$D29,""),"")</f>
        <v/>
      </c>
      <c r="R29" s="60" t="str">
        <f>IF(ISNUMBER($D29),IF(Hours!Q29*$D29,Hours!Q29*$D29,""),"")</f>
        <v/>
      </c>
      <c r="S29" s="60" t="str">
        <f>IF(ISNUMBER($D29),IF(Hours!R29*$D29,Hours!R29*$D29,""),"")</f>
        <v/>
      </c>
      <c r="T29" s="60" t="str">
        <f>IF(ISNUMBER($D29),IF(Hours!S29*$D29,Hours!S29*$D29,""),"")</f>
        <v/>
      </c>
      <c r="U29" s="60" t="str">
        <f>IF(ISNUMBER($D29),IF(Hours!T29*$D29,Hours!T29*$D29,""),"")</f>
        <v/>
      </c>
      <c r="V29" s="60" t="str">
        <f>IF(ISNUMBER($D29),IF(Hours!U29*$D29,Hours!U29*$D29,""),"")</f>
        <v/>
      </c>
      <c r="W29" s="60" t="str">
        <f>IF(ISNUMBER($D29),IF(Hours!V29*$D29,Hours!V29*$D29,""),"")</f>
        <v/>
      </c>
      <c r="X29" s="60" t="str">
        <f>IF(ISNUMBER($D29),IF(Hours!W29*$D29,Hours!W29*$D29,""),"")</f>
        <v/>
      </c>
      <c r="Y29" s="60" t="str">
        <f>IF(ISNUMBER($D29),IF(Hours!X29*$D29,Hours!X29*$D29,""),"")</f>
        <v/>
      </c>
      <c r="Z29" s="60" t="str">
        <f>IF(ISNUMBER($D29),IF(Hours!Y29*$D29,Hours!Y29*$D29,""),"")</f>
        <v/>
      </c>
      <c r="AA29" s="60" t="str">
        <f>IF(ISNUMBER($D29),IF(Hours!Z29*$D29,Hours!Z29*$D29,""),"")</f>
        <v/>
      </c>
      <c r="AB29" s="60" t="str">
        <f>IF(ISNUMBER($D29),IF(Hours!AA29*$D29,Hours!AA29*$D29,""),"")</f>
        <v/>
      </c>
      <c r="AC29" s="60" t="str">
        <f>IF(ISNUMBER($D29),IF(Hours!AB29*$D29,Hours!AB29*$D29,""),"")</f>
        <v/>
      </c>
      <c r="AD29" s="60" t="str">
        <f>IF(ISNUMBER($D29),IF(Hours!AC29*$D29,Hours!AC29*$D29,""),"")</f>
        <v/>
      </c>
      <c r="AE29" s="60" t="str">
        <f>IF(ISNUMBER($D29),IF(Hours!AD29*$D29,Hours!AD29*$D29,""),"")</f>
        <v/>
      </c>
      <c r="AF29" s="60" t="str">
        <f>IF(ISNUMBER($D29),IF(Hours!AE29*$D29,Hours!AE29*$D29,""),"")</f>
        <v/>
      </c>
      <c r="AG29" s="60" t="str">
        <f>IF(ISNUMBER($D29),IF(Hours!AF29*$D29,Hours!AF29*$D29,""),"")</f>
        <v/>
      </c>
      <c r="AH29" s="60" t="str">
        <f>IF(ISNUMBER($D29),IF(Hours!AG29*$D29,Hours!AG29*$D29,""),"")</f>
        <v/>
      </c>
      <c r="AI29" s="60" t="str">
        <f>IF(ISNUMBER($D29),IF(Hours!AH29*$D29,Hours!AH29*$D29,""),"")</f>
        <v/>
      </c>
      <c r="AJ29" s="60" t="str">
        <f>IF(ISNUMBER($D29),IF(Hours!AI29*$D29,Hours!AI29*$D29,""),"")</f>
        <v/>
      </c>
      <c r="AK29" s="60" t="str">
        <f>IF(ISNUMBER($D29),IF(Hours!AJ29*$D29,Hours!AJ29*$D29,""),"")</f>
        <v/>
      </c>
      <c r="AL29" s="60" t="str">
        <f>IF(ISNUMBER($D29),IF(Hours!AK29*$D29,Hours!AK29*$D29,""),"")</f>
        <v/>
      </c>
      <c r="AM29" s="60" t="str">
        <f>IF(ISNUMBER($D29),IF(Hours!AL29*$D29,Hours!AL29*$D29,""),"")</f>
        <v/>
      </c>
      <c r="AN29" s="60" t="str">
        <f>IF(ISNUMBER($D29),IF(Hours!AM29*$D29,Hours!AM29*$D29,""),"")</f>
        <v/>
      </c>
      <c r="AO29" s="60" t="str">
        <f>IF(ISNUMBER($D29),IF(Hours!AN29*$D29,Hours!AN29*$D29,""),"")</f>
        <v/>
      </c>
      <c r="AP29" s="60" t="str">
        <f>IF(ISNUMBER($D29),IF(Hours!AO29*$D29,Hours!AO29*$D29,""),"")</f>
        <v/>
      </c>
      <c r="AQ29" s="60" t="str">
        <f>IF(ISNUMBER($D29),IF(Hours!AP29*$D29,Hours!AP29*$D29,""),"")</f>
        <v/>
      </c>
      <c r="AR29" s="60" t="str">
        <f>IF(ISNUMBER($D29),IF(Hours!AQ29*$D29,Hours!AQ29*$D29,""),"")</f>
        <v/>
      </c>
      <c r="AS29" s="60" t="str">
        <f>IF(ISNUMBER($D29),IF(Hours!AR29*$D29,Hours!AR29*$D29,""),"")</f>
        <v/>
      </c>
      <c r="AT29" s="60" t="str">
        <f>IF(ISNUMBER($D29),IF(Hours!AS29*$D29,Hours!AS29*$D29,""),"")</f>
        <v/>
      </c>
      <c r="AU29" s="60" t="str">
        <f>IF(ISNUMBER($D29),IF(Hours!AT29*$D29,Hours!AT29*$D29,""),"")</f>
        <v/>
      </c>
      <c r="AV29" s="60" t="str">
        <f>IF(ISNUMBER($D29),IF(Hours!AU29*$D29,Hours!AU29*$D29,""),"")</f>
        <v/>
      </c>
      <c r="AW29" s="60" t="str">
        <f>IF(ISNUMBER($D29),IF(Hours!AV29*$D29,Hours!AV29*$D29,""),"")</f>
        <v/>
      </c>
      <c r="AX29" s="60" t="str">
        <f>IF(ISNUMBER($D29),IF(Hours!AW29*$D29,Hours!AW29*$D29,""),"")</f>
        <v/>
      </c>
      <c r="AY29" s="60" t="str">
        <f>IF(ISNUMBER($D29),IF(Hours!AX29*$D29,Hours!AX29*$D29,""),"")</f>
        <v/>
      </c>
      <c r="AZ29" s="60" t="str">
        <f>IF(ISNUMBER($D29),IF(Hours!AY29*$D29,Hours!AY29*$D29,""),"")</f>
        <v/>
      </c>
      <c r="BA29" s="60" t="str">
        <f>IF(ISNUMBER($D29),IF(Hours!AZ29*$D29,Hours!AZ29*$D29,""),"")</f>
        <v/>
      </c>
      <c r="BB29" s="60" t="str">
        <f>IF(ISNUMBER($D29),IF(Hours!BA29*$D29,Hours!BA29*$D29,""),"")</f>
        <v/>
      </c>
      <c r="BC29" s="60" t="str">
        <f>IF(ISNUMBER($D29),IF(Hours!BB29*$D29,Hours!BB29*$D29,""),"")</f>
        <v/>
      </c>
      <c r="BD29" s="60" t="str">
        <f>IF(ISNUMBER($D29),IF(Hours!BC29*$D29,Hours!BC29*$D29,""),"")</f>
        <v/>
      </c>
      <c r="BE29" s="60" t="str">
        <f>IF(ISNUMBER($D29),IF(Hours!BD29*$D29,Hours!BD29*$D29,""),"")</f>
        <v/>
      </c>
      <c r="BF29" s="60" t="str">
        <f>IF(ISNUMBER($D29),IF(Hours!BE29*$D29,Hours!BE29*$D29,""),"")</f>
        <v/>
      </c>
      <c r="BG29" s="60" t="str">
        <f>IF(ISNUMBER($D29),IF(Hours!BF29*$D29,Hours!BF29*$D29,""),"")</f>
        <v/>
      </c>
    </row>
    <row r="30" spans="2:59" x14ac:dyDescent="0.25">
      <c r="B30" s="21" t="str">
        <f>IF(ISBLANK(Hours!B30),"",Hours!B30)</f>
        <v/>
      </c>
      <c r="C30" s="21" t="str">
        <f>IF(ISBLANK(Hours!C30),"",Hours!C30)</f>
        <v/>
      </c>
      <c r="D30" s="13" t="str">
        <f>IFERROR(INDEX(tIntRate[Internal Factor],MATCH(C30,tIntRate[Internal Role],0)),"")</f>
        <v/>
      </c>
      <c r="E30" s="53" t="str">
        <f>IF(ISNUMBER(D30),IF(SUMIFS(H30:BG30,Hours!$G$75:$BF$75,TRUE)&gt;0,SUMIFS(H30:BG30,Hours!$G$75:$BF$75,TRUE),""),"")</f>
        <v/>
      </c>
      <c r="F30" s="53" t="str">
        <f>IF(SUMIFS(H30:BG30,Hours!$G$75:$BF$75,FALSE)&gt;0,SUMIFS(H30:BG30,Hours!$G$75:$BF$75,FALSE),"")</f>
        <v/>
      </c>
      <c r="G30" s="59">
        <f t="shared" si="1"/>
        <v>0</v>
      </c>
      <c r="H30" s="60" t="str">
        <f>IF(ISNUMBER($D30),IF(Hours!G30*$D30,Hours!G30*$D30,""),"")</f>
        <v/>
      </c>
      <c r="I30" s="60" t="str">
        <f>IF(ISNUMBER($D30),IF(Hours!H30*$D30,Hours!H30*$D30,""),"")</f>
        <v/>
      </c>
      <c r="J30" s="60" t="str">
        <f>IF(ISNUMBER($D30),IF(Hours!I30*$D30,Hours!I30*$D30,""),"")</f>
        <v/>
      </c>
      <c r="K30" s="60" t="str">
        <f>IF(ISNUMBER($D30),IF(Hours!J30*$D30,Hours!J30*$D30,""),"")</f>
        <v/>
      </c>
      <c r="L30" s="60" t="str">
        <f>IF(ISNUMBER($D30),IF(Hours!K30*$D30,Hours!K30*$D30,""),"")</f>
        <v/>
      </c>
      <c r="M30" s="60" t="str">
        <f>IF(ISNUMBER($D30),IF(Hours!L30*$D30,Hours!L30*$D30,""),"")</f>
        <v/>
      </c>
      <c r="N30" s="60" t="str">
        <f>IF(ISNUMBER($D30),IF(Hours!M30*$D30,Hours!M30*$D30,""),"")</f>
        <v/>
      </c>
      <c r="O30" s="60" t="str">
        <f>IF(ISNUMBER($D30),IF(Hours!N30*$D30,Hours!N30*$D30,""),"")</f>
        <v/>
      </c>
      <c r="P30" s="60" t="str">
        <f>IF(ISNUMBER($D30),IF(Hours!O30*$D30,Hours!O30*$D30,""),"")</f>
        <v/>
      </c>
      <c r="Q30" s="60" t="str">
        <f>IF(ISNUMBER($D30),IF(Hours!P30*$D30,Hours!P30*$D30,""),"")</f>
        <v/>
      </c>
      <c r="R30" s="60" t="str">
        <f>IF(ISNUMBER($D30),IF(Hours!Q30*$D30,Hours!Q30*$D30,""),"")</f>
        <v/>
      </c>
      <c r="S30" s="60" t="str">
        <f>IF(ISNUMBER($D30),IF(Hours!R30*$D30,Hours!R30*$D30,""),"")</f>
        <v/>
      </c>
      <c r="T30" s="60" t="str">
        <f>IF(ISNUMBER($D30),IF(Hours!S30*$D30,Hours!S30*$D30,""),"")</f>
        <v/>
      </c>
      <c r="U30" s="60" t="str">
        <f>IF(ISNUMBER($D30),IF(Hours!T30*$D30,Hours!T30*$D30,""),"")</f>
        <v/>
      </c>
      <c r="V30" s="60" t="str">
        <f>IF(ISNUMBER($D30),IF(Hours!U30*$D30,Hours!U30*$D30,""),"")</f>
        <v/>
      </c>
      <c r="W30" s="60" t="str">
        <f>IF(ISNUMBER($D30),IF(Hours!V30*$D30,Hours!V30*$D30,""),"")</f>
        <v/>
      </c>
      <c r="X30" s="60" t="str">
        <f>IF(ISNUMBER($D30),IF(Hours!W30*$D30,Hours!W30*$D30,""),"")</f>
        <v/>
      </c>
      <c r="Y30" s="60" t="str">
        <f>IF(ISNUMBER($D30),IF(Hours!X30*$D30,Hours!X30*$D30,""),"")</f>
        <v/>
      </c>
      <c r="Z30" s="60" t="str">
        <f>IF(ISNUMBER($D30),IF(Hours!Y30*$D30,Hours!Y30*$D30,""),"")</f>
        <v/>
      </c>
      <c r="AA30" s="60" t="str">
        <f>IF(ISNUMBER($D30),IF(Hours!Z30*$D30,Hours!Z30*$D30,""),"")</f>
        <v/>
      </c>
      <c r="AB30" s="60" t="str">
        <f>IF(ISNUMBER($D30),IF(Hours!AA30*$D30,Hours!AA30*$D30,""),"")</f>
        <v/>
      </c>
      <c r="AC30" s="60" t="str">
        <f>IF(ISNUMBER($D30),IF(Hours!AB30*$D30,Hours!AB30*$D30,""),"")</f>
        <v/>
      </c>
      <c r="AD30" s="60" t="str">
        <f>IF(ISNUMBER($D30),IF(Hours!AC30*$D30,Hours!AC30*$D30,""),"")</f>
        <v/>
      </c>
      <c r="AE30" s="60" t="str">
        <f>IF(ISNUMBER($D30),IF(Hours!AD30*$D30,Hours!AD30*$D30,""),"")</f>
        <v/>
      </c>
      <c r="AF30" s="60" t="str">
        <f>IF(ISNUMBER($D30),IF(Hours!AE30*$D30,Hours!AE30*$D30,""),"")</f>
        <v/>
      </c>
      <c r="AG30" s="60" t="str">
        <f>IF(ISNUMBER($D30),IF(Hours!AF30*$D30,Hours!AF30*$D30,""),"")</f>
        <v/>
      </c>
      <c r="AH30" s="60" t="str">
        <f>IF(ISNUMBER($D30),IF(Hours!AG30*$D30,Hours!AG30*$D30,""),"")</f>
        <v/>
      </c>
      <c r="AI30" s="60" t="str">
        <f>IF(ISNUMBER($D30),IF(Hours!AH30*$D30,Hours!AH30*$D30,""),"")</f>
        <v/>
      </c>
      <c r="AJ30" s="60" t="str">
        <f>IF(ISNUMBER($D30),IF(Hours!AI30*$D30,Hours!AI30*$D30,""),"")</f>
        <v/>
      </c>
      <c r="AK30" s="60" t="str">
        <f>IF(ISNUMBER($D30),IF(Hours!AJ30*$D30,Hours!AJ30*$D30,""),"")</f>
        <v/>
      </c>
      <c r="AL30" s="60" t="str">
        <f>IF(ISNUMBER($D30),IF(Hours!AK30*$D30,Hours!AK30*$D30,""),"")</f>
        <v/>
      </c>
      <c r="AM30" s="60" t="str">
        <f>IF(ISNUMBER($D30),IF(Hours!AL30*$D30,Hours!AL30*$D30,""),"")</f>
        <v/>
      </c>
      <c r="AN30" s="60" t="str">
        <f>IF(ISNUMBER($D30),IF(Hours!AM30*$D30,Hours!AM30*$D30,""),"")</f>
        <v/>
      </c>
      <c r="AO30" s="60" t="str">
        <f>IF(ISNUMBER($D30),IF(Hours!AN30*$D30,Hours!AN30*$D30,""),"")</f>
        <v/>
      </c>
      <c r="AP30" s="60" t="str">
        <f>IF(ISNUMBER($D30),IF(Hours!AO30*$D30,Hours!AO30*$D30,""),"")</f>
        <v/>
      </c>
      <c r="AQ30" s="60" t="str">
        <f>IF(ISNUMBER($D30),IF(Hours!AP30*$D30,Hours!AP30*$D30,""),"")</f>
        <v/>
      </c>
      <c r="AR30" s="60" t="str">
        <f>IF(ISNUMBER($D30),IF(Hours!AQ30*$D30,Hours!AQ30*$D30,""),"")</f>
        <v/>
      </c>
      <c r="AS30" s="60" t="str">
        <f>IF(ISNUMBER($D30),IF(Hours!AR30*$D30,Hours!AR30*$D30,""),"")</f>
        <v/>
      </c>
      <c r="AT30" s="60" t="str">
        <f>IF(ISNUMBER($D30),IF(Hours!AS30*$D30,Hours!AS30*$D30,""),"")</f>
        <v/>
      </c>
      <c r="AU30" s="60" t="str">
        <f>IF(ISNUMBER($D30),IF(Hours!AT30*$D30,Hours!AT30*$D30,""),"")</f>
        <v/>
      </c>
      <c r="AV30" s="60" t="str">
        <f>IF(ISNUMBER($D30),IF(Hours!AU30*$D30,Hours!AU30*$D30,""),"")</f>
        <v/>
      </c>
      <c r="AW30" s="60" t="str">
        <f>IF(ISNUMBER($D30),IF(Hours!AV30*$D30,Hours!AV30*$D30,""),"")</f>
        <v/>
      </c>
      <c r="AX30" s="60" t="str">
        <f>IF(ISNUMBER($D30),IF(Hours!AW30*$D30,Hours!AW30*$D30,""),"")</f>
        <v/>
      </c>
      <c r="AY30" s="60" t="str">
        <f>IF(ISNUMBER($D30),IF(Hours!AX30*$D30,Hours!AX30*$D30,""),"")</f>
        <v/>
      </c>
      <c r="AZ30" s="60" t="str">
        <f>IF(ISNUMBER($D30),IF(Hours!AY30*$D30,Hours!AY30*$D30,""),"")</f>
        <v/>
      </c>
      <c r="BA30" s="60" t="str">
        <f>IF(ISNUMBER($D30),IF(Hours!AZ30*$D30,Hours!AZ30*$D30,""),"")</f>
        <v/>
      </c>
      <c r="BB30" s="60" t="str">
        <f>IF(ISNUMBER($D30),IF(Hours!BA30*$D30,Hours!BA30*$D30,""),"")</f>
        <v/>
      </c>
      <c r="BC30" s="60" t="str">
        <f>IF(ISNUMBER($D30),IF(Hours!BB30*$D30,Hours!BB30*$D30,""),"")</f>
        <v/>
      </c>
      <c r="BD30" s="60" t="str">
        <f>IF(ISNUMBER($D30),IF(Hours!BC30*$D30,Hours!BC30*$D30,""),"")</f>
        <v/>
      </c>
      <c r="BE30" s="60" t="str">
        <f>IF(ISNUMBER($D30),IF(Hours!BD30*$D30,Hours!BD30*$D30,""),"")</f>
        <v/>
      </c>
      <c r="BF30" s="60" t="str">
        <f>IF(ISNUMBER($D30),IF(Hours!BE30*$D30,Hours!BE30*$D30,""),"")</f>
        <v/>
      </c>
      <c r="BG30" s="60" t="str">
        <f>IF(ISNUMBER($D30),IF(Hours!BF30*$D30,Hours!BF30*$D30,""),"")</f>
        <v/>
      </c>
    </row>
    <row r="31" spans="2:59" x14ac:dyDescent="0.25">
      <c r="B31" s="21" t="str">
        <f>IF(ISBLANK(Hours!B31),"",Hours!B31)</f>
        <v/>
      </c>
      <c r="C31" s="21" t="str">
        <f>IF(ISBLANK(Hours!C31),"",Hours!C31)</f>
        <v/>
      </c>
      <c r="D31" s="13" t="str">
        <f>IFERROR(INDEX(tIntRate[Internal Factor],MATCH(C31,tIntRate[Internal Role],0)),"")</f>
        <v/>
      </c>
      <c r="E31" s="53" t="str">
        <f>IF(ISNUMBER(D31),IF(SUMIFS(H31:BG31,Hours!$G$75:$BF$75,TRUE)&gt;0,SUMIFS(H31:BG31,Hours!$G$75:$BF$75,TRUE),""),"")</f>
        <v/>
      </c>
      <c r="F31" s="53" t="str">
        <f>IF(SUMIFS(H31:BG31,Hours!$G$75:$BF$75,FALSE)&gt;0,SUMIFS(H31:BG31,Hours!$G$75:$BF$75,FALSE),"")</f>
        <v/>
      </c>
      <c r="G31" s="59">
        <f t="shared" si="1"/>
        <v>0</v>
      </c>
      <c r="H31" s="60" t="str">
        <f>IF(ISNUMBER($D31),IF(Hours!G31*$D31,Hours!G31*$D31,""),"")</f>
        <v/>
      </c>
      <c r="I31" s="60" t="str">
        <f>IF(ISNUMBER($D31),IF(Hours!H31*$D31,Hours!H31*$D31,""),"")</f>
        <v/>
      </c>
      <c r="J31" s="60" t="str">
        <f>IF(ISNUMBER($D31),IF(Hours!I31*$D31,Hours!I31*$D31,""),"")</f>
        <v/>
      </c>
      <c r="K31" s="60" t="str">
        <f>IF(ISNUMBER($D31),IF(Hours!J31*$D31,Hours!J31*$D31,""),"")</f>
        <v/>
      </c>
      <c r="L31" s="60" t="str">
        <f>IF(ISNUMBER($D31),IF(Hours!K31*$D31,Hours!K31*$D31,""),"")</f>
        <v/>
      </c>
      <c r="M31" s="60" t="str">
        <f>IF(ISNUMBER($D31),IF(Hours!L31*$D31,Hours!L31*$D31,""),"")</f>
        <v/>
      </c>
      <c r="N31" s="60" t="str">
        <f>IF(ISNUMBER($D31),IF(Hours!M31*$D31,Hours!M31*$D31,""),"")</f>
        <v/>
      </c>
      <c r="O31" s="60" t="str">
        <f>IF(ISNUMBER($D31),IF(Hours!N31*$D31,Hours!N31*$D31,""),"")</f>
        <v/>
      </c>
      <c r="P31" s="60" t="str">
        <f>IF(ISNUMBER($D31),IF(Hours!O31*$D31,Hours!O31*$D31,""),"")</f>
        <v/>
      </c>
      <c r="Q31" s="60" t="str">
        <f>IF(ISNUMBER($D31),IF(Hours!P31*$D31,Hours!P31*$D31,""),"")</f>
        <v/>
      </c>
      <c r="R31" s="60" t="str">
        <f>IF(ISNUMBER($D31),IF(Hours!Q31*$D31,Hours!Q31*$D31,""),"")</f>
        <v/>
      </c>
      <c r="S31" s="60" t="str">
        <f>IF(ISNUMBER($D31),IF(Hours!R31*$D31,Hours!R31*$D31,""),"")</f>
        <v/>
      </c>
      <c r="T31" s="60" t="str">
        <f>IF(ISNUMBER($D31),IF(Hours!S31*$D31,Hours!S31*$D31,""),"")</f>
        <v/>
      </c>
      <c r="U31" s="60" t="str">
        <f>IF(ISNUMBER($D31),IF(Hours!T31*$D31,Hours!T31*$D31,""),"")</f>
        <v/>
      </c>
      <c r="V31" s="60" t="str">
        <f>IF(ISNUMBER($D31),IF(Hours!U31*$D31,Hours!U31*$D31,""),"")</f>
        <v/>
      </c>
      <c r="W31" s="60" t="str">
        <f>IF(ISNUMBER($D31),IF(Hours!V31*$D31,Hours!V31*$D31,""),"")</f>
        <v/>
      </c>
      <c r="X31" s="60" t="str">
        <f>IF(ISNUMBER($D31),IF(Hours!W31*$D31,Hours!W31*$D31,""),"")</f>
        <v/>
      </c>
      <c r="Y31" s="60" t="str">
        <f>IF(ISNUMBER($D31),IF(Hours!X31*$D31,Hours!X31*$D31,""),"")</f>
        <v/>
      </c>
      <c r="Z31" s="60" t="str">
        <f>IF(ISNUMBER($D31),IF(Hours!Y31*$D31,Hours!Y31*$D31,""),"")</f>
        <v/>
      </c>
      <c r="AA31" s="60" t="str">
        <f>IF(ISNUMBER($D31),IF(Hours!Z31*$D31,Hours!Z31*$D31,""),"")</f>
        <v/>
      </c>
      <c r="AB31" s="60" t="str">
        <f>IF(ISNUMBER($D31),IF(Hours!AA31*$D31,Hours!AA31*$D31,""),"")</f>
        <v/>
      </c>
      <c r="AC31" s="60" t="str">
        <f>IF(ISNUMBER($D31),IF(Hours!AB31*$D31,Hours!AB31*$D31,""),"")</f>
        <v/>
      </c>
      <c r="AD31" s="60" t="str">
        <f>IF(ISNUMBER($D31),IF(Hours!AC31*$D31,Hours!AC31*$D31,""),"")</f>
        <v/>
      </c>
      <c r="AE31" s="60" t="str">
        <f>IF(ISNUMBER($D31),IF(Hours!AD31*$D31,Hours!AD31*$D31,""),"")</f>
        <v/>
      </c>
      <c r="AF31" s="60" t="str">
        <f>IF(ISNUMBER($D31),IF(Hours!AE31*$D31,Hours!AE31*$D31,""),"")</f>
        <v/>
      </c>
      <c r="AG31" s="60" t="str">
        <f>IF(ISNUMBER($D31),IF(Hours!AF31*$D31,Hours!AF31*$D31,""),"")</f>
        <v/>
      </c>
      <c r="AH31" s="60" t="str">
        <f>IF(ISNUMBER($D31),IF(Hours!AG31*$D31,Hours!AG31*$D31,""),"")</f>
        <v/>
      </c>
      <c r="AI31" s="60" t="str">
        <f>IF(ISNUMBER($D31),IF(Hours!AH31*$D31,Hours!AH31*$D31,""),"")</f>
        <v/>
      </c>
      <c r="AJ31" s="60" t="str">
        <f>IF(ISNUMBER($D31),IF(Hours!AI31*$D31,Hours!AI31*$D31,""),"")</f>
        <v/>
      </c>
      <c r="AK31" s="60" t="str">
        <f>IF(ISNUMBER($D31),IF(Hours!AJ31*$D31,Hours!AJ31*$D31,""),"")</f>
        <v/>
      </c>
      <c r="AL31" s="60" t="str">
        <f>IF(ISNUMBER($D31),IF(Hours!AK31*$D31,Hours!AK31*$D31,""),"")</f>
        <v/>
      </c>
      <c r="AM31" s="60" t="str">
        <f>IF(ISNUMBER($D31),IF(Hours!AL31*$D31,Hours!AL31*$D31,""),"")</f>
        <v/>
      </c>
      <c r="AN31" s="60" t="str">
        <f>IF(ISNUMBER($D31),IF(Hours!AM31*$D31,Hours!AM31*$D31,""),"")</f>
        <v/>
      </c>
      <c r="AO31" s="60" t="str">
        <f>IF(ISNUMBER($D31),IF(Hours!AN31*$D31,Hours!AN31*$D31,""),"")</f>
        <v/>
      </c>
      <c r="AP31" s="60" t="str">
        <f>IF(ISNUMBER($D31),IF(Hours!AO31*$D31,Hours!AO31*$D31,""),"")</f>
        <v/>
      </c>
      <c r="AQ31" s="60" t="str">
        <f>IF(ISNUMBER($D31),IF(Hours!AP31*$D31,Hours!AP31*$D31,""),"")</f>
        <v/>
      </c>
      <c r="AR31" s="60" t="str">
        <f>IF(ISNUMBER($D31),IF(Hours!AQ31*$D31,Hours!AQ31*$D31,""),"")</f>
        <v/>
      </c>
      <c r="AS31" s="60" t="str">
        <f>IF(ISNUMBER($D31),IF(Hours!AR31*$D31,Hours!AR31*$D31,""),"")</f>
        <v/>
      </c>
      <c r="AT31" s="60" t="str">
        <f>IF(ISNUMBER($D31),IF(Hours!AS31*$D31,Hours!AS31*$D31,""),"")</f>
        <v/>
      </c>
      <c r="AU31" s="60" t="str">
        <f>IF(ISNUMBER($D31),IF(Hours!AT31*$D31,Hours!AT31*$D31,""),"")</f>
        <v/>
      </c>
      <c r="AV31" s="60" t="str">
        <f>IF(ISNUMBER($D31),IF(Hours!AU31*$D31,Hours!AU31*$D31,""),"")</f>
        <v/>
      </c>
      <c r="AW31" s="60" t="str">
        <f>IF(ISNUMBER($D31),IF(Hours!AV31*$D31,Hours!AV31*$D31,""),"")</f>
        <v/>
      </c>
      <c r="AX31" s="60" t="str">
        <f>IF(ISNUMBER($D31),IF(Hours!AW31*$D31,Hours!AW31*$D31,""),"")</f>
        <v/>
      </c>
      <c r="AY31" s="60" t="str">
        <f>IF(ISNUMBER($D31),IF(Hours!AX31*$D31,Hours!AX31*$D31,""),"")</f>
        <v/>
      </c>
      <c r="AZ31" s="60" t="str">
        <f>IF(ISNUMBER($D31),IF(Hours!AY31*$D31,Hours!AY31*$D31,""),"")</f>
        <v/>
      </c>
      <c r="BA31" s="60" t="str">
        <f>IF(ISNUMBER($D31),IF(Hours!AZ31*$D31,Hours!AZ31*$D31,""),"")</f>
        <v/>
      </c>
      <c r="BB31" s="60" t="str">
        <f>IF(ISNUMBER($D31),IF(Hours!BA31*$D31,Hours!BA31*$D31,""),"")</f>
        <v/>
      </c>
      <c r="BC31" s="60" t="str">
        <f>IF(ISNUMBER($D31),IF(Hours!BB31*$D31,Hours!BB31*$D31,""),"")</f>
        <v/>
      </c>
      <c r="BD31" s="60" t="str">
        <f>IF(ISNUMBER($D31),IF(Hours!BC31*$D31,Hours!BC31*$D31,""),"")</f>
        <v/>
      </c>
      <c r="BE31" s="60" t="str">
        <f>IF(ISNUMBER($D31),IF(Hours!BD31*$D31,Hours!BD31*$D31,""),"")</f>
        <v/>
      </c>
      <c r="BF31" s="60" t="str">
        <f>IF(ISNUMBER($D31),IF(Hours!BE31*$D31,Hours!BE31*$D31,""),"")</f>
        <v/>
      </c>
      <c r="BG31" s="60" t="str">
        <f>IF(ISNUMBER($D31),IF(Hours!BF31*$D31,Hours!BF31*$D31,""),"")</f>
        <v/>
      </c>
    </row>
    <row r="32" spans="2:59" x14ac:dyDescent="0.25">
      <c r="B32" s="21" t="str">
        <f>IF(ISBLANK(Hours!B32),"",Hours!B32)</f>
        <v/>
      </c>
      <c r="C32" s="21" t="str">
        <f>IF(ISBLANK(Hours!C32),"",Hours!C32)</f>
        <v/>
      </c>
      <c r="D32" s="13" t="str">
        <f>IFERROR(INDEX(tIntRate[Internal Factor],MATCH(C32,tIntRate[Internal Role],0)),"")</f>
        <v/>
      </c>
      <c r="E32" s="53" t="str">
        <f>IF(ISNUMBER(D32),IF(SUMIFS(H32:BG32,Hours!$G$75:$BF$75,TRUE)&gt;0,SUMIFS(H32:BG32,Hours!$G$75:$BF$75,TRUE),""),"")</f>
        <v/>
      </c>
      <c r="F32" s="53" t="str">
        <f>IF(SUMIFS(H32:BG32,Hours!$G$75:$BF$75,FALSE)&gt;0,SUMIFS(H32:BG32,Hours!$G$75:$BF$75,FALSE),"")</f>
        <v/>
      </c>
      <c r="G32" s="59">
        <f t="shared" si="1"/>
        <v>0</v>
      </c>
      <c r="H32" s="60" t="str">
        <f>IF(ISNUMBER($D32),IF(Hours!G32*$D32,Hours!G32*$D32,""),"")</f>
        <v/>
      </c>
      <c r="I32" s="60" t="str">
        <f>IF(ISNUMBER($D32),IF(Hours!H32*$D32,Hours!H32*$D32,""),"")</f>
        <v/>
      </c>
      <c r="J32" s="60" t="str">
        <f>IF(ISNUMBER($D32),IF(Hours!I32*$D32,Hours!I32*$D32,""),"")</f>
        <v/>
      </c>
      <c r="K32" s="60" t="str">
        <f>IF(ISNUMBER($D32),IF(Hours!J32*$D32,Hours!J32*$D32,""),"")</f>
        <v/>
      </c>
      <c r="L32" s="60" t="str">
        <f>IF(ISNUMBER($D32),IF(Hours!K32*$D32,Hours!K32*$D32,""),"")</f>
        <v/>
      </c>
      <c r="M32" s="60" t="str">
        <f>IF(ISNUMBER($D32),IF(Hours!L32*$D32,Hours!L32*$D32,""),"")</f>
        <v/>
      </c>
      <c r="N32" s="60" t="str">
        <f>IF(ISNUMBER($D32),IF(Hours!M32*$D32,Hours!M32*$D32,""),"")</f>
        <v/>
      </c>
      <c r="O32" s="60" t="str">
        <f>IF(ISNUMBER($D32),IF(Hours!N32*$D32,Hours!N32*$D32,""),"")</f>
        <v/>
      </c>
      <c r="P32" s="60" t="str">
        <f>IF(ISNUMBER($D32),IF(Hours!O32*$D32,Hours!O32*$D32,""),"")</f>
        <v/>
      </c>
      <c r="Q32" s="60" t="str">
        <f>IF(ISNUMBER($D32),IF(Hours!P32*$D32,Hours!P32*$D32,""),"")</f>
        <v/>
      </c>
      <c r="R32" s="60" t="str">
        <f>IF(ISNUMBER($D32),IF(Hours!Q32*$D32,Hours!Q32*$D32,""),"")</f>
        <v/>
      </c>
      <c r="S32" s="60" t="str">
        <f>IF(ISNUMBER($D32),IF(Hours!R32*$D32,Hours!R32*$D32,""),"")</f>
        <v/>
      </c>
      <c r="T32" s="60" t="str">
        <f>IF(ISNUMBER($D32),IF(Hours!S32*$D32,Hours!S32*$D32,""),"")</f>
        <v/>
      </c>
      <c r="U32" s="60" t="str">
        <f>IF(ISNUMBER($D32),IF(Hours!T32*$D32,Hours!T32*$D32,""),"")</f>
        <v/>
      </c>
      <c r="V32" s="60" t="str">
        <f>IF(ISNUMBER($D32),IF(Hours!U32*$D32,Hours!U32*$D32,""),"")</f>
        <v/>
      </c>
      <c r="W32" s="60" t="str">
        <f>IF(ISNUMBER($D32),IF(Hours!V32*$D32,Hours!V32*$D32,""),"")</f>
        <v/>
      </c>
      <c r="X32" s="60" t="str">
        <f>IF(ISNUMBER($D32),IF(Hours!W32*$D32,Hours!W32*$D32,""),"")</f>
        <v/>
      </c>
      <c r="Y32" s="60" t="str">
        <f>IF(ISNUMBER($D32),IF(Hours!X32*$D32,Hours!X32*$D32,""),"")</f>
        <v/>
      </c>
      <c r="Z32" s="60" t="str">
        <f>IF(ISNUMBER($D32),IF(Hours!Y32*$D32,Hours!Y32*$D32,""),"")</f>
        <v/>
      </c>
      <c r="AA32" s="60" t="str">
        <f>IF(ISNUMBER($D32),IF(Hours!Z32*$D32,Hours!Z32*$D32,""),"")</f>
        <v/>
      </c>
      <c r="AB32" s="60" t="str">
        <f>IF(ISNUMBER($D32),IF(Hours!AA32*$D32,Hours!AA32*$D32,""),"")</f>
        <v/>
      </c>
      <c r="AC32" s="60" t="str">
        <f>IF(ISNUMBER($D32),IF(Hours!AB32*$D32,Hours!AB32*$D32,""),"")</f>
        <v/>
      </c>
      <c r="AD32" s="60" t="str">
        <f>IF(ISNUMBER($D32),IF(Hours!AC32*$D32,Hours!AC32*$D32,""),"")</f>
        <v/>
      </c>
      <c r="AE32" s="60" t="str">
        <f>IF(ISNUMBER($D32),IF(Hours!AD32*$D32,Hours!AD32*$D32,""),"")</f>
        <v/>
      </c>
      <c r="AF32" s="60" t="str">
        <f>IF(ISNUMBER($D32),IF(Hours!AE32*$D32,Hours!AE32*$D32,""),"")</f>
        <v/>
      </c>
      <c r="AG32" s="60" t="str">
        <f>IF(ISNUMBER($D32),IF(Hours!AF32*$D32,Hours!AF32*$D32,""),"")</f>
        <v/>
      </c>
      <c r="AH32" s="60" t="str">
        <f>IF(ISNUMBER($D32),IF(Hours!AG32*$D32,Hours!AG32*$D32,""),"")</f>
        <v/>
      </c>
      <c r="AI32" s="60" t="str">
        <f>IF(ISNUMBER($D32),IF(Hours!AH32*$D32,Hours!AH32*$D32,""),"")</f>
        <v/>
      </c>
      <c r="AJ32" s="60" t="str">
        <f>IF(ISNUMBER($D32),IF(Hours!AI32*$D32,Hours!AI32*$D32,""),"")</f>
        <v/>
      </c>
      <c r="AK32" s="60" t="str">
        <f>IF(ISNUMBER($D32),IF(Hours!AJ32*$D32,Hours!AJ32*$D32,""),"")</f>
        <v/>
      </c>
      <c r="AL32" s="60" t="str">
        <f>IF(ISNUMBER($D32),IF(Hours!AK32*$D32,Hours!AK32*$D32,""),"")</f>
        <v/>
      </c>
      <c r="AM32" s="60" t="str">
        <f>IF(ISNUMBER($D32),IF(Hours!AL32*$D32,Hours!AL32*$D32,""),"")</f>
        <v/>
      </c>
      <c r="AN32" s="60" t="str">
        <f>IF(ISNUMBER($D32),IF(Hours!AM32*$D32,Hours!AM32*$D32,""),"")</f>
        <v/>
      </c>
      <c r="AO32" s="60" t="str">
        <f>IF(ISNUMBER($D32),IF(Hours!AN32*$D32,Hours!AN32*$D32,""),"")</f>
        <v/>
      </c>
      <c r="AP32" s="60" t="str">
        <f>IF(ISNUMBER($D32),IF(Hours!AO32*$D32,Hours!AO32*$D32,""),"")</f>
        <v/>
      </c>
      <c r="AQ32" s="60" t="str">
        <f>IF(ISNUMBER($D32),IF(Hours!AP32*$D32,Hours!AP32*$D32,""),"")</f>
        <v/>
      </c>
      <c r="AR32" s="60" t="str">
        <f>IF(ISNUMBER($D32),IF(Hours!AQ32*$D32,Hours!AQ32*$D32,""),"")</f>
        <v/>
      </c>
      <c r="AS32" s="60" t="str">
        <f>IF(ISNUMBER($D32),IF(Hours!AR32*$D32,Hours!AR32*$D32,""),"")</f>
        <v/>
      </c>
      <c r="AT32" s="60" t="str">
        <f>IF(ISNUMBER($D32),IF(Hours!AS32*$D32,Hours!AS32*$D32,""),"")</f>
        <v/>
      </c>
      <c r="AU32" s="60" t="str">
        <f>IF(ISNUMBER($D32),IF(Hours!AT32*$D32,Hours!AT32*$D32,""),"")</f>
        <v/>
      </c>
      <c r="AV32" s="60" t="str">
        <f>IF(ISNUMBER($D32),IF(Hours!AU32*$D32,Hours!AU32*$D32,""),"")</f>
        <v/>
      </c>
      <c r="AW32" s="60" t="str">
        <f>IF(ISNUMBER($D32),IF(Hours!AV32*$D32,Hours!AV32*$D32,""),"")</f>
        <v/>
      </c>
      <c r="AX32" s="60" t="str">
        <f>IF(ISNUMBER($D32),IF(Hours!AW32*$D32,Hours!AW32*$D32,""),"")</f>
        <v/>
      </c>
      <c r="AY32" s="60" t="str">
        <f>IF(ISNUMBER($D32),IF(Hours!AX32*$D32,Hours!AX32*$D32,""),"")</f>
        <v/>
      </c>
      <c r="AZ32" s="60" t="str">
        <f>IF(ISNUMBER($D32),IF(Hours!AY32*$D32,Hours!AY32*$D32,""),"")</f>
        <v/>
      </c>
      <c r="BA32" s="60" t="str">
        <f>IF(ISNUMBER($D32),IF(Hours!AZ32*$D32,Hours!AZ32*$D32,""),"")</f>
        <v/>
      </c>
      <c r="BB32" s="60" t="str">
        <f>IF(ISNUMBER($D32),IF(Hours!BA32*$D32,Hours!BA32*$D32,""),"")</f>
        <v/>
      </c>
      <c r="BC32" s="60" t="str">
        <f>IF(ISNUMBER($D32),IF(Hours!BB32*$D32,Hours!BB32*$D32,""),"")</f>
        <v/>
      </c>
      <c r="BD32" s="60" t="str">
        <f>IF(ISNUMBER($D32),IF(Hours!BC32*$D32,Hours!BC32*$D32,""),"")</f>
        <v/>
      </c>
      <c r="BE32" s="60" t="str">
        <f>IF(ISNUMBER($D32),IF(Hours!BD32*$D32,Hours!BD32*$D32,""),"")</f>
        <v/>
      </c>
      <c r="BF32" s="60" t="str">
        <f>IF(ISNUMBER($D32),IF(Hours!BE32*$D32,Hours!BE32*$D32,""),"")</f>
        <v/>
      </c>
      <c r="BG32" s="60" t="str">
        <f>IF(ISNUMBER($D32),IF(Hours!BF32*$D32,Hours!BF32*$D32,""),"")</f>
        <v/>
      </c>
    </row>
    <row r="33" spans="2:59" ht="20" thickBot="1" x14ac:dyDescent="0.3">
      <c r="B33" s="21" t="str">
        <f>IF(ISBLANK(Hours!B33),"",Hours!B33)</f>
        <v/>
      </c>
      <c r="C33" s="21" t="str">
        <f>IF(ISBLANK(Hours!C33),"",Hours!C33)</f>
        <v/>
      </c>
      <c r="D33" s="13" t="str">
        <f>IFERROR(INDEX(tIntRate[Internal Factor],MATCH(C33,tIntRate[Internal Role],0)),"")</f>
        <v/>
      </c>
      <c r="E33" s="53" t="str">
        <f>IF(ISNUMBER(D33),IF(SUMIFS(H33:BG33,Hours!$G$75:$BF$75,TRUE)&gt;0,SUMIFS(H33:BG33,Hours!$G$75:$BF$75,TRUE),""),"")</f>
        <v/>
      </c>
      <c r="F33" s="53" t="str">
        <f>IF(SUMIFS(H33:BG33,Hours!$G$75:$BF$75,FALSE)&gt;0,SUMIFS(H33:BG33,Hours!$G$75:$BF$75,FALSE),"")</f>
        <v/>
      </c>
      <c r="G33" s="59">
        <f t="shared" si="1"/>
        <v>0</v>
      </c>
      <c r="H33" s="60" t="str">
        <f>IF(ISNUMBER($D33),IF(Hours!G33*$D33,Hours!G33*$D33,""),"")</f>
        <v/>
      </c>
      <c r="I33" s="60" t="str">
        <f>IF(ISNUMBER($D33),IF(Hours!H33*$D33,Hours!H33*$D33,""),"")</f>
        <v/>
      </c>
      <c r="J33" s="60" t="str">
        <f>IF(ISNUMBER($D33),IF(Hours!I33*$D33,Hours!I33*$D33,""),"")</f>
        <v/>
      </c>
      <c r="K33" s="60" t="str">
        <f>IF(ISNUMBER($D33),IF(Hours!J33*$D33,Hours!J33*$D33,""),"")</f>
        <v/>
      </c>
      <c r="L33" s="60" t="str">
        <f>IF(ISNUMBER($D33),IF(Hours!K33*$D33,Hours!K33*$D33,""),"")</f>
        <v/>
      </c>
      <c r="M33" s="60" t="str">
        <f>IF(ISNUMBER($D33),IF(Hours!L33*$D33,Hours!L33*$D33,""),"")</f>
        <v/>
      </c>
      <c r="N33" s="60" t="str">
        <f>IF(ISNUMBER($D33),IF(Hours!M33*$D33,Hours!M33*$D33,""),"")</f>
        <v/>
      </c>
      <c r="O33" s="60" t="str">
        <f>IF(ISNUMBER($D33),IF(Hours!N33*$D33,Hours!N33*$D33,""),"")</f>
        <v/>
      </c>
      <c r="P33" s="60" t="str">
        <f>IF(ISNUMBER($D33),IF(Hours!O33*$D33,Hours!O33*$D33,""),"")</f>
        <v/>
      </c>
      <c r="Q33" s="60" t="str">
        <f>IF(ISNUMBER($D33),IF(Hours!P33*$D33,Hours!P33*$D33,""),"")</f>
        <v/>
      </c>
      <c r="R33" s="60" t="str">
        <f>IF(ISNUMBER($D33),IF(Hours!Q33*$D33,Hours!Q33*$D33,""),"")</f>
        <v/>
      </c>
      <c r="S33" s="60" t="str">
        <f>IF(ISNUMBER($D33),IF(Hours!R33*$D33,Hours!R33*$D33,""),"")</f>
        <v/>
      </c>
      <c r="T33" s="60" t="str">
        <f>IF(ISNUMBER($D33),IF(Hours!S33*$D33,Hours!S33*$D33,""),"")</f>
        <v/>
      </c>
      <c r="U33" s="60" t="str">
        <f>IF(ISNUMBER($D33),IF(Hours!T33*$D33,Hours!T33*$D33,""),"")</f>
        <v/>
      </c>
      <c r="V33" s="60" t="str">
        <f>IF(ISNUMBER($D33),IF(Hours!U33*$D33,Hours!U33*$D33,""),"")</f>
        <v/>
      </c>
      <c r="W33" s="60" t="str">
        <f>IF(ISNUMBER($D33),IF(Hours!V33*$D33,Hours!V33*$D33,""),"")</f>
        <v/>
      </c>
      <c r="X33" s="60" t="str">
        <f>IF(ISNUMBER($D33),IF(Hours!W33*$D33,Hours!W33*$D33,""),"")</f>
        <v/>
      </c>
      <c r="Y33" s="60" t="str">
        <f>IF(ISNUMBER($D33),IF(Hours!X33*$D33,Hours!X33*$D33,""),"")</f>
        <v/>
      </c>
      <c r="Z33" s="60" t="str">
        <f>IF(ISNUMBER($D33),IF(Hours!Y33*$D33,Hours!Y33*$D33,""),"")</f>
        <v/>
      </c>
      <c r="AA33" s="60" t="str">
        <f>IF(ISNUMBER($D33),IF(Hours!Z33*$D33,Hours!Z33*$D33,""),"")</f>
        <v/>
      </c>
      <c r="AB33" s="60" t="str">
        <f>IF(ISNUMBER($D33),IF(Hours!AA33*$D33,Hours!AA33*$D33,""),"")</f>
        <v/>
      </c>
      <c r="AC33" s="60" t="str">
        <f>IF(ISNUMBER($D33),IF(Hours!AB33*$D33,Hours!AB33*$D33,""),"")</f>
        <v/>
      </c>
      <c r="AD33" s="60" t="str">
        <f>IF(ISNUMBER($D33),IF(Hours!AC33*$D33,Hours!AC33*$D33,""),"")</f>
        <v/>
      </c>
      <c r="AE33" s="60" t="str">
        <f>IF(ISNUMBER($D33),IF(Hours!AD33*$D33,Hours!AD33*$D33,""),"")</f>
        <v/>
      </c>
      <c r="AF33" s="60" t="str">
        <f>IF(ISNUMBER($D33),IF(Hours!AE33*$D33,Hours!AE33*$D33,""),"")</f>
        <v/>
      </c>
      <c r="AG33" s="60" t="str">
        <f>IF(ISNUMBER($D33),IF(Hours!AF33*$D33,Hours!AF33*$D33,""),"")</f>
        <v/>
      </c>
      <c r="AH33" s="60" t="str">
        <f>IF(ISNUMBER($D33),IF(Hours!AG33*$D33,Hours!AG33*$D33,""),"")</f>
        <v/>
      </c>
      <c r="AI33" s="60" t="str">
        <f>IF(ISNUMBER($D33),IF(Hours!AH33*$D33,Hours!AH33*$D33,""),"")</f>
        <v/>
      </c>
      <c r="AJ33" s="60" t="str">
        <f>IF(ISNUMBER($D33),IF(Hours!AI33*$D33,Hours!AI33*$D33,""),"")</f>
        <v/>
      </c>
      <c r="AK33" s="60" t="str">
        <f>IF(ISNUMBER($D33),IF(Hours!AJ33*$D33,Hours!AJ33*$D33,""),"")</f>
        <v/>
      </c>
      <c r="AL33" s="60" t="str">
        <f>IF(ISNUMBER($D33),IF(Hours!AK33*$D33,Hours!AK33*$D33,""),"")</f>
        <v/>
      </c>
      <c r="AM33" s="60" t="str">
        <f>IF(ISNUMBER($D33),IF(Hours!AL33*$D33,Hours!AL33*$D33,""),"")</f>
        <v/>
      </c>
      <c r="AN33" s="60" t="str">
        <f>IF(ISNUMBER($D33),IF(Hours!AM33*$D33,Hours!AM33*$D33,""),"")</f>
        <v/>
      </c>
      <c r="AO33" s="60" t="str">
        <f>IF(ISNUMBER($D33),IF(Hours!AN33*$D33,Hours!AN33*$D33,""),"")</f>
        <v/>
      </c>
      <c r="AP33" s="60" t="str">
        <f>IF(ISNUMBER($D33),IF(Hours!AO33*$D33,Hours!AO33*$D33,""),"")</f>
        <v/>
      </c>
      <c r="AQ33" s="60" t="str">
        <f>IF(ISNUMBER($D33),IF(Hours!AP33*$D33,Hours!AP33*$D33,""),"")</f>
        <v/>
      </c>
      <c r="AR33" s="60" t="str">
        <f>IF(ISNUMBER($D33),IF(Hours!AQ33*$D33,Hours!AQ33*$D33,""),"")</f>
        <v/>
      </c>
      <c r="AS33" s="60" t="str">
        <f>IF(ISNUMBER($D33),IF(Hours!AR33*$D33,Hours!AR33*$D33,""),"")</f>
        <v/>
      </c>
      <c r="AT33" s="60" t="str">
        <f>IF(ISNUMBER($D33),IF(Hours!AS33*$D33,Hours!AS33*$D33,""),"")</f>
        <v/>
      </c>
      <c r="AU33" s="60" t="str">
        <f>IF(ISNUMBER($D33),IF(Hours!AT33*$D33,Hours!AT33*$D33,""),"")</f>
        <v/>
      </c>
      <c r="AV33" s="60" t="str">
        <f>IF(ISNUMBER($D33),IF(Hours!AU33*$D33,Hours!AU33*$D33,""),"")</f>
        <v/>
      </c>
      <c r="AW33" s="60" t="str">
        <f>IF(ISNUMBER($D33),IF(Hours!AV33*$D33,Hours!AV33*$D33,""),"")</f>
        <v/>
      </c>
      <c r="AX33" s="60" t="str">
        <f>IF(ISNUMBER($D33),IF(Hours!AW33*$D33,Hours!AW33*$D33,""),"")</f>
        <v/>
      </c>
      <c r="AY33" s="60" t="str">
        <f>IF(ISNUMBER($D33),IF(Hours!AX33*$D33,Hours!AX33*$D33,""),"")</f>
        <v/>
      </c>
      <c r="AZ33" s="60" t="str">
        <f>IF(ISNUMBER($D33),IF(Hours!AY33*$D33,Hours!AY33*$D33,""),"")</f>
        <v/>
      </c>
      <c r="BA33" s="60" t="str">
        <f>IF(ISNUMBER($D33),IF(Hours!AZ33*$D33,Hours!AZ33*$D33,""),"")</f>
        <v/>
      </c>
      <c r="BB33" s="60" t="str">
        <f>IF(ISNUMBER($D33),IF(Hours!BA33*$D33,Hours!BA33*$D33,""),"")</f>
        <v/>
      </c>
      <c r="BC33" s="60" t="str">
        <f>IF(ISNUMBER($D33),IF(Hours!BB33*$D33,Hours!BB33*$D33,""),"")</f>
        <v/>
      </c>
      <c r="BD33" s="60" t="str">
        <f>IF(ISNUMBER($D33),IF(Hours!BC33*$D33,Hours!BC33*$D33,""),"")</f>
        <v/>
      </c>
      <c r="BE33" s="60" t="str">
        <f>IF(ISNUMBER($D33),IF(Hours!BD33*$D33,Hours!BD33*$D33,""),"")</f>
        <v/>
      </c>
      <c r="BF33" s="60" t="str">
        <f>IF(ISNUMBER($D33),IF(Hours!BE33*$D33,Hours!BE33*$D33,""),"")</f>
        <v/>
      </c>
      <c r="BG33" s="60" t="str">
        <f>IF(ISNUMBER($D33),IF(Hours!BF33*$D33,Hours!BF33*$D33,""),"")</f>
        <v/>
      </c>
    </row>
    <row r="34" spans="2:59" ht="21" thickTop="1" thickBot="1" x14ac:dyDescent="0.3">
      <c r="B34" s="22" t="s">
        <v>10</v>
      </c>
      <c r="C34" s="23"/>
      <c r="D34" s="23"/>
      <c r="E34" s="55">
        <f t="shared" ref="E34:AJ34" si="2">SUM(E4:E33)</f>
        <v>555005</v>
      </c>
      <c r="F34" s="55">
        <f t="shared" si="2"/>
        <v>323800</v>
      </c>
      <c r="G34" s="55">
        <f t="shared" si="2"/>
        <v>878805</v>
      </c>
      <c r="H34" s="56">
        <f t="shared" si="2"/>
        <v>8310</v>
      </c>
      <c r="I34" s="56">
        <f t="shared" si="2"/>
        <v>20580</v>
      </c>
      <c r="J34" s="56">
        <f t="shared" si="2"/>
        <v>17980</v>
      </c>
      <c r="K34" s="56">
        <f t="shared" si="2"/>
        <v>10340</v>
      </c>
      <c r="L34" s="56">
        <f t="shared" si="2"/>
        <v>0</v>
      </c>
      <c r="M34" s="56">
        <f t="shared" si="2"/>
        <v>0</v>
      </c>
      <c r="N34" s="56">
        <f t="shared" si="2"/>
        <v>13460</v>
      </c>
      <c r="O34" s="56">
        <f t="shared" si="2"/>
        <v>17980</v>
      </c>
      <c r="P34" s="56">
        <f t="shared" si="2"/>
        <v>22395</v>
      </c>
      <c r="Q34" s="56">
        <f t="shared" si="2"/>
        <v>17320</v>
      </c>
      <c r="R34" s="56">
        <f t="shared" si="2"/>
        <v>18380</v>
      </c>
      <c r="S34" s="56">
        <f t="shared" si="2"/>
        <v>18365</v>
      </c>
      <c r="T34" s="56">
        <f t="shared" si="2"/>
        <v>22300</v>
      </c>
      <c r="U34" s="56">
        <f t="shared" si="2"/>
        <v>20600</v>
      </c>
      <c r="V34" s="56">
        <f t="shared" si="2"/>
        <v>14960</v>
      </c>
      <c r="W34" s="56">
        <f t="shared" si="2"/>
        <v>21690</v>
      </c>
      <c r="X34" s="56">
        <f t="shared" si="2"/>
        <v>29115</v>
      </c>
      <c r="Y34" s="56">
        <f t="shared" si="2"/>
        <v>17120</v>
      </c>
      <c r="Z34" s="56">
        <f t="shared" si="2"/>
        <v>14090</v>
      </c>
      <c r="AA34" s="56">
        <f t="shared" si="2"/>
        <v>17070</v>
      </c>
      <c r="AB34" s="56">
        <f t="shared" si="2"/>
        <v>18840</v>
      </c>
      <c r="AC34" s="56">
        <f t="shared" si="2"/>
        <v>15990</v>
      </c>
      <c r="AD34" s="56">
        <f t="shared" si="2"/>
        <v>15190</v>
      </c>
      <c r="AE34" s="56">
        <f t="shared" si="2"/>
        <v>18530</v>
      </c>
      <c r="AF34" s="56">
        <f t="shared" si="2"/>
        <v>8710</v>
      </c>
      <c r="AG34" s="56">
        <f t="shared" si="2"/>
        <v>9960</v>
      </c>
      <c r="AH34" s="56">
        <f t="shared" si="2"/>
        <v>14370</v>
      </c>
      <c r="AI34" s="56">
        <f t="shared" si="2"/>
        <v>18750</v>
      </c>
      <c r="AJ34" s="56">
        <f t="shared" si="2"/>
        <v>18530</v>
      </c>
      <c r="AK34" s="56">
        <f t="shared" ref="AK34:BG34" si="3">SUM(AK4:AK33)</f>
        <v>18850</v>
      </c>
      <c r="AL34" s="56">
        <f t="shared" si="3"/>
        <v>18510</v>
      </c>
      <c r="AM34" s="56">
        <f t="shared" si="3"/>
        <v>20250</v>
      </c>
      <c r="AN34" s="56">
        <f t="shared" si="3"/>
        <v>18470</v>
      </c>
      <c r="AO34" s="56">
        <f t="shared" si="3"/>
        <v>18000</v>
      </c>
      <c r="AP34" s="56">
        <f t="shared" si="3"/>
        <v>19500</v>
      </c>
      <c r="AQ34" s="56">
        <f t="shared" si="3"/>
        <v>17900</v>
      </c>
      <c r="AR34" s="56">
        <f t="shared" si="3"/>
        <v>17900</v>
      </c>
      <c r="AS34" s="56">
        <f t="shared" si="3"/>
        <v>17900</v>
      </c>
      <c r="AT34" s="56">
        <f t="shared" si="3"/>
        <v>17900</v>
      </c>
      <c r="AU34" s="56">
        <f t="shared" si="3"/>
        <v>17900</v>
      </c>
      <c r="AV34" s="56">
        <f t="shared" si="3"/>
        <v>17900</v>
      </c>
      <c r="AW34" s="56">
        <f t="shared" si="3"/>
        <v>17900</v>
      </c>
      <c r="AX34" s="56">
        <f t="shared" si="3"/>
        <v>17900</v>
      </c>
      <c r="AY34" s="56">
        <f t="shared" si="3"/>
        <v>17900</v>
      </c>
      <c r="AZ34" s="56">
        <f t="shared" si="3"/>
        <v>17900</v>
      </c>
      <c r="BA34" s="56">
        <f t="shared" si="3"/>
        <v>17900</v>
      </c>
      <c r="BB34" s="56">
        <f t="shared" si="3"/>
        <v>17900</v>
      </c>
      <c r="BC34" s="56">
        <f t="shared" si="3"/>
        <v>17900</v>
      </c>
      <c r="BD34" s="56">
        <f t="shared" si="3"/>
        <v>17900</v>
      </c>
      <c r="BE34" s="56">
        <f t="shared" si="3"/>
        <v>17900</v>
      </c>
      <c r="BF34" s="56">
        <f t="shared" si="3"/>
        <v>17900</v>
      </c>
      <c r="BG34" s="57">
        <f t="shared" si="3"/>
        <v>17900</v>
      </c>
    </row>
    <row r="35" spans="2:59" x14ac:dyDescent="0.25">
      <c r="B35" s="14"/>
      <c r="C35" s="14"/>
      <c r="D35" s="14"/>
      <c r="E35" s="14"/>
      <c r="F35" s="15"/>
      <c r="G35" s="15"/>
      <c r="H35" s="15"/>
      <c r="I35" s="15"/>
      <c r="J35" s="15"/>
      <c r="K35" s="15"/>
      <c r="L35" s="15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2:59" x14ac:dyDescent="0.25">
      <c r="B36" s="17" t="s">
        <v>66</v>
      </c>
      <c r="F36" s="15"/>
      <c r="G36" s="15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5"/>
      <c r="AX36" s="25"/>
      <c r="AY36" s="25"/>
      <c r="AZ36" s="25"/>
      <c r="BA36" s="25"/>
      <c r="BB36" s="25"/>
      <c r="BC36" s="25"/>
      <c r="BD36" s="25"/>
      <c r="BE36" s="25"/>
      <c r="BF36" s="20"/>
      <c r="BG36" s="20"/>
    </row>
    <row r="37" spans="2:59" x14ac:dyDescent="0.25">
      <c r="B37" s="18" t="s">
        <v>123</v>
      </c>
      <c r="F37" s="15"/>
      <c r="G37" s="15"/>
      <c r="H37" s="15"/>
      <c r="I37" s="15"/>
      <c r="J37" s="15"/>
      <c r="K37" s="15"/>
      <c r="L37" s="15"/>
    </row>
    <row r="38" spans="2:59" x14ac:dyDescent="0.25"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2:59" hidden="1" x14ac:dyDescent="0.25"/>
    <row r="40" spans="2:59" hidden="1" x14ac:dyDescent="0.25"/>
    <row r="41" spans="2:59" hidden="1" x14ac:dyDescent="0.25"/>
    <row r="42" spans="2:59" hidden="1" x14ac:dyDescent="0.25"/>
    <row r="43" spans="2:59" hidden="1" x14ac:dyDescent="0.25"/>
    <row r="44" spans="2:59" hidden="1" x14ac:dyDescent="0.25"/>
    <row r="45" spans="2:59" hidden="1" x14ac:dyDescent="0.25"/>
    <row r="46" spans="2:59" hidden="1" x14ac:dyDescent="0.25"/>
    <row r="47" spans="2:59" hidden="1" x14ac:dyDescent="0.25"/>
    <row r="48" spans="2:59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8:59" hidden="1" x14ac:dyDescent="0.25"/>
    <row r="66" spans="8:59" hidden="1" x14ac:dyDescent="0.25"/>
    <row r="67" spans="8:59" hidden="1" x14ac:dyDescent="0.25"/>
    <row r="68" spans="8:59" hidden="1" x14ac:dyDescent="0.25"/>
    <row r="69" spans="8:59" hidden="1" x14ac:dyDescent="0.25"/>
    <row r="70" spans="8:59" hidden="1" x14ac:dyDescent="0.25"/>
    <row r="71" spans="8:59" hidden="1" x14ac:dyDescent="0.25"/>
    <row r="72" spans="8:59" hidden="1" x14ac:dyDescent="0.25"/>
    <row r="73" spans="8:59" hidden="1" x14ac:dyDescent="0.25">
      <c r="H73" s="11" t="b">
        <v>1</v>
      </c>
      <c r="I73" s="11" t="b">
        <v>0</v>
      </c>
      <c r="J73" s="11" t="b">
        <v>1</v>
      </c>
      <c r="K73" s="11" t="b">
        <v>0</v>
      </c>
      <c r="L73" s="11" t="b">
        <v>0</v>
      </c>
      <c r="M73" s="11" t="b">
        <v>0</v>
      </c>
      <c r="N73" s="11" t="b">
        <v>0</v>
      </c>
      <c r="O73" s="11" t="b">
        <v>0</v>
      </c>
      <c r="P73" s="11" t="b">
        <v>0</v>
      </c>
      <c r="Q73" s="11" t="b">
        <v>0</v>
      </c>
      <c r="R73" s="11" t="b">
        <v>0</v>
      </c>
      <c r="S73" s="11" t="b">
        <v>0</v>
      </c>
      <c r="T73" s="11" t="b">
        <v>0</v>
      </c>
      <c r="U73" s="11" t="b">
        <v>0</v>
      </c>
      <c r="V73" s="11" t="b">
        <v>0</v>
      </c>
      <c r="W73" s="11" t="b">
        <v>0</v>
      </c>
      <c r="X73" s="11" t="b">
        <v>0</v>
      </c>
      <c r="Y73" s="11" t="b">
        <v>0</v>
      </c>
      <c r="Z73" s="11" t="b">
        <v>0</v>
      </c>
      <c r="AA73" s="11" t="b">
        <v>1</v>
      </c>
      <c r="AB73" s="11" t="b">
        <v>0</v>
      </c>
      <c r="AC73" s="11" t="b">
        <v>0</v>
      </c>
      <c r="AD73" s="11" t="b">
        <v>0</v>
      </c>
      <c r="AE73" s="11" t="b">
        <v>0</v>
      </c>
      <c r="AF73" s="11" t="b">
        <v>0</v>
      </c>
      <c r="AG73" s="11" t="b">
        <v>0</v>
      </c>
      <c r="AH73" s="11" t="b">
        <v>0</v>
      </c>
      <c r="AI73" s="11" t="b">
        <v>1</v>
      </c>
      <c r="AJ73" s="11" t="b">
        <v>0</v>
      </c>
      <c r="AK73" s="11" t="b">
        <v>0</v>
      </c>
      <c r="AL73" s="11" t="b">
        <v>0</v>
      </c>
      <c r="AM73" s="11" t="b">
        <v>0</v>
      </c>
      <c r="AN73" s="11" t="b">
        <v>0</v>
      </c>
      <c r="AO73" s="11" t="b">
        <v>0</v>
      </c>
      <c r="AP73" s="11" t="b">
        <v>0</v>
      </c>
      <c r="AQ73" s="11" t="b">
        <v>0</v>
      </c>
      <c r="AR73" s="11" t="b">
        <v>0</v>
      </c>
      <c r="AS73" s="11" t="b">
        <v>0</v>
      </c>
      <c r="AT73" s="11" t="b">
        <v>0</v>
      </c>
      <c r="AU73" s="11" t="b">
        <v>0</v>
      </c>
      <c r="AV73" s="11" t="b">
        <v>0</v>
      </c>
      <c r="AW73" s="11" t="b">
        <v>0</v>
      </c>
      <c r="AX73" s="11" t="b">
        <v>0</v>
      </c>
      <c r="AY73" s="11" t="b">
        <v>0</v>
      </c>
      <c r="AZ73" s="11" t="b">
        <v>0</v>
      </c>
      <c r="BA73" s="11" t="b">
        <v>0</v>
      </c>
      <c r="BB73" s="11" t="b">
        <v>0</v>
      </c>
      <c r="BC73" s="11" t="b">
        <v>0</v>
      </c>
      <c r="BD73" s="11" t="b">
        <v>0</v>
      </c>
      <c r="BE73" s="11" t="b">
        <v>0</v>
      </c>
      <c r="BF73" s="11" t="b">
        <v>0</v>
      </c>
      <c r="BG73" s="11" t="b">
        <v>0</v>
      </c>
    </row>
  </sheetData>
  <sheetProtection algorithmName="SHA-512" hashValue="oh4BrSOgyQ3xtWmizKM3tr1sp/OXdpoD7Bk+AzKqm8lkhqKydWzxO9cD3vbDzPg0RWud1jF5G/eaiaeQ8j6vhQ==" saltValue="30ZBrjBKMGZOAYXHOPL9wA==" spinCount="100000" sheet="1" objects="1" scenarios="1"/>
  <mergeCells count="4">
    <mergeCell ref="B2:B3"/>
    <mergeCell ref="C2:C3"/>
    <mergeCell ref="E2:G2"/>
    <mergeCell ref="D2:D3"/>
  </mergeCells>
  <phoneticPr fontId="4" type="noConversion"/>
  <conditionalFormatting sqref="H4:BG33">
    <cfRule type="expression" dxfId="18" priority="1">
      <formula>WEEKNUM(TODAY(),2)=WEEKNUM(H$3,2)</formula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77CA2956-19D7-404B-BE9D-B5453D0E106C}">
            <xm:f>Hours!G$75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H4:BG33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F4C8-CD74-EA4A-A266-9C1D3263C95D}">
  <sheetPr codeName="Sheet2"/>
  <dimension ref="B1:BF77"/>
  <sheetViews>
    <sheetView showGridLines="0" zoomScaleNormal="100" workbookViewId="0">
      <pane xSplit="6" ySplit="3" topLeftCell="AK4" activePane="bottomRight" state="frozen"/>
      <selection pane="topRight" activeCell="G1" sqref="G1"/>
      <selection pane="bottomLeft" activeCell="A4" sqref="A4"/>
      <selection pane="bottomRight" activeCell="AN14" sqref="AN14"/>
    </sheetView>
  </sheetViews>
  <sheetFormatPr baseColWidth="10" defaultColWidth="10" defaultRowHeight="19" x14ac:dyDescent="0.25"/>
  <cols>
    <col min="1" max="1" width="6.5" style="10" customWidth="1"/>
    <col min="2" max="2" width="22.1640625" style="11" customWidth="1"/>
    <col min="3" max="3" width="26.6640625" style="11" customWidth="1"/>
    <col min="4" max="25" width="11.6640625" style="11" customWidth="1"/>
    <col min="26" max="58" width="11.6640625" style="10" customWidth="1"/>
    <col min="59" max="16384" width="10" style="10"/>
  </cols>
  <sheetData>
    <row r="1" spans="2:58" s="42" customFormat="1" ht="32" customHeight="1" thickBot="1" x14ac:dyDescent="0.3">
      <c r="B1" s="41"/>
      <c r="C1" s="41"/>
      <c r="D1" s="41"/>
      <c r="E1" s="41"/>
      <c r="F1" s="41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</row>
    <row r="2" spans="2:58" x14ac:dyDescent="0.25">
      <c r="B2" s="67" t="s">
        <v>0</v>
      </c>
      <c r="C2" s="69" t="s">
        <v>1</v>
      </c>
      <c r="D2" s="71" t="s">
        <v>67</v>
      </c>
      <c r="E2" s="72"/>
      <c r="F2" s="73"/>
      <c r="G2" s="26" t="s">
        <v>68</v>
      </c>
      <c r="H2" s="26" t="s">
        <v>69</v>
      </c>
      <c r="I2" s="26" t="s">
        <v>70</v>
      </c>
      <c r="J2" s="26" t="s">
        <v>71</v>
      </c>
      <c r="K2" s="26" t="s">
        <v>72</v>
      </c>
      <c r="L2" s="26" t="s">
        <v>73</v>
      </c>
      <c r="M2" s="26" t="s">
        <v>74</v>
      </c>
      <c r="N2" s="26" t="s">
        <v>75</v>
      </c>
      <c r="O2" s="26" t="s">
        <v>76</v>
      </c>
      <c r="P2" s="26" t="s">
        <v>77</v>
      </c>
      <c r="Q2" s="26" t="s">
        <v>78</v>
      </c>
      <c r="R2" s="26" t="s">
        <v>79</v>
      </c>
      <c r="S2" s="26" t="s">
        <v>80</v>
      </c>
      <c r="T2" s="26" t="s">
        <v>81</v>
      </c>
      <c r="U2" s="26" t="s">
        <v>82</v>
      </c>
      <c r="V2" s="26" t="s">
        <v>83</v>
      </c>
      <c r="W2" s="26" t="s">
        <v>84</v>
      </c>
      <c r="X2" s="26" t="s">
        <v>85</v>
      </c>
      <c r="Y2" s="26" t="s">
        <v>86</v>
      </c>
      <c r="Z2" s="26" t="s">
        <v>87</v>
      </c>
      <c r="AA2" s="26" t="s">
        <v>88</v>
      </c>
      <c r="AB2" s="26" t="s">
        <v>89</v>
      </c>
      <c r="AC2" s="26" t="s">
        <v>90</v>
      </c>
      <c r="AD2" s="26" t="s">
        <v>91</v>
      </c>
      <c r="AE2" s="26" t="s">
        <v>92</v>
      </c>
      <c r="AF2" s="26" t="s">
        <v>93</v>
      </c>
      <c r="AG2" s="26" t="s">
        <v>94</v>
      </c>
      <c r="AH2" s="26" t="s">
        <v>95</v>
      </c>
      <c r="AI2" s="26" t="s">
        <v>96</v>
      </c>
      <c r="AJ2" s="26" t="s">
        <v>97</v>
      </c>
      <c r="AK2" s="26" t="s">
        <v>98</v>
      </c>
      <c r="AL2" s="26" t="s">
        <v>99</v>
      </c>
      <c r="AM2" s="26" t="s">
        <v>100</v>
      </c>
      <c r="AN2" s="26" t="s">
        <v>101</v>
      </c>
      <c r="AO2" s="26" t="s">
        <v>102</v>
      </c>
      <c r="AP2" s="26" t="s">
        <v>103</v>
      </c>
      <c r="AQ2" s="26" t="s">
        <v>104</v>
      </c>
      <c r="AR2" s="26" t="s">
        <v>105</v>
      </c>
      <c r="AS2" s="26" t="s">
        <v>106</v>
      </c>
      <c r="AT2" s="26" t="s">
        <v>107</v>
      </c>
      <c r="AU2" s="26" t="s">
        <v>108</v>
      </c>
      <c r="AV2" s="26" t="s">
        <v>109</v>
      </c>
      <c r="AW2" s="26" t="s">
        <v>110</v>
      </c>
      <c r="AX2" s="26" t="s">
        <v>111</v>
      </c>
      <c r="AY2" s="26" t="s">
        <v>112</v>
      </c>
      <c r="AZ2" s="26" t="s">
        <v>113</v>
      </c>
      <c r="BA2" s="26" t="s">
        <v>114</v>
      </c>
      <c r="BB2" s="26" t="s">
        <v>115</v>
      </c>
      <c r="BC2" s="26" t="s">
        <v>116</v>
      </c>
      <c r="BD2" s="26" t="s">
        <v>117</v>
      </c>
      <c r="BE2" s="26" t="s">
        <v>118</v>
      </c>
      <c r="BF2" s="27" t="s">
        <v>119</v>
      </c>
    </row>
    <row r="3" spans="2:58" s="12" customFormat="1" x14ac:dyDescent="0.25">
      <c r="B3" s="68"/>
      <c r="C3" s="70"/>
      <c r="D3" s="28" t="s">
        <v>63</v>
      </c>
      <c r="E3" s="28" t="s">
        <v>64</v>
      </c>
      <c r="F3" s="28" t="s">
        <v>10</v>
      </c>
      <c r="G3" s="34">
        <v>43829</v>
      </c>
      <c r="H3" s="29">
        <f>G3+7</f>
        <v>43836</v>
      </c>
      <c r="I3" s="29">
        <f t="shared" ref="I3:BF3" si="0">H3+7</f>
        <v>43843</v>
      </c>
      <c r="J3" s="29">
        <f t="shared" si="0"/>
        <v>43850</v>
      </c>
      <c r="K3" s="29">
        <f t="shared" si="0"/>
        <v>43857</v>
      </c>
      <c r="L3" s="29">
        <f t="shared" si="0"/>
        <v>43864</v>
      </c>
      <c r="M3" s="29">
        <f t="shared" si="0"/>
        <v>43871</v>
      </c>
      <c r="N3" s="29">
        <f t="shared" si="0"/>
        <v>43878</v>
      </c>
      <c r="O3" s="29">
        <f t="shared" si="0"/>
        <v>43885</v>
      </c>
      <c r="P3" s="29">
        <f t="shared" si="0"/>
        <v>43892</v>
      </c>
      <c r="Q3" s="29">
        <f t="shared" si="0"/>
        <v>43899</v>
      </c>
      <c r="R3" s="29">
        <f t="shared" si="0"/>
        <v>43906</v>
      </c>
      <c r="S3" s="29">
        <f t="shared" si="0"/>
        <v>43913</v>
      </c>
      <c r="T3" s="29">
        <f t="shared" si="0"/>
        <v>43920</v>
      </c>
      <c r="U3" s="29">
        <f t="shared" si="0"/>
        <v>43927</v>
      </c>
      <c r="V3" s="29">
        <f t="shared" si="0"/>
        <v>43934</v>
      </c>
      <c r="W3" s="29">
        <f t="shared" si="0"/>
        <v>43941</v>
      </c>
      <c r="X3" s="29">
        <f t="shared" si="0"/>
        <v>43948</v>
      </c>
      <c r="Y3" s="29">
        <f t="shared" si="0"/>
        <v>43955</v>
      </c>
      <c r="Z3" s="29">
        <f t="shared" si="0"/>
        <v>43962</v>
      </c>
      <c r="AA3" s="29">
        <f t="shared" si="0"/>
        <v>43969</v>
      </c>
      <c r="AB3" s="29">
        <f t="shared" si="0"/>
        <v>43976</v>
      </c>
      <c r="AC3" s="29">
        <f t="shared" si="0"/>
        <v>43983</v>
      </c>
      <c r="AD3" s="29">
        <f t="shared" si="0"/>
        <v>43990</v>
      </c>
      <c r="AE3" s="29">
        <f t="shared" si="0"/>
        <v>43997</v>
      </c>
      <c r="AF3" s="29">
        <f t="shared" si="0"/>
        <v>44004</v>
      </c>
      <c r="AG3" s="29">
        <f t="shared" si="0"/>
        <v>44011</v>
      </c>
      <c r="AH3" s="29">
        <f t="shared" si="0"/>
        <v>44018</v>
      </c>
      <c r="AI3" s="29">
        <f t="shared" si="0"/>
        <v>44025</v>
      </c>
      <c r="AJ3" s="29">
        <f t="shared" si="0"/>
        <v>44032</v>
      </c>
      <c r="AK3" s="29">
        <f t="shared" si="0"/>
        <v>44039</v>
      </c>
      <c r="AL3" s="29">
        <f t="shared" si="0"/>
        <v>44046</v>
      </c>
      <c r="AM3" s="29">
        <f t="shared" si="0"/>
        <v>44053</v>
      </c>
      <c r="AN3" s="29">
        <f t="shared" si="0"/>
        <v>44060</v>
      </c>
      <c r="AO3" s="29">
        <f t="shared" si="0"/>
        <v>44067</v>
      </c>
      <c r="AP3" s="29">
        <f t="shared" si="0"/>
        <v>44074</v>
      </c>
      <c r="AQ3" s="29">
        <f t="shared" si="0"/>
        <v>44081</v>
      </c>
      <c r="AR3" s="29">
        <f t="shared" si="0"/>
        <v>44088</v>
      </c>
      <c r="AS3" s="29">
        <f t="shared" si="0"/>
        <v>44095</v>
      </c>
      <c r="AT3" s="29">
        <f t="shared" si="0"/>
        <v>44102</v>
      </c>
      <c r="AU3" s="29">
        <f t="shared" si="0"/>
        <v>44109</v>
      </c>
      <c r="AV3" s="29">
        <f t="shared" si="0"/>
        <v>44116</v>
      </c>
      <c r="AW3" s="29">
        <f t="shared" si="0"/>
        <v>44123</v>
      </c>
      <c r="AX3" s="29">
        <f t="shared" si="0"/>
        <v>44130</v>
      </c>
      <c r="AY3" s="29">
        <f t="shared" si="0"/>
        <v>44137</v>
      </c>
      <c r="AZ3" s="29">
        <f t="shared" si="0"/>
        <v>44144</v>
      </c>
      <c r="BA3" s="29">
        <f t="shared" si="0"/>
        <v>44151</v>
      </c>
      <c r="BB3" s="29">
        <f t="shared" si="0"/>
        <v>44158</v>
      </c>
      <c r="BC3" s="29">
        <f t="shared" si="0"/>
        <v>44165</v>
      </c>
      <c r="BD3" s="29">
        <f t="shared" si="0"/>
        <v>44172</v>
      </c>
      <c r="BE3" s="29">
        <f t="shared" si="0"/>
        <v>44179</v>
      </c>
      <c r="BF3" s="29">
        <f t="shared" si="0"/>
        <v>44186</v>
      </c>
    </row>
    <row r="4" spans="2:58" x14ac:dyDescent="0.25">
      <c r="B4" s="35" t="s">
        <v>307</v>
      </c>
      <c r="C4" s="13" t="str">
        <f>_xlfn.IFNA(INDEX(tStaff[Title],MATCH(B4,tStaff[Name],0)),"")</f>
        <v>Sr. Business Analyst</v>
      </c>
      <c r="D4" s="53">
        <f t="shared" ref="D4:D33" si="1">IF(SUMIFS(G4:BF4,$G$75:$BF$75,TRUE)&gt;0,SUMIFS(G4:BF4,$G$75:$BF$75,TRUE),"")</f>
        <v>600.5</v>
      </c>
      <c r="E4" s="53">
        <f t="shared" ref="E4:E33" si="2">IF(SUMIFS(G4:BF4,$G$75:$BF$75,FALSE)&gt;0,SUMIFS(G4:BF4,$G$75:$BF$75,FALSE),"")</f>
        <v>360</v>
      </c>
      <c r="F4" s="53">
        <f>IF(SUM(D4:E4)&gt;0,SUM(D4:E4),"")</f>
        <v>960.5</v>
      </c>
      <c r="G4" s="54">
        <v>16</v>
      </c>
      <c r="H4" s="54">
        <v>20</v>
      </c>
      <c r="I4" s="54">
        <v>24</v>
      </c>
      <c r="J4" s="54">
        <v>16</v>
      </c>
      <c r="K4" s="54"/>
      <c r="L4" s="54"/>
      <c r="M4" s="54">
        <v>20</v>
      </c>
      <c r="N4" s="54">
        <v>20</v>
      </c>
      <c r="O4" s="54">
        <v>20</v>
      </c>
      <c r="P4" s="54">
        <v>20</v>
      </c>
      <c r="Q4" s="54">
        <v>22</v>
      </c>
      <c r="R4" s="54">
        <v>20</v>
      </c>
      <c r="S4" s="54">
        <v>20</v>
      </c>
      <c r="T4" s="54">
        <v>18</v>
      </c>
      <c r="U4" s="54">
        <v>16</v>
      </c>
      <c r="V4" s="54">
        <v>18</v>
      </c>
      <c r="W4" s="54">
        <v>24</v>
      </c>
      <c r="X4" s="54">
        <v>16</v>
      </c>
      <c r="Y4" s="54">
        <v>12</v>
      </c>
      <c r="Z4" s="54">
        <v>16</v>
      </c>
      <c r="AA4" s="54">
        <v>20</v>
      </c>
      <c r="AB4" s="54">
        <v>20</v>
      </c>
      <c r="AC4" s="54">
        <v>20</v>
      </c>
      <c r="AD4" s="54">
        <v>21</v>
      </c>
      <c r="AE4" s="54">
        <v>12</v>
      </c>
      <c r="AF4" s="54">
        <v>16</v>
      </c>
      <c r="AG4" s="54">
        <v>13</v>
      </c>
      <c r="AH4" s="54">
        <v>26</v>
      </c>
      <c r="AI4" s="54">
        <v>20</v>
      </c>
      <c r="AJ4" s="54">
        <v>19</v>
      </c>
      <c r="AK4" s="54">
        <v>19.5</v>
      </c>
      <c r="AL4" s="54">
        <v>19</v>
      </c>
      <c r="AM4" s="54">
        <v>18</v>
      </c>
      <c r="AN4" s="54">
        <v>19</v>
      </c>
      <c r="AO4" s="54">
        <v>20</v>
      </c>
      <c r="AP4" s="54">
        <v>20</v>
      </c>
      <c r="AQ4" s="54">
        <v>20</v>
      </c>
      <c r="AR4" s="54">
        <v>20</v>
      </c>
      <c r="AS4" s="54">
        <v>20</v>
      </c>
      <c r="AT4" s="54">
        <v>20</v>
      </c>
      <c r="AU4" s="54">
        <v>20</v>
      </c>
      <c r="AV4" s="54">
        <v>20</v>
      </c>
      <c r="AW4" s="54">
        <v>20</v>
      </c>
      <c r="AX4" s="54">
        <v>20</v>
      </c>
      <c r="AY4" s="54">
        <v>20</v>
      </c>
      <c r="AZ4" s="54">
        <v>20</v>
      </c>
      <c r="BA4" s="54">
        <v>20</v>
      </c>
      <c r="BB4" s="54">
        <v>20</v>
      </c>
      <c r="BC4" s="54">
        <v>20</v>
      </c>
      <c r="BD4" s="54">
        <v>20</v>
      </c>
      <c r="BE4" s="54">
        <v>20</v>
      </c>
      <c r="BF4" s="54">
        <v>20</v>
      </c>
    </row>
    <row r="5" spans="2:58" x14ac:dyDescent="0.25">
      <c r="B5" s="35" t="s">
        <v>308</v>
      </c>
      <c r="C5" s="13" t="str">
        <f>_xlfn.IFNA(INDEX(tStaff[Title],MATCH(B5,tStaff[Name],0)),"")</f>
        <v>Designer</v>
      </c>
      <c r="D5" s="53">
        <f t="shared" si="1"/>
        <v>130</v>
      </c>
      <c r="E5" s="53" t="str">
        <f t="shared" si="2"/>
        <v/>
      </c>
      <c r="F5" s="53">
        <f t="shared" ref="F5:F33" si="3">IF(SUM(D5:E5)&gt;0,SUM(D5:E5),"")</f>
        <v>130</v>
      </c>
      <c r="G5" s="54"/>
      <c r="H5" s="54">
        <v>9</v>
      </c>
      <c r="I5" s="54">
        <v>6.5</v>
      </c>
      <c r="J5" s="54">
        <v>2.5</v>
      </c>
      <c r="K5" s="54"/>
      <c r="L5" s="54"/>
      <c r="M5" s="54">
        <v>1</v>
      </c>
      <c r="N5" s="54">
        <v>2.5</v>
      </c>
      <c r="O5" s="54">
        <v>23.5</v>
      </c>
      <c r="P5" s="54">
        <v>7</v>
      </c>
      <c r="Q5" s="54">
        <v>1</v>
      </c>
      <c r="R5" s="54">
        <v>4.5</v>
      </c>
      <c r="S5" s="54">
        <v>23</v>
      </c>
      <c r="T5" s="54">
        <v>9</v>
      </c>
      <c r="U5" s="54">
        <v>2</v>
      </c>
      <c r="V5" s="54">
        <v>8</v>
      </c>
      <c r="W5" s="54">
        <v>0.5</v>
      </c>
      <c r="X5" s="54"/>
      <c r="Y5" s="54"/>
      <c r="Z5" s="54">
        <v>1.5</v>
      </c>
      <c r="AA5" s="54">
        <v>0.5</v>
      </c>
      <c r="AB5" s="54"/>
      <c r="AC5" s="54">
        <v>8.5</v>
      </c>
      <c r="AD5" s="54">
        <v>19.5</v>
      </c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</row>
    <row r="6" spans="2:58" x14ac:dyDescent="0.25">
      <c r="B6" s="35" t="s">
        <v>309</v>
      </c>
      <c r="C6" s="13" t="str">
        <f>_xlfn.IFNA(INDEX(tStaff[Title],MATCH(B6,tStaff[Name],0)),"")</f>
        <v>Developer</v>
      </c>
      <c r="D6" s="53">
        <f t="shared" si="1"/>
        <v>185.5</v>
      </c>
      <c r="E6" s="53">
        <f t="shared" si="2"/>
        <v>20</v>
      </c>
      <c r="F6" s="53">
        <f t="shared" si="3"/>
        <v>205.5</v>
      </c>
      <c r="G6" s="54"/>
      <c r="H6" s="54">
        <v>23</v>
      </c>
      <c r="I6" s="54">
        <v>17</v>
      </c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>
        <v>8</v>
      </c>
      <c r="Y6" s="54"/>
      <c r="Z6" s="54"/>
      <c r="AA6" s="54"/>
      <c r="AB6" s="54"/>
      <c r="AC6" s="54"/>
      <c r="AD6" s="54"/>
      <c r="AE6" s="54"/>
      <c r="AF6" s="54"/>
      <c r="AG6" s="54"/>
      <c r="AH6" s="54">
        <v>20</v>
      </c>
      <c r="AI6" s="54">
        <v>20</v>
      </c>
      <c r="AJ6" s="54">
        <v>17.5</v>
      </c>
      <c r="AK6" s="54">
        <v>20</v>
      </c>
      <c r="AL6" s="54">
        <v>20</v>
      </c>
      <c r="AM6" s="54">
        <v>20</v>
      </c>
      <c r="AN6" s="54">
        <v>20</v>
      </c>
      <c r="AO6" s="54">
        <v>20</v>
      </c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</row>
    <row r="7" spans="2:58" x14ac:dyDescent="0.25">
      <c r="B7" s="35" t="s">
        <v>310</v>
      </c>
      <c r="C7" s="13" t="str">
        <f>_xlfn.IFNA(INDEX(tStaff[Title],MATCH(B7,tStaff[Name],0)),"")</f>
        <v>Jr. Developer</v>
      </c>
      <c r="D7" s="53">
        <f t="shared" si="1"/>
        <v>636</v>
      </c>
      <c r="E7" s="53">
        <f t="shared" si="2"/>
        <v>360</v>
      </c>
      <c r="F7" s="53">
        <f t="shared" si="3"/>
        <v>996</v>
      </c>
      <c r="G7" s="54">
        <v>8</v>
      </c>
      <c r="H7" s="54">
        <v>37</v>
      </c>
      <c r="I7" s="54">
        <v>16</v>
      </c>
      <c r="J7" s="54"/>
      <c r="K7" s="54"/>
      <c r="L7" s="54"/>
      <c r="M7" s="54">
        <v>20</v>
      </c>
      <c r="N7" s="54">
        <v>27</v>
      </c>
      <c r="O7" s="54">
        <v>20</v>
      </c>
      <c r="P7" s="54">
        <v>24</v>
      </c>
      <c r="Q7" s="54">
        <v>20</v>
      </c>
      <c r="R7" s="54">
        <v>20</v>
      </c>
      <c r="S7" s="54">
        <v>24</v>
      </c>
      <c r="T7" s="54">
        <v>16</v>
      </c>
      <c r="U7" s="54">
        <v>16</v>
      </c>
      <c r="V7" s="54">
        <v>20</v>
      </c>
      <c r="W7" s="54">
        <v>28</v>
      </c>
      <c r="X7" s="54">
        <v>12</v>
      </c>
      <c r="Y7" s="54">
        <v>16</v>
      </c>
      <c r="Z7" s="54">
        <v>20</v>
      </c>
      <c r="AA7" s="54">
        <v>20</v>
      </c>
      <c r="AB7" s="54">
        <v>20</v>
      </c>
      <c r="AC7" s="54">
        <v>20</v>
      </c>
      <c r="AD7" s="54">
        <v>20</v>
      </c>
      <c r="AE7" s="54">
        <v>20</v>
      </c>
      <c r="AF7" s="54">
        <v>16</v>
      </c>
      <c r="AG7" s="54">
        <v>20</v>
      </c>
      <c r="AH7" s="54">
        <v>16</v>
      </c>
      <c r="AI7" s="54">
        <v>20</v>
      </c>
      <c r="AJ7" s="54">
        <v>20</v>
      </c>
      <c r="AK7" s="54">
        <v>20</v>
      </c>
      <c r="AL7" s="54">
        <v>20</v>
      </c>
      <c r="AM7" s="54">
        <v>20</v>
      </c>
      <c r="AN7" s="54">
        <v>40</v>
      </c>
      <c r="AO7" s="54">
        <v>20</v>
      </c>
      <c r="AP7" s="54">
        <v>20</v>
      </c>
      <c r="AQ7" s="54">
        <v>20</v>
      </c>
      <c r="AR7" s="54">
        <v>20</v>
      </c>
      <c r="AS7" s="54">
        <v>20</v>
      </c>
      <c r="AT7" s="54">
        <v>20</v>
      </c>
      <c r="AU7" s="54">
        <v>20</v>
      </c>
      <c r="AV7" s="54">
        <v>20</v>
      </c>
      <c r="AW7" s="54">
        <v>20</v>
      </c>
      <c r="AX7" s="54">
        <v>20</v>
      </c>
      <c r="AY7" s="54">
        <v>20</v>
      </c>
      <c r="AZ7" s="54">
        <v>20</v>
      </c>
      <c r="BA7" s="54">
        <v>20</v>
      </c>
      <c r="BB7" s="54">
        <v>20</v>
      </c>
      <c r="BC7" s="54">
        <v>20</v>
      </c>
      <c r="BD7" s="54">
        <v>20</v>
      </c>
      <c r="BE7" s="54">
        <v>20</v>
      </c>
      <c r="BF7" s="54">
        <v>20</v>
      </c>
    </row>
    <row r="8" spans="2:58" x14ac:dyDescent="0.25">
      <c r="B8" s="35" t="s">
        <v>311</v>
      </c>
      <c r="C8" s="13" t="str">
        <f>_xlfn.IFNA(INDEX(tStaff[Title],MATCH(B8,tStaff[Name],0)),"")</f>
        <v>Solution Architect</v>
      </c>
      <c r="D8" s="53">
        <f t="shared" si="1"/>
        <v>347</v>
      </c>
      <c r="E8" s="53">
        <f t="shared" si="2"/>
        <v>180</v>
      </c>
      <c r="F8" s="53">
        <f t="shared" si="3"/>
        <v>527</v>
      </c>
      <c r="G8" s="54">
        <v>8</v>
      </c>
      <c r="H8" s="54">
        <v>26</v>
      </c>
      <c r="I8" s="54">
        <v>21</v>
      </c>
      <c r="J8" s="54">
        <v>9</v>
      </c>
      <c r="K8" s="54"/>
      <c r="L8" s="54"/>
      <c r="M8" s="54">
        <v>6</v>
      </c>
      <c r="N8" s="54">
        <v>10</v>
      </c>
      <c r="O8" s="54">
        <v>14</v>
      </c>
      <c r="P8" s="54">
        <v>10</v>
      </c>
      <c r="Q8" s="54">
        <v>12</v>
      </c>
      <c r="R8" s="54">
        <v>4</v>
      </c>
      <c r="S8" s="54">
        <v>18</v>
      </c>
      <c r="T8" s="54">
        <v>36</v>
      </c>
      <c r="U8" s="54">
        <v>16</v>
      </c>
      <c r="V8" s="54">
        <v>23</v>
      </c>
      <c r="W8" s="54">
        <v>29</v>
      </c>
      <c r="X8" s="54">
        <v>18</v>
      </c>
      <c r="Y8" s="54">
        <v>7</v>
      </c>
      <c r="Z8" s="54">
        <v>3</v>
      </c>
      <c r="AA8" s="54">
        <v>7</v>
      </c>
      <c r="AB8" s="54">
        <v>1</v>
      </c>
      <c r="AC8" s="54">
        <v>6</v>
      </c>
      <c r="AD8" s="54"/>
      <c r="AE8" s="54"/>
      <c r="AF8" s="54">
        <v>4</v>
      </c>
      <c r="AG8" s="54">
        <v>8</v>
      </c>
      <c r="AH8" s="54">
        <v>11</v>
      </c>
      <c r="AI8" s="54">
        <v>8</v>
      </c>
      <c r="AJ8" s="54">
        <v>8</v>
      </c>
      <c r="AK8" s="54">
        <v>8</v>
      </c>
      <c r="AL8" s="54">
        <v>8</v>
      </c>
      <c r="AM8" s="54">
        <v>8</v>
      </c>
      <c r="AN8" s="54"/>
      <c r="AO8" s="54">
        <v>10</v>
      </c>
      <c r="AP8" s="54">
        <v>10</v>
      </c>
      <c r="AQ8" s="54">
        <v>10</v>
      </c>
      <c r="AR8" s="54">
        <v>10</v>
      </c>
      <c r="AS8" s="54">
        <v>10</v>
      </c>
      <c r="AT8" s="54">
        <v>10</v>
      </c>
      <c r="AU8" s="54">
        <v>10</v>
      </c>
      <c r="AV8" s="54">
        <v>10</v>
      </c>
      <c r="AW8" s="54">
        <v>10</v>
      </c>
      <c r="AX8" s="54">
        <v>10</v>
      </c>
      <c r="AY8" s="54">
        <v>10</v>
      </c>
      <c r="AZ8" s="54">
        <v>10</v>
      </c>
      <c r="BA8" s="54">
        <v>10</v>
      </c>
      <c r="BB8" s="54">
        <v>10</v>
      </c>
      <c r="BC8" s="54">
        <v>10</v>
      </c>
      <c r="BD8" s="54">
        <v>10</v>
      </c>
      <c r="BE8" s="54">
        <v>10</v>
      </c>
      <c r="BF8" s="54">
        <v>10</v>
      </c>
    </row>
    <row r="9" spans="2:58" x14ac:dyDescent="0.25">
      <c r="B9" s="35" t="s">
        <v>330</v>
      </c>
      <c r="C9" s="13" t="str">
        <f>_xlfn.IFNA(INDEX(tStaff[Title],MATCH(B9,tStaff[Name],0)),"")</f>
        <v>Sr. Project Manager</v>
      </c>
      <c r="D9" s="53">
        <f t="shared" si="1"/>
        <v>108</v>
      </c>
      <c r="E9" s="53">
        <f t="shared" si="2"/>
        <v>180</v>
      </c>
      <c r="F9" s="53">
        <f t="shared" si="3"/>
        <v>288</v>
      </c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>
        <v>4</v>
      </c>
      <c r="X9" s="54">
        <v>1</v>
      </c>
      <c r="Y9" s="54">
        <v>1</v>
      </c>
      <c r="Z9" s="54"/>
      <c r="AA9" s="54"/>
      <c r="AB9" s="54"/>
      <c r="AC9" s="54"/>
      <c r="AD9" s="54">
        <v>19</v>
      </c>
      <c r="AE9" s="54">
        <v>10</v>
      </c>
      <c r="AF9" s="54">
        <v>7</v>
      </c>
      <c r="AG9" s="54">
        <v>8</v>
      </c>
      <c r="AH9" s="54">
        <v>9</v>
      </c>
      <c r="AI9" s="54">
        <v>2</v>
      </c>
      <c r="AJ9" s="54">
        <v>10</v>
      </c>
      <c r="AK9" s="54">
        <v>10</v>
      </c>
      <c r="AL9" s="54">
        <v>10</v>
      </c>
      <c r="AM9" s="54">
        <v>8</v>
      </c>
      <c r="AN9" s="54">
        <v>9</v>
      </c>
      <c r="AO9" s="54">
        <v>10</v>
      </c>
      <c r="AP9" s="54">
        <v>10</v>
      </c>
      <c r="AQ9" s="54">
        <v>10</v>
      </c>
      <c r="AR9" s="54">
        <v>10</v>
      </c>
      <c r="AS9" s="54">
        <v>10</v>
      </c>
      <c r="AT9" s="54">
        <v>10</v>
      </c>
      <c r="AU9" s="54">
        <v>10</v>
      </c>
      <c r="AV9" s="54">
        <v>10</v>
      </c>
      <c r="AW9" s="54">
        <v>10</v>
      </c>
      <c r="AX9" s="54">
        <v>10</v>
      </c>
      <c r="AY9" s="54">
        <v>10</v>
      </c>
      <c r="AZ9" s="54">
        <v>10</v>
      </c>
      <c r="BA9" s="54">
        <v>10</v>
      </c>
      <c r="BB9" s="54">
        <v>10</v>
      </c>
      <c r="BC9" s="54">
        <v>10</v>
      </c>
      <c r="BD9" s="54">
        <v>10</v>
      </c>
      <c r="BE9" s="54">
        <v>10</v>
      </c>
      <c r="BF9" s="54">
        <v>10</v>
      </c>
    </row>
    <row r="10" spans="2:58" x14ac:dyDescent="0.25">
      <c r="B10" s="35" t="s">
        <v>312</v>
      </c>
      <c r="C10" s="13" t="str">
        <f>_xlfn.IFNA(INDEX(tStaff[Title],MATCH(B10,tStaff[Name],0)),"")</f>
        <v>User Researcher</v>
      </c>
      <c r="D10" s="53">
        <f t="shared" si="1"/>
        <v>61.5</v>
      </c>
      <c r="E10" s="53" t="str">
        <f t="shared" si="2"/>
        <v/>
      </c>
      <c r="F10" s="53">
        <f t="shared" si="3"/>
        <v>61.5</v>
      </c>
      <c r="G10" s="54">
        <v>1</v>
      </c>
      <c r="H10" s="54">
        <v>10</v>
      </c>
      <c r="I10" s="54">
        <v>6</v>
      </c>
      <c r="J10" s="54">
        <v>1</v>
      </c>
      <c r="K10" s="54"/>
      <c r="L10" s="54"/>
      <c r="M10" s="54"/>
      <c r="N10" s="54"/>
      <c r="O10" s="54">
        <v>10</v>
      </c>
      <c r="P10" s="54">
        <v>2</v>
      </c>
      <c r="Q10" s="54">
        <v>3</v>
      </c>
      <c r="R10" s="54"/>
      <c r="S10" s="54">
        <v>4</v>
      </c>
      <c r="T10" s="54">
        <v>1</v>
      </c>
      <c r="U10" s="54"/>
      <c r="V10" s="54">
        <v>1</v>
      </c>
      <c r="W10" s="54">
        <v>3.5</v>
      </c>
      <c r="X10" s="54">
        <v>5</v>
      </c>
      <c r="Y10" s="54">
        <v>3</v>
      </c>
      <c r="Z10" s="54">
        <v>3</v>
      </c>
      <c r="AA10" s="54">
        <v>8</v>
      </c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</row>
    <row r="11" spans="2:58" x14ac:dyDescent="0.25">
      <c r="B11" s="35" t="s">
        <v>319</v>
      </c>
      <c r="C11" s="13" t="str">
        <f>_xlfn.IFNA(INDEX(tStaff[Title],MATCH(B11,tStaff[Name],0)),"")</f>
        <v>Designer</v>
      </c>
      <c r="D11" s="53">
        <f t="shared" si="1"/>
        <v>11</v>
      </c>
      <c r="E11" s="53" t="str">
        <f t="shared" si="2"/>
        <v/>
      </c>
      <c r="F11" s="53">
        <f t="shared" si="3"/>
        <v>11</v>
      </c>
      <c r="G11" s="54"/>
      <c r="H11" s="54"/>
      <c r="I11" s="54"/>
      <c r="J11" s="54"/>
      <c r="K11" s="54"/>
      <c r="L11" s="54"/>
      <c r="M11" s="54"/>
      <c r="N11" s="54"/>
      <c r="O11" s="54">
        <v>2</v>
      </c>
      <c r="P11" s="54"/>
      <c r="Q11" s="54"/>
      <c r="R11" s="54"/>
      <c r="S11" s="54"/>
      <c r="T11" s="54"/>
      <c r="U11" s="54"/>
      <c r="V11" s="54"/>
      <c r="W11" s="54">
        <v>9</v>
      </c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</row>
    <row r="12" spans="2:58" x14ac:dyDescent="0.25">
      <c r="B12" s="35" t="s">
        <v>313</v>
      </c>
      <c r="C12" s="13" t="str">
        <f>_xlfn.IFNA(INDEX(tStaff[Title],MATCH(B12,tStaff[Name],0)),"")</f>
        <v>Software Technical Lead</v>
      </c>
      <c r="D12" s="53">
        <f t="shared" si="1"/>
        <v>719</v>
      </c>
      <c r="E12" s="53">
        <f t="shared" si="2"/>
        <v>360</v>
      </c>
      <c r="F12" s="53">
        <f t="shared" si="3"/>
        <v>1079</v>
      </c>
      <c r="G12" s="54">
        <v>8</v>
      </c>
      <c r="H12" s="54">
        <v>3</v>
      </c>
      <c r="I12" s="54">
        <v>16</v>
      </c>
      <c r="J12" s="54">
        <v>11</v>
      </c>
      <c r="K12" s="54"/>
      <c r="L12" s="54"/>
      <c r="M12" s="54">
        <v>6</v>
      </c>
      <c r="N12" s="54">
        <v>17</v>
      </c>
      <c r="O12" s="54">
        <v>28.5</v>
      </c>
      <c r="P12" s="54">
        <v>22</v>
      </c>
      <c r="Q12" s="54">
        <v>35</v>
      </c>
      <c r="R12" s="54">
        <v>45.5</v>
      </c>
      <c r="S12" s="54">
        <v>18</v>
      </c>
      <c r="T12" s="54">
        <v>7</v>
      </c>
      <c r="U12" s="54">
        <v>16</v>
      </c>
      <c r="V12" s="54">
        <v>34</v>
      </c>
      <c r="W12" s="54">
        <v>47</v>
      </c>
      <c r="X12" s="54">
        <v>22</v>
      </c>
      <c r="Y12" s="54">
        <v>27</v>
      </c>
      <c r="Z12" s="54">
        <v>40</v>
      </c>
      <c r="AA12" s="54">
        <v>38</v>
      </c>
      <c r="AB12" s="54">
        <v>37</v>
      </c>
      <c r="AC12" s="54">
        <v>16</v>
      </c>
      <c r="AD12" s="54">
        <v>10</v>
      </c>
      <c r="AE12" s="54">
        <v>11</v>
      </c>
      <c r="AF12" s="54">
        <v>21</v>
      </c>
      <c r="AG12" s="54">
        <v>35</v>
      </c>
      <c r="AH12" s="54">
        <v>12</v>
      </c>
      <c r="AI12" s="54">
        <v>29</v>
      </c>
      <c r="AJ12" s="54">
        <v>21</v>
      </c>
      <c r="AK12" s="54">
        <v>17</v>
      </c>
      <c r="AL12" s="54">
        <v>29</v>
      </c>
      <c r="AM12" s="54">
        <v>21</v>
      </c>
      <c r="AN12" s="54">
        <v>19</v>
      </c>
      <c r="AO12" s="54">
        <v>20</v>
      </c>
      <c r="AP12" s="54">
        <v>20</v>
      </c>
      <c r="AQ12" s="54">
        <v>20</v>
      </c>
      <c r="AR12" s="54">
        <v>20</v>
      </c>
      <c r="AS12" s="54">
        <v>20</v>
      </c>
      <c r="AT12" s="54">
        <v>20</v>
      </c>
      <c r="AU12" s="54">
        <v>20</v>
      </c>
      <c r="AV12" s="54">
        <v>20</v>
      </c>
      <c r="AW12" s="54">
        <v>20</v>
      </c>
      <c r="AX12" s="54">
        <v>20</v>
      </c>
      <c r="AY12" s="54">
        <v>20</v>
      </c>
      <c r="AZ12" s="54">
        <v>20</v>
      </c>
      <c r="BA12" s="54">
        <v>20</v>
      </c>
      <c r="BB12" s="54">
        <v>20</v>
      </c>
      <c r="BC12" s="54">
        <v>20</v>
      </c>
      <c r="BD12" s="54">
        <v>20</v>
      </c>
      <c r="BE12" s="54">
        <v>20</v>
      </c>
      <c r="BF12" s="54">
        <v>20</v>
      </c>
    </row>
    <row r="13" spans="2:58" x14ac:dyDescent="0.25">
      <c r="B13" s="35" t="s">
        <v>314</v>
      </c>
      <c r="C13" s="13" t="str">
        <f>_xlfn.IFNA(INDEX(tStaff[Title],MATCH(B13,tStaff[Name],0)),"")</f>
        <v>Sr. QA Analyst</v>
      </c>
      <c r="D13" s="53">
        <f t="shared" si="1"/>
        <v>567</v>
      </c>
      <c r="E13" s="53">
        <f t="shared" si="2"/>
        <v>360</v>
      </c>
      <c r="F13" s="53">
        <f t="shared" si="3"/>
        <v>927</v>
      </c>
      <c r="G13" s="54">
        <v>8</v>
      </c>
      <c r="H13" s="54">
        <v>4</v>
      </c>
      <c r="I13" s="54"/>
      <c r="J13" s="54">
        <v>8</v>
      </c>
      <c r="K13" s="54"/>
      <c r="L13" s="54"/>
      <c r="M13" s="54">
        <v>20</v>
      </c>
      <c r="N13" s="54">
        <v>37</v>
      </c>
      <c r="O13" s="54">
        <v>20</v>
      </c>
      <c r="P13" s="54">
        <v>20</v>
      </c>
      <c r="Q13" s="54">
        <v>12</v>
      </c>
      <c r="R13" s="54">
        <v>12</v>
      </c>
      <c r="S13" s="54">
        <v>32</v>
      </c>
      <c r="T13" s="54">
        <v>20</v>
      </c>
      <c r="U13" s="54">
        <v>12</v>
      </c>
      <c r="V13" s="54">
        <v>20</v>
      </c>
      <c r="W13" s="54">
        <v>24</v>
      </c>
      <c r="X13" s="54">
        <v>16</v>
      </c>
      <c r="Y13" s="54">
        <v>16</v>
      </c>
      <c r="Z13" s="54">
        <v>20</v>
      </c>
      <c r="AA13" s="54">
        <v>20</v>
      </c>
      <c r="AB13" s="54">
        <v>20</v>
      </c>
      <c r="AC13" s="54">
        <v>20</v>
      </c>
      <c r="AD13" s="54">
        <v>20</v>
      </c>
      <c r="AE13" s="54">
        <v>16</v>
      </c>
      <c r="AF13" s="54">
        <v>10</v>
      </c>
      <c r="AG13" s="54">
        <v>20</v>
      </c>
      <c r="AH13" s="54">
        <v>20</v>
      </c>
      <c r="AI13" s="54">
        <v>20</v>
      </c>
      <c r="AJ13" s="54">
        <v>20</v>
      </c>
      <c r="AK13" s="54">
        <v>20</v>
      </c>
      <c r="AL13" s="54">
        <v>20</v>
      </c>
      <c r="AM13" s="54">
        <v>20</v>
      </c>
      <c r="AN13" s="54">
        <v>20</v>
      </c>
      <c r="AO13" s="54">
        <v>20</v>
      </c>
      <c r="AP13" s="54">
        <v>20</v>
      </c>
      <c r="AQ13" s="54">
        <v>20</v>
      </c>
      <c r="AR13" s="54">
        <v>20</v>
      </c>
      <c r="AS13" s="54">
        <v>20</v>
      </c>
      <c r="AT13" s="54">
        <v>20</v>
      </c>
      <c r="AU13" s="54">
        <v>20</v>
      </c>
      <c r="AV13" s="54">
        <v>20</v>
      </c>
      <c r="AW13" s="54">
        <v>20</v>
      </c>
      <c r="AX13" s="54">
        <v>20</v>
      </c>
      <c r="AY13" s="54">
        <v>20</v>
      </c>
      <c r="AZ13" s="54">
        <v>20</v>
      </c>
      <c r="BA13" s="54">
        <v>20</v>
      </c>
      <c r="BB13" s="54">
        <v>20</v>
      </c>
      <c r="BC13" s="54">
        <v>20</v>
      </c>
      <c r="BD13" s="54">
        <v>20</v>
      </c>
      <c r="BE13" s="54">
        <v>20</v>
      </c>
      <c r="BF13" s="54">
        <v>20</v>
      </c>
    </row>
    <row r="14" spans="2:58" x14ac:dyDescent="0.25">
      <c r="B14" s="35" t="s">
        <v>315</v>
      </c>
      <c r="C14" s="13" t="str">
        <f>_xlfn.IFNA(INDEX(tStaff[Title],MATCH(B14,tStaff[Name],0)),"")</f>
        <v>Software Engineer</v>
      </c>
      <c r="D14" s="53">
        <f t="shared" si="1"/>
        <v>1134.3</v>
      </c>
      <c r="E14" s="53">
        <f t="shared" si="2"/>
        <v>720</v>
      </c>
      <c r="F14" s="53">
        <f t="shared" si="3"/>
        <v>1854.3</v>
      </c>
      <c r="G14" s="54">
        <v>16</v>
      </c>
      <c r="H14" s="54">
        <v>40</v>
      </c>
      <c r="I14" s="54">
        <v>35</v>
      </c>
      <c r="J14" s="54">
        <v>32</v>
      </c>
      <c r="K14" s="54"/>
      <c r="L14" s="54"/>
      <c r="M14" s="54">
        <v>48</v>
      </c>
      <c r="N14" s="54">
        <v>40</v>
      </c>
      <c r="O14" s="54">
        <v>40</v>
      </c>
      <c r="P14" s="54">
        <v>40</v>
      </c>
      <c r="Q14" s="54">
        <v>42</v>
      </c>
      <c r="R14" s="54">
        <v>48</v>
      </c>
      <c r="S14" s="54">
        <v>40</v>
      </c>
      <c r="T14" s="54">
        <v>40</v>
      </c>
      <c r="U14" s="54">
        <v>40</v>
      </c>
      <c r="V14" s="54">
        <v>40</v>
      </c>
      <c r="W14" s="54">
        <v>48</v>
      </c>
      <c r="X14" s="54">
        <v>32</v>
      </c>
      <c r="Y14" s="54">
        <v>32</v>
      </c>
      <c r="Z14" s="54">
        <v>40</v>
      </c>
      <c r="AA14" s="54">
        <v>40</v>
      </c>
      <c r="AB14" s="54">
        <v>40</v>
      </c>
      <c r="AC14" s="54">
        <v>41.3</v>
      </c>
      <c r="AD14" s="54">
        <v>40</v>
      </c>
      <c r="AE14" s="54"/>
      <c r="AF14" s="54"/>
      <c r="AG14" s="54"/>
      <c r="AH14" s="54">
        <v>40</v>
      </c>
      <c r="AI14" s="54">
        <v>40</v>
      </c>
      <c r="AJ14" s="54">
        <v>40</v>
      </c>
      <c r="AK14" s="54">
        <v>40</v>
      </c>
      <c r="AL14" s="54">
        <v>40</v>
      </c>
      <c r="AM14" s="54">
        <v>40</v>
      </c>
      <c r="AN14" s="54">
        <v>40</v>
      </c>
      <c r="AO14" s="54">
        <v>40</v>
      </c>
      <c r="AP14" s="54">
        <v>40</v>
      </c>
      <c r="AQ14" s="54">
        <v>40</v>
      </c>
      <c r="AR14" s="54">
        <v>40</v>
      </c>
      <c r="AS14" s="54">
        <v>40</v>
      </c>
      <c r="AT14" s="54">
        <v>40</v>
      </c>
      <c r="AU14" s="54">
        <v>40</v>
      </c>
      <c r="AV14" s="54">
        <v>40</v>
      </c>
      <c r="AW14" s="54">
        <v>40</v>
      </c>
      <c r="AX14" s="54">
        <v>40</v>
      </c>
      <c r="AY14" s="54">
        <v>40</v>
      </c>
      <c r="AZ14" s="54">
        <v>40</v>
      </c>
      <c r="BA14" s="54">
        <v>40</v>
      </c>
      <c r="BB14" s="54">
        <v>40</v>
      </c>
      <c r="BC14" s="54">
        <v>40</v>
      </c>
      <c r="BD14" s="54">
        <v>40</v>
      </c>
      <c r="BE14" s="54">
        <v>40</v>
      </c>
      <c r="BF14" s="54">
        <v>40</v>
      </c>
    </row>
    <row r="15" spans="2:58" x14ac:dyDescent="0.25">
      <c r="B15" s="35"/>
      <c r="C15" s="13" t="str">
        <f>_xlfn.IFNA(INDEX(tStaff[Title],MATCH(B15,tStaff[Name],0)),"")</f>
        <v/>
      </c>
      <c r="D15" s="53" t="str">
        <f t="shared" si="1"/>
        <v/>
      </c>
      <c r="E15" s="53" t="str">
        <f t="shared" si="2"/>
        <v/>
      </c>
      <c r="F15" s="53" t="str">
        <f t="shared" si="3"/>
        <v/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</row>
    <row r="16" spans="2:58" x14ac:dyDescent="0.25">
      <c r="B16" s="35"/>
      <c r="C16" s="13" t="str">
        <f>_xlfn.IFNA(INDEX(tStaff[Title],MATCH(B16,tStaff[Name],0)),"")</f>
        <v/>
      </c>
      <c r="D16" s="53" t="str">
        <f t="shared" si="1"/>
        <v/>
      </c>
      <c r="E16" s="53" t="str">
        <f t="shared" si="2"/>
        <v/>
      </c>
      <c r="F16" s="53" t="str">
        <f t="shared" si="3"/>
        <v/>
      </c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</row>
    <row r="17" spans="2:58" x14ac:dyDescent="0.25">
      <c r="B17" s="35"/>
      <c r="C17" s="13" t="str">
        <f>_xlfn.IFNA(INDEX(tStaff[Title],MATCH(B17,tStaff[Name],0)),"")</f>
        <v/>
      </c>
      <c r="D17" s="53" t="str">
        <f t="shared" si="1"/>
        <v/>
      </c>
      <c r="E17" s="53" t="str">
        <f t="shared" si="2"/>
        <v/>
      </c>
      <c r="F17" s="53" t="str">
        <f t="shared" si="3"/>
        <v/>
      </c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</row>
    <row r="18" spans="2:58" x14ac:dyDescent="0.25">
      <c r="B18" s="35"/>
      <c r="C18" s="13" t="str">
        <f>_xlfn.IFNA(INDEX(tStaff[Title],MATCH(B18,tStaff[Name],0)),"")</f>
        <v/>
      </c>
      <c r="D18" s="53" t="str">
        <f t="shared" si="1"/>
        <v/>
      </c>
      <c r="E18" s="53" t="str">
        <f t="shared" si="2"/>
        <v/>
      </c>
      <c r="F18" s="53" t="str">
        <f t="shared" si="3"/>
        <v/>
      </c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</row>
    <row r="19" spans="2:58" x14ac:dyDescent="0.25">
      <c r="B19" s="35"/>
      <c r="C19" s="13" t="str">
        <f>_xlfn.IFNA(INDEX(tStaff[Title],MATCH(B19,tStaff[Name],0)),"")</f>
        <v/>
      </c>
      <c r="D19" s="53" t="str">
        <f t="shared" si="1"/>
        <v/>
      </c>
      <c r="E19" s="53" t="str">
        <f t="shared" si="2"/>
        <v/>
      </c>
      <c r="F19" s="53" t="str">
        <f t="shared" si="3"/>
        <v/>
      </c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</row>
    <row r="20" spans="2:58" x14ac:dyDescent="0.25">
      <c r="B20" s="35"/>
      <c r="C20" s="13" t="str">
        <f>_xlfn.IFNA(INDEX(tStaff[Title],MATCH(B20,tStaff[Name],0)),"")</f>
        <v/>
      </c>
      <c r="D20" s="53" t="str">
        <f t="shared" si="1"/>
        <v/>
      </c>
      <c r="E20" s="53" t="str">
        <f t="shared" si="2"/>
        <v/>
      </c>
      <c r="F20" s="53" t="str">
        <f t="shared" si="3"/>
        <v/>
      </c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</row>
    <row r="21" spans="2:58" x14ac:dyDescent="0.25">
      <c r="B21" s="35"/>
      <c r="C21" s="13" t="str">
        <f>_xlfn.IFNA(INDEX(tStaff[Title],MATCH(B21,tStaff[Name],0)),"")</f>
        <v/>
      </c>
      <c r="D21" s="53" t="str">
        <f t="shared" si="1"/>
        <v/>
      </c>
      <c r="E21" s="53" t="str">
        <f t="shared" si="2"/>
        <v/>
      </c>
      <c r="F21" s="53" t="str">
        <f t="shared" si="3"/>
        <v/>
      </c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</row>
    <row r="22" spans="2:58" x14ac:dyDescent="0.25">
      <c r="B22" s="35"/>
      <c r="C22" s="13" t="str">
        <f>_xlfn.IFNA(INDEX(tStaff[Title],MATCH(B22,tStaff[Name],0)),"")</f>
        <v/>
      </c>
      <c r="D22" s="53" t="str">
        <f t="shared" si="1"/>
        <v/>
      </c>
      <c r="E22" s="53" t="str">
        <f t="shared" si="2"/>
        <v/>
      </c>
      <c r="F22" s="53" t="str">
        <f t="shared" si="3"/>
        <v/>
      </c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</row>
    <row r="23" spans="2:58" x14ac:dyDescent="0.25">
      <c r="B23" s="35"/>
      <c r="C23" s="13" t="str">
        <f>_xlfn.IFNA(INDEX(tStaff[Title],MATCH(B23,tStaff[Name],0)),"")</f>
        <v/>
      </c>
      <c r="D23" s="53" t="str">
        <f t="shared" si="1"/>
        <v/>
      </c>
      <c r="E23" s="53" t="str">
        <f t="shared" si="2"/>
        <v/>
      </c>
      <c r="F23" s="53" t="str">
        <f t="shared" si="3"/>
        <v/>
      </c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</row>
    <row r="24" spans="2:58" x14ac:dyDescent="0.25">
      <c r="B24" s="35"/>
      <c r="C24" s="13" t="str">
        <f>_xlfn.IFNA(INDEX(tStaff[Title],MATCH(B24,tStaff[Name],0)),"")</f>
        <v/>
      </c>
      <c r="D24" s="53" t="str">
        <f t="shared" si="1"/>
        <v/>
      </c>
      <c r="E24" s="53" t="str">
        <f t="shared" si="2"/>
        <v/>
      </c>
      <c r="F24" s="53" t="str">
        <f t="shared" si="3"/>
        <v/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</row>
    <row r="25" spans="2:58" x14ac:dyDescent="0.25">
      <c r="B25" s="35"/>
      <c r="C25" s="13" t="str">
        <f>_xlfn.IFNA(INDEX(tStaff[Title],MATCH(B25,tStaff[Name],0)),"")</f>
        <v/>
      </c>
      <c r="D25" s="53" t="str">
        <f t="shared" si="1"/>
        <v/>
      </c>
      <c r="E25" s="53" t="str">
        <f t="shared" si="2"/>
        <v/>
      </c>
      <c r="F25" s="53" t="str">
        <f t="shared" si="3"/>
        <v/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</row>
    <row r="26" spans="2:58" x14ac:dyDescent="0.25">
      <c r="B26" s="35"/>
      <c r="C26" s="13" t="str">
        <f>_xlfn.IFNA(INDEX(tStaff[Title],MATCH(B26,tStaff[Name],0)),"")</f>
        <v/>
      </c>
      <c r="D26" s="53" t="str">
        <f t="shared" si="1"/>
        <v/>
      </c>
      <c r="E26" s="53" t="str">
        <f t="shared" si="2"/>
        <v/>
      </c>
      <c r="F26" s="53" t="str">
        <f t="shared" si="3"/>
        <v/>
      </c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</row>
    <row r="27" spans="2:58" x14ac:dyDescent="0.25">
      <c r="B27" s="35"/>
      <c r="C27" s="13" t="str">
        <f>_xlfn.IFNA(INDEX(tStaff[Title],MATCH(B27,tStaff[Name],0)),"")</f>
        <v/>
      </c>
      <c r="D27" s="53" t="str">
        <f t="shared" si="1"/>
        <v/>
      </c>
      <c r="E27" s="53" t="str">
        <f t="shared" si="2"/>
        <v/>
      </c>
      <c r="F27" s="53" t="str">
        <f t="shared" si="3"/>
        <v/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</row>
    <row r="28" spans="2:58" x14ac:dyDescent="0.25">
      <c r="B28" s="35"/>
      <c r="C28" s="13" t="str">
        <f>_xlfn.IFNA(INDEX(tStaff[Title],MATCH(B28,tStaff[Name],0)),"")</f>
        <v/>
      </c>
      <c r="D28" s="53" t="str">
        <f t="shared" si="1"/>
        <v/>
      </c>
      <c r="E28" s="53" t="str">
        <f t="shared" si="2"/>
        <v/>
      </c>
      <c r="F28" s="53" t="str">
        <f t="shared" si="3"/>
        <v/>
      </c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</row>
    <row r="29" spans="2:58" x14ac:dyDescent="0.25">
      <c r="B29" s="35"/>
      <c r="C29" s="13" t="str">
        <f>_xlfn.IFNA(INDEX(tStaff[Title],MATCH(B29,tStaff[Name],0)),"")</f>
        <v/>
      </c>
      <c r="D29" s="53" t="str">
        <f t="shared" si="1"/>
        <v/>
      </c>
      <c r="E29" s="53" t="str">
        <f t="shared" si="2"/>
        <v/>
      </c>
      <c r="F29" s="53" t="str">
        <f t="shared" si="3"/>
        <v/>
      </c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</row>
    <row r="30" spans="2:58" x14ac:dyDescent="0.25">
      <c r="B30" s="35"/>
      <c r="C30" s="13" t="str">
        <f>_xlfn.IFNA(INDEX(tStaff[Title],MATCH(B30,tStaff[Name],0)),"")</f>
        <v/>
      </c>
      <c r="D30" s="53" t="str">
        <f t="shared" si="1"/>
        <v/>
      </c>
      <c r="E30" s="53" t="str">
        <f t="shared" si="2"/>
        <v/>
      </c>
      <c r="F30" s="53" t="str">
        <f t="shared" si="3"/>
        <v/>
      </c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</row>
    <row r="31" spans="2:58" x14ac:dyDescent="0.25">
      <c r="B31" s="35"/>
      <c r="C31" s="13" t="str">
        <f>_xlfn.IFNA(INDEX(tStaff[Title],MATCH(B31,tStaff[Name],0)),"")</f>
        <v/>
      </c>
      <c r="D31" s="53" t="str">
        <f t="shared" si="1"/>
        <v/>
      </c>
      <c r="E31" s="53" t="str">
        <f t="shared" si="2"/>
        <v/>
      </c>
      <c r="F31" s="53" t="str">
        <f t="shared" si="3"/>
        <v/>
      </c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</row>
    <row r="32" spans="2:58" x14ac:dyDescent="0.25">
      <c r="B32" s="35"/>
      <c r="C32" s="13" t="str">
        <f>_xlfn.IFNA(INDEX(tStaff[Title],MATCH(B32,tStaff[Name],0)),"")</f>
        <v/>
      </c>
      <c r="D32" s="53" t="str">
        <f t="shared" si="1"/>
        <v/>
      </c>
      <c r="E32" s="53" t="str">
        <f t="shared" si="2"/>
        <v/>
      </c>
      <c r="F32" s="53" t="str">
        <f t="shared" si="3"/>
        <v/>
      </c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</row>
    <row r="33" spans="2:58" ht="20" thickBot="1" x14ac:dyDescent="0.3">
      <c r="B33" s="35"/>
      <c r="C33" s="13" t="str">
        <f>_xlfn.IFNA(INDEX(tStaff[Title],MATCH(B33,tStaff[Name],0)),"")</f>
        <v/>
      </c>
      <c r="D33" s="53" t="str">
        <f t="shared" si="1"/>
        <v/>
      </c>
      <c r="E33" s="53" t="str">
        <f t="shared" si="2"/>
        <v/>
      </c>
      <c r="F33" s="53" t="str">
        <f t="shared" si="3"/>
        <v/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</row>
    <row r="34" spans="2:58" ht="21" thickTop="1" thickBot="1" x14ac:dyDescent="0.3">
      <c r="B34" s="22" t="s">
        <v>10</v>
      </c>
      <c r="C34" s="23"/>
      <c r="D34" s="55">
        <f t="shared" ref="D34:AI34" si="4">SUM(D4:D33)</f>
        <v>4499.8</v>
      </c>
      <c r="E34" s="55">
        <f t="shared" si="4"/>
        <v>2540</v>
      </c>
      <c r="F34" s="55">
        <f t="shared" si="4"/>
        <v>7039.8</v>
      </c>
      <c r="G34" s="56">
        <f t="shared" si="4"/>
        <v>65</v>
      </c>
      <c r="H34" s="56">
        <f t="shared" si="4"/>
        <v>172</v>
      </c>
      <c r="I34" s="56">
        <f t="shared" si="4"/>
        <v>141.5</v>
      </c>
      <c r="J34" s="56">
        <f t="shared" si="4"/>
        <v>79.5</v>
      </c>
      <c r="K34" s="56">
        <f t="shared" si="4"/>
        <v>0</v>
      </c>
      <c r="L34" s="56">
        <f t="shared" si="4"/>
        <v>0</v>
      </c>
      <c r="M34" s="56">
        <f t="shared" si="4"/>
        <v>121</v>
      </c>
      <c r="N34" s="56">
        <f t="shared" si="4"/>
        <v>153.5</v>
      </c>
      <c r="O34" s="56">
        <f t="shared" si="4"/>
        <v>178</v>
      </c>
      <c r="P34" s="56">
        <f t="shared" si="4"/>
        <v>145</v>
      </c>
      <c r="Q34" s="56">
        <f t="shared" si="4"/>
        <v>147</v>
      </c>
      <c r="R34" s="56">
        <f t="shared" si="4"/>
        <v>154</v>
      </c>
      <c r="S34" s="56">
        <f t="shared" si="4"/>
        <v>179</v>
      </c>
      <c r="T34" s="56">
        <f t="shared" si="4"/>
        <v>147</v>
      </c>
      <c r="U34" s="56">
        <f t="shared" si="4"/>
        <v>118</v>
      </c>
      <c r="V34" s="56">
        <f t="shared" si="4"/>
        <v>164</v>
      </c>
      <c r="W34" s="56">
        <f t="shared" si="4"/>
        <v>217</v>
      </c>
      <c r="X34" s="56">
        <f t="shared" si="4"/>
        <v>130</v>
      </c>
      <c r="Y34" s="56">
        <f t="shared" si="4"/>
        <v>114</v>
      </c>
      <c r="Z34" s="56">
        <f t="shared" si="4"/>
        <v>143.5</v>
      </c>
      <c r="AA34" s="56">
        <f t="shared" si="4"/>
        <v>153.5</v>
      </c>
      <c r="AB34" s="56">
        <f t="shared" si="4"/>
        <v>138</v>
      </c>
      <c r="AC34" s="56">
        <f t="shared" si="4"/>
        <v>131.80000000000001</v>
      </c>
      <c r="AD34" s="56">
        <f t="shared" si="4"/>
        <v>149.5</v>
      </c>
      <c r="AE34" s="56">
        <f t="shared" si="4"/>
        <v>69</v>
      </c>
      <c r="AF34" s="56">
        <f t="shared" si="4"/>
        <v>74</v>
      </c>
      <c r="AG34" s="56">
        <f t="shared" si="4"/>
        <v>104</v>
      </c>
      <c r="AH34" s="56">
        <f t="shared" si="4"/>
        <v>154</v>
      </c>
      <c r="AI34" s="56">
        <f t="shared" si="4"/>
        <v>159</v>
      </c>
      <c r="AJ34" s="56">
        <f t="shared" ref="AJ34:BF34" si="5">SUM(AJ4:AJ33)</f>
        <v>155.5</v>
      </c>
      <c r="AK34" s="56">
        <f t="shared" si="5"/>
        <v>154.5</v>
      </c>
      <c r="AL34" s="56">
        <f t="shared" si="5"/>
        <v>166</v>
      </c>
      <c r="AM34" s="56">
        <f t="shared" si="5"/>
        <v>155</v>
      </c>
      <c r="AN34" s="56">
        <f t="shared" si="5"/>
        <v>167</v>
      </c>
      <c r="AO34" s="56">
        <f t="shared" si="5"/>
        <v>160</v>
      </c>
      <c r="AP34" s="56">
        <f t="shared" si="5"/>
        <v>140</v>
      </c>
      <c r="AQ34" s="56">
        <f t="shared" si="5"/>
        <v>140</v>
      </c>
      <c r="AR34" s="56">
        <f t="shared" si="5"/>
        <v>140</v>
      </c>
      <c r="AS34" s="56">
        <f t="shared" si="5"/>
        <v>140</v>
      </c>
      <c r="AT34" s="56">
        <f t="shared" si="5"/>
        <v>140</v>
      </c>
      <c r="AU34" s="56">
        <f t="shared" si="5"/>
        <v>140</v>
      </c>
      <c r="AV34" s="56">
        <f t="shared" si="5"/>
        <v>140</v>
      </c>
      <c r="AW34" s="56">
        <f t="shared" si="5"/>
        <v>140</v>
      </c>
      <c r="AX34" s="56">
        <f t="shared" si="5"/>
        <v>140</v>
      </c>
      <c r="AY34" s="56">
        <f t="shared" si="5"/>
        <v>140</v>
      </c>
      <c r="AZ34" s="56">
        <f t="shared" si="5"/>
        <v>140</v>
      </c>
      <c r="BA34" s="56">
        <f t="shared" si="5"/>
        <v>140</v>
      </c>
      <c r="BB34" s="56">
        <f t="shared" si="5"/>
        <v>140</v>
      </c>
      <c r="BC34" s="56">
        <f t="shared" si="5"/>
        <v>140</v>
      </c>
      <c r="BD34" s="56">
        <f t="shared" si="5"/>
        <v>140</v>
      </c>
      <c r="BE34" s="56">
        <f t="shared" si="5"/>
        <v>140</v>
      </c>
      <c r="BF34" s="57">
        <f t="shared" si="5"/>
        <v>140</v>
      </c>
    </row>
    <row r="35" spans="2:58" x14ac:dyDescent="0.25"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2:58" x14ac:dyDescent="0.25">
      <c r="B36" s="17" t="s">
        <v>66</v>
      </c>
      <c r="E36" s="15"/>
      <c r="F36" s="15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5"/>
      <c r="AW36" s="25"/>
      <c r="AX36" s="25"/>
      <c r="AY36" s="25"/>
      <c r="AZ36" s="25"/>
      <c r="BA36" s="25"/>
      <c r="BB36" s="25"/>
      <c r="BC36" s="25"/>
      <c r="BD36" s="25"/>
      <c r="BE36" s="20"/>
      <c r="BF36" s="20"/>
    </row>
    <row r="37" spans="2:58" x14ac:dyDescent="0.25">
      <c r="B37" s="18" t="s">
        <v>65</v>
      </c>
      <c r="E37" s="15"/>
      <c r="F37" s="15"/>
      <c r="G37" s="15"/>
      <c r="H37" s="15"/>
      <c r="I37" s="15"/>
      <c r="J37" s="15"/>
      <c r="K37" s="15"/>
    </row>
    <row r="38" spans="2:58" x14ac:dyDescent="0.25">
      <c r="B38" s="51" t="s">
        <v>287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</row>
    <row r="75" spans="2:58" s="43" customFormat="1" x14ac:dyDescent="0.25">
      <c r="B75" s="44"/>
      <c r="C75" s="44"/>
      <c r="D75" s="44"/>
      <c r="E75" s="44"/>
      <c r="F75" s="44"/>
      <c r="G75" s="45" t="b">
        <v>1</v>
      </c>
      <c r="H75" s="45" t="b">
        <v>1</v>
      </c>
      <c r="I75" s="45" t="b">
        <v>1</v>
      </c>
      <c r="J75" s="45" t="b">
        <v>1</v>
      </c>
      <c r="K75" s="45" t="b">
        <v>1</v>
      </c>
      <c r="L75" s="45" t="b">
        <v>1</v>
      </c>
      <c r="M75" s="45" t="b">
        <v>1</v>
      </c>
      <c r="N75" s="45" t="b">
        <v>1</v>
      </c>
      <c r="O75" s="45" t="b">
        <v>1</v>
      </c>
      <c r="P75" s="45" t="b">
        <v>1</v>
      </c>
      <c r="Q75" s="45" t="b">
        <v>1</v>
      </c>
      <c r="R75" s="45" t="b">
        <v>1</v>
      </c>
      <c r="S75" s="45" t="b">
        <v>1</v>
      </c>
      <c r="T75" s="45" t="b">
        <v>1</v>
      </c>
      <c r="U75" s="45" t="b">
        <v>1</v>
      </c>
      <c r="V75" s="45" t="b">
        <v>1</v>
      </c>
      <c r="W75" s="45" t="b">
        <v>1</v>
      </c>
      <c r="X75" s="45" t="b">
        <v>1</v>
      </c>
      <c r="Y75" s="45" t="b">
        <v>1</v>
      </c>
      <c r="Z75" s="45" t="b">
        <v>1</v>
      </c>
      <c r="AA75" s="45" t="b">
        <v>1</v>
      </c>
      <c r="AB75" s="45" t="b">
        <v>1</v>
      </c>
      <c r="AC75" s="45" t="b">
        <v>1</v>
      </c>
      <c r="AD75" s="45" t="b">
        <v>1</v>
      </c>
      <c r="AE75" s="45" t="b">
        <v>1</v>
      </c>
      <c r="AF75" s="45" t="b">
        <v>1</v>
      </c>
      <c r="AG75" s="45" t="b">
        <v>1</v>
      </c>
      <c r="AH75" s="45" t="b">
        <v>1</v>
      </c>
      <c r="AI75" s="45" t="b">
        <v>1</v>
      </c>
      <c r="AJ75" s="45" t="b">
        <v>1</v>
      </c>
      <c r="AK75" s="45" t="b">
        <v>1</v>
      </c>
      <c r="AL75" s="45" t="b">
        <v>1</v>
      </c>
      <c r="AM75" s="45" t="b">
        <v>1</v>
      </c>
      <c r="AN75" s="45" t="b">
        <v>1</v>
      </c>
      <c r="AO75" s="45" t="b">
        <v>0</v>
      </c>
      <c r="AP75" s="45" t="b">
        <v>0</v>
      </c>
      <c r="AQ75" s="45" t="b">
        <v>0</v>
      </c>
      <c r="AR75" s="45" t="b">
        <v>0</v>
      </c>
      <c r="AS75" s="45" t="b">
        <v>0</v>
      </c>
      <c r="AT75" s="45" t="b">
        <v>0</v>
      </c>
      <c r="AU75" s="45" t="b">
        <v>0</v>
      </c>
      <c r="AV75" s="45" t="b">
        <v>0</v>
      </c>
      <c r="AW75" s="45" t="b">
        <v>0</v>
      </c>
      <c r="AX75" s="45" t="b">
        <v>0</v>
      </c>
      <c r="AY75" s="45" t="b">
        <v>0</v>
      </c>
      <c r="AZ75" s="45" t="b">
        <v>0</v>
      </c>
      <c r="BA75" s="45" t="b">
        <v>0</v>
      </c>
      <c r="BB75" s="45" t="b">
        <v>0</v>
      </c>
      <c r="BC75" s="45" t="b">
        <v>0</v>
      </c>
      <c r="BD75" s="45" t="b">
        <v>0</v>
      </c>
      <c r="BE75" s="45" t="b">
        <v>0</v>
      </c>
      <c r="BF75" s="45" t="b">
        <v>0</v>
      </c>
    </row>
    <row r="77" spans="2:58" x14ac:dyDescent="0.25">
      <c r="G77" s="19">
        <f t="array" ref="G77">MAX(IF(G75:BF75=TRUE,G3:BF3))+6</f>
        <v>44066</v>
      </c>
    </row>
  </sheetData>
  <sheetProtection algorithmName="SHA-512" hashValue="N+iQVqefd8alys1xHjPg/ZABpW76iAUY4HAsgYlY2erNLUCtUsf+F96CpVJb0zIWMy9iTmFKYmvyHiElE0iN9w==" saltValue="vbXlqNDZJN60vkvkoVJWVA==" spinCount="100000" sheet="1" objects="1" scenarios="1"/>
  <mergeCells count="3">
    <mergeCell ref="C2:C3"/>
    <mergeCell ref="B2:B3"/>
    <mergeCell ref="D2:F2"/>
  </mergeCells>
  <phoneticPr fontId="4" type="noConversion"/>
  <conditionalFormatting sqref="G4:BF33">
    <cfRule type="expression" dxfId="16" priority="3">
      <formula>WEEKNUM(TODAY(),2)=WEEKNUM(G$3,2)</formula>
    </cfRule>
    <cfRule type="expression" dxfId="15" priority="4">
      <formula>G$75</formula>
    </cfRule>
  </conditionalFormatting>
  <dataValidations count="1">
    <dataValidation type="list" allowBlank="1" showInputMessage="1" showErrorMessage="1" sqref="B4:B33" xr:uid="{8DB33173-9DFF-3C4E-A307-A3A2155818E1}">
      <formula1>Staff</formula1>
    </dataValidation>
  </dataValidations>
  <pageMargins left="0.7" right="0.7" top="0.75" bottom="0.75" header="0.3" footer="0.3"/>
  <pageSetup paperSize="9" orientation="portrait" horizontalDpi="0" verticalDpi="0"/>
  <ignoredErrors>
    <ignoredError sqref="G34 H34:BF34" formulaRange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3" r:id="rId3" name="Chkbox 45">
              <controlPr locked="0" defaultSize="0" autoFill="0" autoLine="0" autoPict="0">
                <anchor moveWithCells="1" sizeWithCells="1">
                  <from>
                    <xdr:col>50</xdr:col>
                    <xdr:colOff>0</xdr:colOff>
                    <xdr:row>0</xdr:row>
                    <xdr:rowOff>0</xdr:rowOff>
                  </from>
                  <to>
                    <xdr:col>51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" name="Chkbox 44">
              <controlPr locked="0" defaultSize="0" autoFill="0" autoLine="0" autoPict="0">
                <anchor moveWithCells="1" sizeWithCells="1">
                  <from>
                    <xdr:col>49</xdr:col>
                    <xdr:colOff>0</xdr:colOff>
                    <xdr:row>0</xdr:row>
                    <xdr:rowOff>0</xdr:rowOff>
                  </from>
                  <to>
                    <xdr:col>50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5" name="Chkbox 43">
              <controlPr locked="0" defaultSize="0" autoFill="0" autoLine="0" autoPict="0">
                <anchor moveWithCells="1" sizeWithCells="1">
                  <from>
                    <xdr:col>48</xdr:col>
                    <xdr:colOff>0</xdr:colOff>
                    <xdr:row>0</xdr:row>
                    <xdr:rowOff>0</xdr:rowOff>
                  </from>
                  <to>
                    <xdr:col>49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6" name="Chkbox 42">
              <controlPr locked="0" defaultSize="0" autoFill="0" autoLine="0" autoPict="0">
                <anchor moveWithCells="1" sizeWithCells="1">
                  <from>
                    <xdr:col>47</xdr:col>
                    <xdr:colOff>0</xdr:colOff>
                    <xdr:row>0</xdr:row>
                    <xdr:rowOff>0</xdr:rowOff>
                  </from>
                  <to>
                    <xdr:col>48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7" name="Chkbox 41">
              <controlPr locked="0" defaultSize="0" autoFill="0" autoLine="0" autoPict="0">
                <anchor moveWithCells="1" sizeWithCells="1">
                  <from>
                    <xdr:col>46</xdr:col>
                    <xdr:colOff>0</xdr:colOff>
                    <xdr:row>0</xdr:row>
                    <xdr:rowOff>0</xdr:rowOff>
                  </from>
                  <to>
                    <xdr:col>47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Chkbox 40">
              <controlPr locked="0" defaultSize="0" autoFill="0" autoLine="0" autoPict="0">
                <anchor moveWithCells="1" sizeWithCells="1">
                  <from>
                    <xdr:col>45</xdr:col>
                    <xdr:colOff>0</xdr:colOff>
                    <xdr:row>0</xdr:row>
                    <xdr:rowOff>0</xdr:rowOff>
                  </from>
                  <to>
                    <xdr:col>46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Chkbox 39">
              <controlPr locked="0" defaultSize="0" autoFill="0" autoLine="0" autoPict="0">
                <anchor moveWithCells="1" sizeWithCells="1">
                  <from>
                    <xdr:col>44</xdr:col>
                    <xdr:colOff>0</xdr:colOff>
                    <xdr:row>0</xdr:row>
                    <xdr:rowOff>0</xdr:rowOff>
                  </from>
                  <to>
                    <xdr:col>45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Chkbox 38">
              <controlPr locked="0" defaultSize="0" autoFill="0" autoLine="0" autoPict="0">
                <anchor moveWithCells="1" sizeWithCells="1">
                  <from>
                    <xdr:col>43</xdr:col>
                    <xdr:colOff>0</xdr:colOff>
                    <xdr:row>0</xdr:row>
                    <xdr:rowOff>0</xdr:rowOff>
                  </from>
                  <to>
                    <xdr:col>44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Chkbox 37">
              <controlPr locked="0" defaultSize="0" autoFill="0" autoLine="0" autoPict="0">
                <anchor moveWithCells="1" sizeWithCells="1">
                  <from>
                    <xdr:col>42</xdr:col>
                    <xdr:colOff>0</xdr:colOff>
                    <xdr:row>0</xdr:row>
                    <xdr:rowOff>0</xdr:rowOff>
                  </from>
                  <to>
                    <xdr:col>43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Chkbox 36">
              <controlPr locked="0" defaultSize="0" autoFill="0" autoLine="0" autoPict="0">
                <anchor moveWithCells="1" sizeWithCells="1">
                  <from>
                    <xdr:col>41</xdr:col>
                    <xdr:colOff>0</xdr:colOff>
                    <xdr:row>0</xdr:row>
                    <xdr:rowOff>0</xdr:rowOff>
                  </from>
                  <to>
                    <xdr:col>42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" name="Chkbox 35">
              <controlPr locked="0" defaultSize="0" autoFill="0" autoLine="0" autoPict="0">
                <anchor moveWithCells="1" sizeWithCells="1">
                  <from>
                    <xdr:col>40</xdr:col>
                    <xdr:colOff>0</xdr:colOff>
                    <xdr:row>0</xdr:row>
                    <xdr:rowOff>0</xdr:rowOff>
                  </from>
                  <to>
                    <xdr:col>41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4" name="Chkbox 34">
              <controlPr locked="0" defaultSize="0" autoFill="0" autoLine="0" autoPict="0">
                <anchor moveWithCells="1" sizeWithCells="1">
                  <from>
                    <xdr:col>39</xdr:col>
                    <xdr:colOff>0</xdr:colOff>
                    <xdr:row>0</xdr:row>
                    <xdr:rowOff>0</xdr:rowOff>
                  </from>
                  <to>
                    <xdr:col>40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5" name="Chkbox 33">
              <controlPr locked="0" defaultSize="0" autoFill="0" autoLine="0" autoPict="0">
                <anchor moveWithCells="1" sizeWithCells="1">
                  <from>
                    <xdr:col>38</xdr:col>
                    <xdr:colOff>0</xdr:colOff>
                    <xdr:row>0</xdr:row>
                    <xdr:rowOff>0</xdr:rowOff>
                  </from>
                  <to>
                    <xdr:col>39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6" name="Chkbox 32">
              <controlPr locked="0" defaultSize="0" autoFill="0" autoLine="0" autoPict="0">
                <anchor moveWithCells="1" sizeWithCells="1">
                  <from>
                    <xdr:col>37</xdr:col>
                    <xdr:colOff>0</xdr:colOff>
                    <xdr:row>0</xdr:row>
                    <xdr:rowOff>0</xdr:rowOff>
                  </from>
                  <to>
                    <xdr:col>38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7" name="Chkbox 31">
              <controlPr locked="0" defaultSize="0" autoFill="0" autoLine="0" autoPict="0">
                <anchor moveWithCells="1" sizeWithCells="1">
                  <from>
                    <xdr:col>36</xdr:col>
                    <xdr:colOff>0</xdr:colOff>
                    <xdr:row>0</xdr:row>
                    <xdr:rowOff>0</xdr:rowOff>
                  </from>
                  <to>
                    <xdr:col>37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18" name="Chkbox 30">
              <controlPr locked="0" defaultSize="0" autoFill="0" autoLine="0" autoPict="0">
                <anchor moveWithCells="1" sizeWithCells="1">
                  <from>
                    <xdr:col>35</xdr:col>
                    <xdr:colOff>0</xdr:colOff>
                    <xdr:row>0</xdr:row>
                    <xdr:rowOff>0</xdr:rowOff>
                  </from>
                  <to>
                    <xdr:col>36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19" name="Chkbox 46">
              <controlPr locked="0" defaultSize="0" autoFill="0" autoLine="0" autoPict="0">
                <anchor moveWithCells="1" sizeWithCells="1">
                  <from>
                    <xdr:col>51</xdr:col>
                    <xdr:colOff>0</xdr:colOff>
                    <xdr:row>0</xdr:row>
                    <xdr:rowOff>0</xdr:rowOff>
                  </from>
                  <to>
                    <xdr:col>51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20" name="Chkbox 47">
              <controlPr locked="0" defaultSize="0" autoFill="0" autoLine="0" autoPict="0">
                <anchor moveWithCells="1" sizeWithCells="1">
                  <from>
                    <xdr:col>52</xdr:col>
                    <xdr:colOff>0</xdr:colOff>
                    <xdr:row>0</xdr:row>
                    <xdr:rowOff>0</xdr:rowOff>
                  </from>
                  <to>
                    <xdr:col>52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21" name="Chkbox 48">
              <controlPr locked="0" defaultSize="0" autoFill="0" autoLine="0" autoPict="0">
                <anchor moveWithCells="1" sizeWithCells="1">
                  <from>
                    <xdr:col>53</xdr:col>
                    <xdr:colOff>0</xdr:colOff>
                    <xdr:row>0</xdr:row>
                    <xdr:rowOff>0</xdr:rowOff>
                  </from>
                  <to>
                    <xdr:col>53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22" name="Chkbox 49">
              <controlPr locked="0" defaultSize="0" autoFill="0" autoLine="0" autoPict="0">
                <anchor moveWithCells="1" sizeWithCells="1">
                  <from>
                    <xdr:col>54</xdr:col>
                    <xdr:colOff>0</xdr:colOff>
                    <xdr:row>0</xdr:row>
                    <xdr:rowOff>0</xdr:rowOff>
                  </from>
                  <to>
                    <xdr:col>54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23" name="Chkbox 50">
              <controlPr locked="0" defaultSize="0" autoFill="0" autoLine="0" autoPict="0">
                <anchor moveWithCells="1" sizeWithCells="1">
                  <from>
                    <xdr:col>55</xdr:col>
                    <xdr:colOff>0</xdr:colOff>
                    <xdr:row>0</xdr:row>
                    <xdr:rowOff>0</xdr:rowOff>
                  </from>
                  <to>
                    <xdr:col>55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24" name="Chkbox 51">
              <controlPr locked="0" defaultSize="0" autoFill="0" autoLine="0" autoPict="0">
                <anchor moveWithCells="1" sizeWithCells="1">
                  <from>
                    <xdr:col>56</xdr:col>
                    <xdr:colOff>0</xdr:colOff>
                    <xdr:row>0</xdr:row>
                    <xdr:rowOff>0</xdr:rowOff>
                  </from>
                  <to>
                    <xdr:col>56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25" name="Chkbox 52">
              <controlPr locked="0" defaultSize="0" autoFill="0" autoLine="0" autoPict="0">
                <anchor moveWithCells="1" sizeWithCells="1">
                  <from>
                    <xdr:col>57</xdr:col>
                    <xdr:colOff>0</xdr:colOff>
                    <xdr:row>0</xdr:row>
                    <xdr:rowOff>0</xdr:rowOff>
                  </from>
                  <to>
                    <xdr:col>57</xdr:col>
                    <xdr:colOff>838200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26" name="Chkbox 29">
              <controlPr locked="0" defaultSize="0" autoFill="0" autoLine="0" autoPict="0">
                <anchor moveWithCells="1" sizeWithCells="1">
                  <from>
                    <xdr:col>34</xdr:col>
                    <xdr:colOff>0</xdr:colOff>
                    <xdr:row>0</xdr:row>
                    <xdr:rowOff>0</xdr:rowOff>
                  </from>
                  <to>
                    <xdr:col>35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27" name="Chkbox 28">
              <controlPr locked="0" defaultSize="0" autoFill="0" autoLine="0" autoPict="0">
                <anchor moveWithCells="1" sizeWithCells="1">
                  <from>
                    <xdr:col>33</xdr:col>
                    <xdr:colOff>0</xdr:colOff>
                    <xdr:row>0</xdr:row>
                    <xdr:rowOff>0</xdr:rowOff>
                  </from>
                  <to>
                    <xdr:col>34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28" name="Chkbox 27">
              <controlPr locked="0" defaultSize="0" autoFill="0" autoLine="0" autoPict="0">
                <anchor moveWithCells="1" sizeWithCells="1">
                  <from>
                    <xdr:col>32</xdr:col>
                    <xdr:colOff>0</xdr:colOff>
                    <xdr:row>0</xdr:row>
                    <xdr:rowOff>0</xdr:rowOff>
                  </from>
                  <to>
                    <xdr:col>33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29" name="Chkbox 26">
              <controlPr locked="0" defaultSize="0" autoFill="0" autoLine="0" autoPict="0">
                <anchor moveWithCells="1" sizeWithCells="1">
                  <from>
                    <xdr:col>31</xdr:col>
                    <xdr:colOff>0</xdr:colOff>
                    <xdr:row>0</xdr:row>
                    <xdr:rowOff>0</xdr:rowOff>
                  </from>
                  <to>
                    <xdr:col>32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0" name="Chkbox 25">
              <controlPr locked="0" defaultSize="0" autoFill="0" autoLine="0" autoPict="0">
                <anchor moveWithCells="1" sizeWithCells="1">
                  <from>
                    <xdr:col>30</xdr:col>
                    <xdr:colOff>0</xdr:colOff>
                    <xdr:row>0</xdr:row>
                    <xdr:rowOff>0</xdr:rowOff>
                  </from>
                  <to>
                    <xdr:col>31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31" name="Chkbox 24">
              <controlPr locked="0" defaultSize="0" autoFill="0" autoLine="0" autoPict="0">
                <anchor moveWithCells="1" sizeWithCells="1">
                  <from>
                    <xdr:col>29</xdr:col>
                    <xdr:colOff>0</xdr:colOff>
                    <xdr:row>0</xdr:row>
                    <xdr:rowOff>0</xdr:rowOff>
                  </from>
                  <to>
                    <xdr:col>30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32" name="Chkbox 23">
              <controlPr locked="0" defaultSize="0" autoFill="0" autoLine="0" autoPict="0">
                <anchor moveWithCells="1" sizeWithCells="1">
                  <from>
                    <xdr:col>28</xdr:col>
                    <xdr:colOff>0</xdr:colOff>
                    <xdr:row>0</xdr:row>
                    <xdr:rowOff>0</xdr:rowOff>
                  </from>
                  <to>
                    <xdr:col>29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33" name="Chkbox 22">
              <controlPr locked="0" defaultSize="0" autoFill="0" autoLine="0" autoPict="0">
                <anchor moveWithCells="1" sizeWithCells="1">
                  <from>
                    <xdr:col>27</xdr:col>
                    <xdr:colOff>0</xdr:colOff>
                    <xdr:row>0</xdr:row>
                    <xdr:rowOff>0</xdr:rowOff>
                  </from>
                  <to>
                    <xdr:col>28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34" name="Chkbox 21">
              <controlPr locked="0" defaultSize="0" autoFill="0" autoLine="0" autoPict="0">
                <anchor moveWithCells="1" sizeWithCells="1">
                  <from>
                    <xdr:col>26</xdr:col>
                    <xdr:colOff>0</xdr:colOff>
                    <xdr:row>0</xdr:row>
                    <xdr:rowOff>0</xdr:rowOff>
                  </from>
                  <to>
                    <xdr:col>27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35" name="Chkbox 20">
              <controlPr locked="0" defaultSize="0" autoFill="0" autoLine="0" autoPict="0">
                <anchor moveWithCells="1" sizeWithCells="1">
                  <from>
                    <xdr:col>25</xdr:col>
                    <xdr:colOff>0</xdr:colOff>
                    <xdr:row>0</xdr:row>
                    <xdr:rowOff>0</xdr:rowOff>
                  </from>
                  <to>
                    <xdr:col>26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36" name="Chkbox 19">
              <controlPr locked="0" defaultSize="0" autoFill="0" autoLine="0" autoPict="0">
                <anchor moveWithCells="1" sizeWithCells="1">
                  <from>
                    <xdr:col>24</xdr:col>
                    <xdr:colOff>0</xdr:colOff>
                    <xdr:row>0</xdr:row>
                    <xdr:rowOff>0</xdr:rowOff>
                  </from>
                  <to>
                    <xdr:col>25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37" name="Chkbox 18">
              <controlPr locked="0" defaultSize="0" autoFill="0" autoLine="0" autoPict="0">
                <anchor moveWithCells="1" sizeWithCells="1">
                  <from>
                    <xdr:col>23</xdr:col>
                    <xdr:colOff>0</xdr:colOff>
                    <xdr:row>0</xdr:row>
                    <xdr:rowOff>0</xdr:rowOff>
                  </from>
                  <to>
                    <xdr:col>24</xdr:col>
                    <xdr:colOff>0</xdr:colOff>
                    <xdr:row>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38" name="Chkbox 17">
              <controlPr locked="0" defaultSize="0" autoFill="0" autoLine="0" autoPict="0">
                <anchor moveWithCells="1" sizeWithCells="1">
                  <from>
                    <xdr:col>22</xdr:col>
                    <xdr:colOff>0</xdr:colOff>
                    <xdr:row>0</xdr:row>
                    <xdr:rowOff>0</xdr:rowOff>
                  </from>
                  <to>
                    <xdr:col>23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39" name="Chkbox 16">
              <controlPr locked="0" defaultSize="0" autoFill="0" autoLine="0" autoPict="0">
                <anchor moveWithCells="1" sizeWithCells="1">
                  <from>
                    <xdr:col>21</xdr:col>
                    <xdr:colOff>0</xdr:colOff>
                    <xdr:row>0</xdr:row>
                    <xdr:rowOff>0</xdr:rowOff>
                  </from>
                  <to>
                    <xdr:col>22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0" name="Chkbox 15">
              <controlPr locked="0" defaultSize="0" autoFill="0" autoLine="0" autoPict="0">
                <anchor moveWithCells="1" sizeWithCells="1">
                  <from>
                    <xdr:col>20</xdr:col>
                    <xdr:colOff>0</xdr:colOff>
                    <xdr:row>0</xdr:row>
                    <xdr:rowOff>0</xdr:rowOff>
                  </from>
                  <to>
                    <xdr:col>21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1" name="Chkbox 14">
              <controlPr locked="0" defaultSize="0" autoFill="0" autoLine="0" autoPict="0">
                <anchor moveWithCells="1" sizeWithCells="1">
                  <from>
                    <xdr:col>19</xdr:col>
                    <xdr:colOff>0</xdr:colOff>
                    <xdr:row>0</xdr:row>
                    <xdr:rowOff>0</xdr:rowOff>
                  </from>
                  <to>
                    <xdr:col>20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2" name="Chkbox 13">
              <controlPr locked="0" defaultSize="0" autoFill="0" autoLine="0" autoPict="0">
                <anchor moveWithCells="1" sizeWithCells="1">
                  <from>
                    <xdr:col>18</xdr:col>
                    <xdr:colOff>0</xdr:colOff>
                    <xdr:row>0</xdr:row>
                    <xdr:rowOff>0</xdr:rowOff>
                  </from>
                  <to>
                    <xdr:col>19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3" name="Chkbox 12">
              <controlPr locked="0" defaultSize="0" autoFill="0" autoLine="0" autoPict="0">
                <anchor moveWithCells="1" sizeWithCells="1">
                  <from>
                    <xdr:col>17</xdr:col>
                    <xdr:colOff>0</xdr:colOff>
                    <xdr:row>0</xdr:row>
                    <xdr:rowOff>0</xdr:rowOff>
                  </from>
                  <to>
                    <xdr:col>18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44" name="Chkbox 11">
              <controlPr locked="0" defaultSize="0" autoFill="0" autoLine="0" autoPict="0">
                <anchor moveWithCells="1" sizeWithCells="1">
                  <from>
                    <xdr:col>16</xdr:col>
                    <xdr:colOff>0</xdr:colOff>
                    <xdr:row>0</xdr:row>
                    <xdr:rowOff>0</xdr:rowOff>
                  </from>
                  <to>
                    <xdr:col>17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45" name="Chkbox 10">
              <controlPr locked="0" defaultSize="0" autoFill="0" autoLine="0" autoPict="0">
                <anchor moveWithCells="1" sizeWithCells="1">
                  <from>
                    <xdr:col>15</xdr:col>
                    <xdr:colOff>0</xdr:colOff>
                    <xdr:row>0</xdr:row>
                    <xdr:rowOff>0</xdr:rowOff>
                  </from>
                  <to>
                    <xdr:col>16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46" name="Chkbox 9">
              <controlPr locked="0" defaultSize="0" autoFill="0" autoLine="0" autoPict="0">
                <anchor moveWithCells="1" sizeWithCells="1">
                  <from>
                    <xdr:col>11</xdr:col>
                    <xdr:colOff>0</xdr:colOff>
                    <xdr:row>0</xdr:row>
                    <xdr:rowOff>0</xdr:rowOff>
                  </from>
                  <to>
                    <xdr:col>12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47" name="Chkbox 8">
              <controlPr locked="0" defaultSize="0" autoFill="0" autoLine="0" autoPict="0">
                <anchor moveWithCells="1" sizeWithCells="1">
                  <from>
                    <xdr:col>13</xdr:col>
                    <xdr:colOff>0</xdr:colOff>
                    <xdr:row>0</xdr:row>
                    <xdr:rowOff>0</xdr:rowOff>
                  </from>
                  <to>
                    <xdr:col>14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48" name="Chkbox 7">
              <controlPr locked="0" defaultSize="0" autoFill="0" autoLine="0" autoPict="0">
                <anchor moveWithCells="1" sizeWithCells="1">
                  <from>
                    <xdr:col>12</xdr:col>
                    <xdr:colOff>0</xdr:colOff>
                    <xdr:row>0</xdr:row>
                    <xdr:rowOff>0</xdr:rowOff>
                  </from>
                  <to>
                    <xdr:col>13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49" name="Chkbox 6">
              <controlPr locked="0" defaultSize="0" autoFill="0" autoLine="0" autoPict="0">
                <anchor moveWithCells="1" sizeWithCells="1">
                  <from>
                    <xdr:col>14</xdr:col>
                    <xdr:colOff>0</xdr:colOff>
                    <xdr:row>0</xdr:row>
                    <xdr:rowOff>0</xdr:rowOff>
                  </from>
                  <to>
                    <xdr:col>15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0" name="Chkbox 5">
              <controlPr locked="0" defaultSize="0" autoFill="0" autoLine="0" autoPict="0">
                <anchor moveWithCells="1" sizeWithCells="1">
                  <from>
                    <xdr:col>10</xdr:col>
                    <xdr:colOff>0</xdr:colOff>
                    <xdr:row>0</xdr:row>
                    <xdr:rowOff>0</xdr:rowOff>
                  </from>
                  <to>
                    <xdr:col>11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1" name="Chkbox 4">
              <controlPr locked="0" defaultSize="0" autoFill="0" autoLine="0" autoPict="0">
                <anchor moveWithCells="1" sizeWithCells="1">
                  <from>
                    <xdr:col>9</xdr:col>
                    <xdr:colOff>0</xdr:colOff>
                    <xdr:row>0</xdr:row>
                    <xdr:rowOff>0</xdr:rowOff>
                  </from>
                  <to>
                    <xdr:col>10</xdr:col>
                    <xdr:colOff>25400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2" name="Chkbox 3">
              <controlPr locked="0" defaultSize="0" autoFill="0" autoLine="0" autoPict="0">
                <anchor moveWithCells="1" sizeWithCells="1">
                  <from>
                    <xdr:col>8</xdr:col>
                    <xdr:colOff>0</xdr:colOff>
                    <xdr:row>0</xdr:row>
                    <xdr:rowOff>0</xdr:rowOff>
                  </from>
                  <to>
                    <xdr:col>9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3" name="Chkbox 1">
              <controlPr locked="0" defaultSize="0" autoFill="0" autoLine="0" autoPict="0">
                <anchor moveWithCells="1" sizeWithCells="1">
                  <from>
                    <xdr:col>6</xdr:col>
                    <xdr:colOff>0</xdr:colOff>
                    <xdr:row>0</xdr:row>
                    <xdr:rowOff>0</xdr:rowOff>
                  </from>
                  <to>
                    <xdr:col>7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4" name="Chkbox 2">
              <controlPr locked="0" defaultSize="0" autoFill="0" autoLine="0" autoPict="0">
                <anchor moveWithCells="1" sizeWithCells="1">
                  <from>
                    <xdr:col>7</xdr:col>
                    <xdr:colOff>0</xdr:colOff>
                    <xdr:row>0</xdr:row>
                    <xdr:rowOff>0</xdr:rowOff>
                  </from>
                  <to>
                    <xdr:col>8</xdr:col>
                    <xdr:colOff>0</xdr:colOff>
                    <xdr:row>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B4446-A4A2-1B40-A65C-9FA2C53F7ED0}">
  <sheetPr codeName="Sheet3"/>
  <dimension ref="A1:J23"/>
  <sheetViews>
    <sheetView zoomScaleNormal="100" workbookViewId="0">
      <selection activeCell="F13" sqref="F13"/>
    </sheetView>
  </sheetViews>
  <sheetFormatPr baseColWidth="10" defaultColWidth="11.5" defaultRowHeight="16" x14ac:dyDescent="0.2"/>
  <cols>
    <col min="2" max="2" width="18.33203125" customWidth="1"/>
    <col min="3" max="3" width="29.6640625" customWidth="1"/>
    <col min="4" max="4" width="29.6640625" bestFit="1" customWidth="1"/>
    <col min="5" max="5" width="13.83203125" customWidth="1"/>
    <col min="6" max="6" width="12.5" style="48" customWidth="1"/>
    <col min="7" max="7" width="11.6640625" customWidth="1"/>
    <col min="9" max="9" width="21.33203125" customWidth="1"/>
    <col min="10" max="10" width="17.1640625" customWidth="1"/>
  </cols>
  <sheetData>
    <row r="1" spans="1:10" ht="17" customHeight="1" x14ac:dyDescent="0.2">
      <c r="A1" s="1" t="s">
        <v>285</v>
      </c>
      <c r="B1" s="1" t="s">
        <v>286</v>
      </c>
      <c r="C1" s="1" t="s">
        <v>1</v>
      </c>
      <c r="D1" s="1" t="s">
        <v>284</v>
      </c>
      <c r="E1" s="47" t="s">
        <v>67</v>
      </c>
      <c r="F1" s="1" t="s">
        <v>120</v>
      </c>
      <c r="G1" t="s">
        <v>334</v>
      </c>
      <c r="I1" s="76" t="s">
        <v>1</v>
      </c>
      <c r="J1" s="78" t="s">
        <v>337</v>
      </c>
    </row>
    <row r="2" spans="1:10" ht="17" thickBot="1" x14ac:dyDescent="0.25">
      <c r="A2" s="52"/>
      <c r="B2" s="38"/>
      <c r="C2" s="38" t="s">
        <v>2</v>
      </c>
      <c r="D2" s="40">
        <v>6</v>
      </c>
      <c r="E2" s="46">
        <f>IF(ISBLANK(tBudget[[#This Row],[Months]]),"",tBudget[[#This Row],[Months]]*160)</f>
        <v>960</v>
      </c>
      <c r="F2" s="1">
        <f>_xlfn.IFNA(INDEX(tExtRate[External Factor],MATCH(tBudget[[#This Row],[Role]],tExtRate[External Role],0))*tBudget[[#This Row],[Hours]],"")</f>
        <v>201600</v>
      </c>
      <c r="I2" s="77"/>
      <c r="J2" s="79"/>
    </row>
    <row r="3" spans="1:10" ht="17" thickBot="1" x14ac:dyDescent="0.25">
      <c r="A3" s="52"/>
      <c r="B3" s="38"/>
      <c r="C3" s="38" t="s">
        <v>8</v>
      </c>
      <c r="D3" s="40">
        <v>6</v>
      </c>
      <c r="E3" s="46">
        <f>IF(ISBLANK(tBudget[[#This Row],[Months]]),"",tBudget[[#This Row],[Months]]*160)</f>
        <v>960</v>
      </c>
      <c r="F3" s="1">
        <f>_xlfn.IFNA(INDEX(tExtRate[External Factor],MATCH(tBudget[[#This Row],[Role]],tExtRate[External Role],0))*tBudget[[#This Row],[Hours]],"")</f>
        <v>230400</v>
      </c>
      <c r="I3" s="62" t="s">
        <v>2</v>
      </c>
      <c r="J3" s="63">
        <v>0.5</v>
      </c>
    </row>
    <row r="4" spans="1:10" ht="17" thickBot="1" x14ac:dyDescent="0.25">
      <c r="A4" s="52"/>
      <c r="B4" s="38"/>
      <c r="C4" s="38" t="s">
        <v>5</v>
      </c>
      <c r="D4" s="40">
        <v>18</v>
      </c>
      <c r="E4" s="46">
        <f>IF(ISBLANK(tBudget[[#This Row],[Months]]),"",tBudget[[#This Row],[Months]]*160)</f>
        <v>2880</v>
      </c>
      <c r="F4" s="1">
        <f>_xlfn.IFNA(INDEX(tExtRate[External Factor],MATCH(tBudget[[#This Row],[Role]],tExtRate[External Role],0))*tBudget[[#This Row],[Hours]],"")</f>
        <v>374400</v>
      </c>
      <c r="I4" s="62" t="s">
        <v>9</v>
      </c>
      <c r="J4" s="63">
        <v>0</v>
      </c>
    </row>
    <row r="5" spans="1:10" ht="17" thickBot="1" x14ac:dyDescent="0.25">
      <c r="A5" s="52"/>
      <c r="B5" s="38"/>
      <c r="C5" s="38" t="s">
        <v>6</v>
      </c>
      <c r="D5" s="40">
        <v>6</v>
      </c>
      <c r="E5" s="46">
        <f>IF(ISBLANK(tBudget[[#This Row],[Months]]),"",tBudget[[#This Row],[Months]]*160)</f>
        <v>960</v>
      </c>
      <c r="F5" s="1">
        <f>_xlfn.IFNA(INDEX(tExtRate[External Factor],MATCH(tBudget[[#This Row],[Role]],tExtRate[External Role],0))*tBudget[[#This Row],[Hours]],"")</f>
        <v>96000</v>
      </c>
      <c r="I5" s="62" t="s">
        <v>8</v>
      </c>
      <c r="J5" s="63">
        <v>0.5</v>
      </c>
    </row>
    <row r="6" spans="1:10" ht="17" thickBot="1" x14ac:dyDescent="0.25">
      <c r="A6" s="52"/>
      <c r="B6" s="38"/>
      <c r="C6" s="38" t="s">
        <v>15</v>
      </c>
      <c r="D6" s="40">
        <v>6</v>
      </c>
      <c r="E6" s="46">
        <f>IF(ISBLANK(tBudget[[#This Row],[Months]]),"",tBudget[[#This Row],[Months]]*160)</f>
        <v>960</v>
      </c>
      <c r="F6" s="39">
        <f>_xlfn.IFNA(INDEX(tExtRate[External Factor],MATCH(tBudget[[#This Row],[Role]],tExtRate[External Role],0))*tBudget[[#This Row],[Hours]],"")</f>
        <v>144000</v>
      </c>
      <c r="I6" s="62" t="s">
        <v>5</v>
      </c>
      <c r="J6" s="63">
        <v>1.5</v>
      </c>
    </row>
    <row r="7" spans="1:10" ht="17" thickBot="1" x14ac:dyDescent="0.25">
      <c r="A7" s="52"/>
      <c r="B7" s="38"/>
      <c r="C7" s="38" t="s">
        <v>23</v>
      </c>
      <c r="D7" s="40">
        <v>3</v>
      </c>
      <c r="E7" s="46">
        <f>IF(ISBLANK(tBudget[[#This Row],[Months]]),"",tBudget[[#This Row],[Months]]*160)</f>
        <v>480</v>
      </c>
      <c r="F7" s="1">
        <f>_xlfn.IFNA(INDEX(tExtRate[External Factor],MATCH(tBudget[[#This Row],[Role]],tExtRate[External Role],0))*tBudget[[#This Row],[Hours]],"")</f>
        <v>57600</v>
      </c>
      <c r="I7" s="62" t="s">
        <v>6</v>
      </c>
      <c r="J7" s="63">
        <v>0.5</v>
      </c>
    </row>
    <row r="8" spans="1:10" ht="17" thickBot="1" x14ac:dyDescent="0.25">
      <c r="A8" s="52"/>
      <c r="B8" s="38"/>
      <c r="C8" s="38" t="s">
        <v>16</v>
      </c>
      <c r="D8" s="40">
        <v>1.3</v>
      </c>
      <c r="E8" s="46">
        <f>IF(ISBLANK(tBudget[[#This Row],[Months]]),"",tBudget[[#This Row],[Months]]*160)</f>
        <v>208</v>
      </c>
      <c r="F8" s="1">
        <f>_xlfn.IFNA(INDEX(tExtRate[External Factor],MATCH(tBudget[[#This Row],[Role]],tExtRate[External Role],0))*tBudget[[#This Row],[Hours]],"")</f>
        <v>24960</v>
      </c>
      <c r="G8" t="s">
        <v>333</v>
      </c>
      <c r="I8" s="62" t="s">
        <v>23</v>
      </c>
      <c r="J8" s="63">
        <v>0.5</v>
      </c>
    </row>
    <row r="9" spans="1:10" ht="17" thickBot="1" x14ac:dyDescent="0.25">
      <c r="A9" s="52"/>
      <c r="B9" s="38"/>
      <c r="C9" s="38"/>
      <c r="D9" s="40"/>
      <c r="E9" s="46"/>
      <c r="F9" s="1"/>
      <c r="I9" s="62" t="s">
        <v>15</v>
      </c>
      <c r="J9" s="63">
        <v>0.5</v>
      </c>
    </row>
    <row r="10" spans="1:10" ht="17" thickBot="1" x14ac:dyDescent="0.25">
      <c r="A10" s="52"/>
      <c r="B10" s="38"/>
      <c r="C10" s="38"/>
      <c r="D10" s="40"/>
      <c r="E10" s="46"/>
      <c r="F10" s="39" t="str">
        <f>_xlfn.IFNA(INDEX(tExtRate[External Factor],MATCH(tBudget[[#This Row],[Role]],tExtRate[External Role],0))*tBudget[[#This Row],[Hours]],"")</f>
        <v/>
      </c>
      <c r="I10" s="62" t="s">
        <v>335</v>
      </c>
      <c r="J10" s="63" t="s">
        <v>333</v>
      </c>
    </row>
    <row r="11" spans="1:10" ht="17" thickBot="1" x14ac:dyDescent="0.25">
      <c r="A11" s="52"/>
      <c r="B11" s="38"/>
      <c r="C11" s="38"/>
      <c r="D11" s="40"/>
      <c r="E11" s="46" t="str">
        <f>IF(ISBLANK(tBudget[[#This Row],[Months]]),"",tBudget[[#This Row],[Months]]*160)</f>
        <v/>
      </c>
      <c r="F11" s="1" t="str">
        <f>_xlfn.IFNA(INDEX(tExtRate[External Factor],MATCH(tBudget[[#This Row],[Role]],tExtRate[External Role],0))*tBudget[[#This Row],[Hours]],"")</f>
        <v/>
      </c>
      <c r="I11" s="64" t="s">
        <v>336</v>
      </c>
      <c r="J11" s="65">
        <v>4</v>
      </c>
    </row>
    <row r="12" spans="1:10" x14ac:dyDescent="0.2">
      <c r="A12" s="52"/>
      <c r="B12" s="38"/>
      <c r="C12" s="38"/>
      <c r="D12" s="40"/>
      <c r="E12" s="46" t="str">
        <f>IF(ISBLANK(tBudget[[#This Row],[Months]]),"",tBudget[[#This Row],[Months]]*160)</f>
        <v/>
      </c>
      <c r="F12" s="1" t="str">
        <f>_xlfn.IFNA(INDEX(tExtRate[External Factor],MATCH(tBudget[[#This Row],[Role]],tExtRate[External Role],0))*tBudget[[#This Row],[Hours]],"")</f>
        <v/>
      </c>
    </row>
    <row r="13" spans="1:10" x14ac:dyDescent="0.2">
      <c r="A13" s="52"/>
      <c r="B13" s="38"/>
      <c r="C13" s="38"/>
      <c r="D13" s="40"/>
      <c r="E13" s="46" t="str">
        <f>IF(ISBLANK(tBudget[[#This Row],[Months]]),"",tBudget[[#This Row],[Months]]*160)</f>
        <v/>
      </c>
      <c r="F13" s="1" t="str">
        <f>_xlfn.IFNA(INDEX(tExtRate[External Factor],MATCH(tBudget[[#This Row],[Role]],tExtRate[External Role],0))*tBudget[[#This Row],[Hours]],"")</f>
        <v/>
      </c>
    </row>
    <row r="14" spans="1:10" x14ac:dyDescent="0.2">
      <c r="A14" s="52"/>
      <c r="B14" s="38"/>
      <c r="C14" s="38"/>
      <c r="D14" s="40"/>
      <c r="E14" s="46" t="str">
        <f>IF(ISBLANK(tBudget[[#This Row],[Months]]),"",tBudget[[#This Row],[Months]]*160)</f>
        <v/>
      </c>
      <c r="F14" s="1" t="str">
        <f>_xlfn.IFNA(INDEX(tExtRate[External Factor],MATCH(tBudget[[#This Row],[Role]],tExtRate[External Role],0))*tBudget[[#This Row],[Hours]],"")</f>
        <v/>
      </c>
      <c r="I14" t="s">
        <v>338</v>
      </c>
    </row>
    <row r="15" spans="1:10" x14ac:dyDescent="0.2">
      <c r="A15" s="52"/>
      <c r="B15" s="38"/>
      <c r="C15" s="38"/>
      <c r="D15" s="40"/>
      <c r="E15" s="46" t="str">
        <f>IF(ISBLANK(tBudget[[#This Row],[Months]]),"",tBudget[[#This Row],[Months]]*160)</f>
        <v/>
      </c>
      <c r="F15" s="1" t="str">
        <f>_xlfn.IFNA(INDEX(tExtRate[External Factor],MATCH(tBudget[[#This Row],[Role]],tExtRate[External Role],0))*tBudget[[#This Row],[Hours]],"")</f>
        <v/>
      </c>
    </row>
    <row r="16" spans="1:10" x14ac:dyDescent="0.2">
      <c r="A16" s="52"/>
      <c r="B16" s="38"/>
      <c r="C16" s="38"/>
      <c r="D16" s="40"/>
      <c r="E16" s="46" t="str">
        <f>IF(ISBLANK(tBudget[[#This Row],[Months]]),"",tBudget[[#This Row],[Months]]*160)</f>
        <v/>
      </c>
      <c r="F16" s="1" t="str">
        <f>_xlfn.IFNA(INDEX(tExtRate[External Factor],MATCH(tBudget[[#This Row],[Role]],tExtRate[External Role],0))*tBudget[[#This Row],[Hours]],"")</f>
        <v/>
      </c>
    </row>
    <row r="17" spans="1:6" x14ac:dyDescent="0.2">
      <c r="A17" s="52"/>
      <c r="B17" s="38"/>
      <c r="C17" s="38"/>
      <c r="D17" s="40"/>
      <c r="E17" s="46" t="str">
        <f>IF(ISBLANK(tBudget[[#This Row],[Months]]),"",tBudget[[#This Row],[Months]]*160)</f>
        <v/>
      </c>
      <c r="F17" s="1" t="str">
        <f>_xlfn.IFNA(INDEX(tExtRate[External Factor],MATCH(tBudget[[#This Row],[Role]],tExtRate[External Role],0))*tBudget[[#This Row],[Hours]],"")</f>
        <v/>
      </c>
    </row>
    <row r="18" spans="1:6" x14ac:dyDescent="0.2">
      <c r="A18" s="52"/>
      <c r="B18" s="38"/>
      <c r="C18" s="38"/>
      <c r="D18" s="40"/>
      <c r="E18" s="46" t="str">
        <f>IF(ISBLANK(tBudget[[#This Row],[Months]]),"",tBudget[[#This Row],[Months]]*160)</f>
        <v/>
      </c>
      <c r="F18" s="1" t="str">
        <f>_xlfn.IFNA(INDEX(tExtRate[External Factor],MATCH(tBudget[[#This Row],[Role]],tExtRate[External Role],0))*tBudget[[#This Row],[Hours]],"")</f>
        <v/>
      </c>
    </row>
    <row r="19" spans="1:6" x14ac:dyDescent="0.2">
      <c r="A19" s="52"/>
      <c r="B19" s="38"/>
      <c r="C19" s="38"/>
      <c r="D19" s="40"/>
      <c r="E19" s="46" t="str">
        <f>IF(ISBLANK(tBudget[[#This Row],[Months]]),"",tBudget[[#This Row],[Months]]*160)</f>
        <v/>
      </c>
      <c r="F19" s="1" t="str">
        <f>_xlfn.IFNA(INDEX(tExtRate[External Factor],MATCH(tBudget[[#This Row],[Role]],tExtRate[External Role],0))*tBudget[[#This Row],[Hours]],"")</f>
        <v/>
      </c>
    </row>
    <row r="20" spans="1:6" x14ac:dyDescent="0.2">
      <c r="A20" s="52"/>
      <c r="B20" s="38"/>
      <c r="C20" s="38"/>
      <c r="D20" s="40"/>
      <c r="E20" s="46" t="str">
        <f>IF(ISBLANK(tBudget[[#This Row],[Months]]),"",tBudget[[#This Row],[Months]]*160)</f>
        <v/>
      </c>
      <c r="F20" s="1" t="str">
        <f>_xlfn.IFNA(INDEX(tExtRate[External Factor],MATCH(tBudget[[#This Row],[Role]],tExtRate[External Role],0))*tBudget[[#This Row],[Hours]],"")</f>
        <v/>
      </c>
    </row>
    <row r="21" spans="1:6" x14ac:dyDescent="0.2">
      <c r="A21" s="52"/>
      <c r="B21" s="38"/>
      <c r="C21" s="38"/>
      <c r="D21" s="40"/>
      <c r="E21" s="46" t="str">
        <f>IF(ISBLANK(tBudget[[#This Row],[Months]]),"",tBudget[[#This Row],[Months]]*160)</f>
        <v/>
      </c>
      <c r="F21" s="1" t="str">
        <f>_xlfn.IFNA(INDEX(tExtRate[External Factor],MATCH(tBudget[[#This Row],[Role]],tExtRate[External Role],0))*tBudget[[#This Row],[Hours]],"")</f>
        <v/>
      </c>
    </row>
    <row r="22" spans="1:6" x14ac:dyDescent="0.2">
      <c r="A22" s="52"/>
      <c r="B22" s="38"/>
      <c r="C22" s="38"/>
      <c r="D22" s="40"/>
      <c r="E22" s="46" t="str">
        <f>IF(ISBLANK(tBudget[[#This Row],[Months]]),"",tBudget[[#This Row],[Months]]*160)</f>
        <v/>
      </c>
      <c r="F22" s="1" t="str">
        <f>_xlfn.IFNA(INDEX(tExtRate[External Factor],MATCH(tBudget[[#This Row],[Role]],tExtRate[External Role],0))*tBudget[[#This Row],[Hours]],"")</f>
        <v/>
      </c>
    </row>
    <row r="23" spans="1:6" x14ac:dyDescent="0.2">
      <c r="A23" s="1"/>
      <c r="B23" s="1"/>
      <c r="C23" s="1" t="s">
        <v>10</v>
      </c>
      <c r="D23" s="49">
        <f>SUBTOTAL(109,tBudget[Months])</f>
        <v>46.3</v>
      </c>
      <c r="E23" s="58">
        <f>SUBTOTAL(109,tBudget[Hours])</f>
        <v>7408</v>
      </c>
      <c r="F23" s="49">
        <f>SUBTOTAL(109,tBudget[Cost])</f>
        <v>1128960</v>
      </c>
    </row>
  </sheetData>
  <mergeCells count="2">
    <mergeCell ref="I1:I2"/>
    <mergeCell ref="J1:J2"/>
  </mergeCells>
  <phoneticPr fontId="12" type="noConversion"/>
  <dataValidations count="1">
    <dataValidation type="list" allowBlank="1" showInputMessage="1" showErrorMessage="1" sqref="C1" xr:uid="{9D7B0F39-3B9D-8E43-B114-82CDF49F8D71}">
      <formula1>#REF!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A40F10F-EEED-1F4D-8A6C-F4E147F38902}">
          <x14:formula1>
            <xm:f>'Rate Card'!$B$2:$B$27</xm:f>
          </x14:formula1>
          <xm:sqref>C2:C22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AA47-286C-9643-856F-0E81F7422E75}">
  <sheetPr codeName="Sheet8"/>
  <dimension ref="A1:G75"/>
  <sheetViews>
    <sheetView zoomScaleNormal="100" workbookViewId="0">
      <selection activeCell="D6" sqref="D6"/>
    </sheetView>
  </sheetViews>
  <sheetFormatPr baseColWidth="10" defaultColWidth="11.5" defaultRowHeight="16" x14ac:dyDescent="0.2"/>
  <cols>
    <col min="1" max="1" width="18.5" bestFit="1" customWidth="1"/>
    <col min="2" max="2" width="29.6640625" style="1" bestFit="1" customWidth="1"/>
    <col min="3" max="3" width="13.6640625" bestFit="1" customWidth="1"/>
    <col min="4" max="4" width="12.5" customWidth="1"/>
    <col min="5" max="5" width="18.5" style="30" bestFit="1" customWidth="1"/>
    <col min="6" max="6" width="21.6640625" bestFit="1" customWidth="1"/>
    <col min="7" max="7" width="13.1640625" bestFit="1" customWidth="1"/>
  </cols>
  <sheetData>
    <row r="1" spans="1:7" x14ac:dyDescent="0.2">
      <c r="A1" t="s">
        <v>320</v>
      </c>
      <c r="B1" t="s">
        <v>11</v>
      </c>
      <c r="C1" s="1" t="s">
        <v>12</v>
      </c>
      <c r="E1" t="s">
        <v>320</v>
      </c>
      <c r="F1" t="s">
        <v>28</v>
      </c>
      <c r="G1" s="30" t="s">
        <v>29</v>
      </c>
    </row>
    <row r="2" spans="1:7" x14ac:dyDescent="0.2">
      <c r="A2" t="s">
        <v>321</v>
      </c>
      <c r="B2" s="61" t="s">
        <v>25</v>
      </c>
      <c r="C2" s="1">
        <v>270</v>
      </c>
      <c r="E2" t="s">
        <v>321</v>
      </c>
      <c r="F2" t="s">
        <v>56</v>
      </c>
      <c r="G2" s="30">
        <v>270</v>
      </c>
    </row>
    <row r="3" spans="1:7" x14ac:dyDescent="0.2">
      <c r="A3" t="s">
        <v>321</v>
      </c>
      <c r="B3" s="61" t="s">
        <v>26</v>
      </c>
      <c r="C3" s="1">
        <v>240</v>
      </c>
      <c r="E3" t="s">
        <v>321</v>
      </c>
      <c r="F3" t="s">
        <v>53</v>
      </c>
      <c r="G3" s="30">
        <v>240</v>
      </c>
    </row>
    <row r="4" spans="1:7" x14ac:dyDescent="0.2">
      <c r="A4" t="s">
        <v>321</v>
      </c>
      <c r="B4" s="61" t="s">
        <v>9</v>
      </c>
      <c r="C4" s="1">
        <v>120</v>
      </c>
      <c r="E4" t="s">
        <v>321</v>
      </c>
      <c r="F4" t="s">
        <v>9</v>
      </c>
      <c r="G4" s="30">
        <v>120</v>
      </c>
    </row>
    <row r="5" spans="1:7" x14ac:dyDescent="0.2">
      <c r="A5" t="s">
        <v>321</v>
      </c>
      <c r="B5" s="61" t="s">
        <v>3</v>
      </c>
      <c r="C5" s="1">
        <v>100</v>
      </c>
      <c r="E5" t="s">
        <v>321</v>
      </c>
      <c r="F5" t="s">
        <v>3</v>
      </c>
      <c r="G5" s="30">
        <v>100</v>
      </c>
    </row>
    <row r="6" spans="1:7" x14ac:dyDescent="0.2">
      <c r="A6" t="s">
        <v>322</v>
      </c>
      <c r="B6" s="61" t="s">
        <v>13</v>
      </c>
      <c r="C6" s="1">
        <v>350</v>
      </c>
      <c r="E6" t="s">
        <v>322</v>
      </c>
      <c r="F6" t="s">
        <v>49</v>
      </c>
      <c r="G6" s="30">
        <v>350</v>
      </c>
    </row>
    <row r="7" spans="1:7" x14ac:dyDescent="0.2">
      <c r="A7" t="s">
        <v>322</v>
      </c>
      <c r="B7" s="61" t="s">
        <v>24</v>
      </c>
      <c r="C7" s="1">
        <v>170</v>
      </c>
      <c r="E7" t="s">
        <v>322</v>
      </c>
      <c r="F7" t="s">
        <v>172</v>
      </c>
      <c r="G7" s="30">
        <v>200</v>
      </c>
    </row>
    <row r="8" spans="1:7" x14ac:dyDescent="0.2">
      <c r="A8" t="s">
        <v>322</v>
      </c>
      <c r="B8" s="61" t="s">
        <v>27</v>
      </c>
      <c r="C8" s="1">
        <v>120</v>
      </c>
      <c r="E8" t="s">
        <v>322</v>
      </c>
      <c r="F8" t="s">
        <v>52</v>
      </c>
      <c r="G8" s="30">
        <v>170</v>
      </c>
    </row>
    <row r="9" spans="1:7" x14ac:dyDescent="0.2">
      <c r="A9" t="s">
        <v>322</v>
      </c>
      <c r="B9" s="61" t="s">
        <v>16</v>
      </c>
      <c r="C9" s="1">
        <v>120</v>
      </c>
      <c r="E9" t="s">
        <v>322</v>
      </c>
      <c r="F9" t="s">
        <v>55</v>
      </c>
      <c r="G9" s="30">
        <v>150</v>
      </c>
    </row>
    <row r="10" spans="1:7" x14ac:dyDescent="0.2">
      <c r="A10" t="s">
        <v>323</v>
      </c>
      <c r="B10" s="61" t="s">
        <v>14</v>
      </c>
      <c r="C10" s="1">
        <v>240</v>
      </c>
      <c r="E10" t="s">
        <v>322</v>
      </c>
      <c r="F10" t="s">
        <v>50</v>
      </c>
      <c r="G10" s="30">
        <v>150</v>
      </c>
    </row>
    <row r="11" spans="1:7" x14ac:dyDescent="0.2">
      <c r="A11" t="s">
        <v>323</v>
      </c>
      <c r="B11" s="61" t="s">
        <v>15</v>
      </c>
      <c r="C11" s="1">
        <v>150</v>
      </c>
      <c r="E11" t="s">
        <v>322</v>
      </c>
      <c r="F11" t="s">
        <v>24</v>
      </c>
      <c r="G11" s="30">
        <v>150</v>
      </c>
    </row>
    <row r="12" spans="1:7" x14ac:dyDescent="0.2">
      <c r="A12" t="s">
        <v>324</v>
      </c>
      <c r="B12" s="61" t="s">
        <v>325</v>
      </c>
      <c r="C12" s="1">
        <v>270</v>
      </c>
      <c r="E12" t="s">
        <v>322</v>
      </c>
      <c r="F12" t="s">
        <v>27</v>
      </c>
      <c r="G12" s="30">
        <v>120</v>
      </c>
    </row>
    <row r="13" spans="1:7" x14ac:dyDescent="0.2">
      <c r="A13" t="s">
        <v>324</v>
      </c>
      <c r="B13" s="61" t="s">
        <v>22</v>
      </c>
      <c r="C13" s="1">
        <v>230</v>
      </c>
      <c r="E13" t="s">
        <v>322</v>
      </c>
      <c r="F13" t="s">
        <v>51</v>
      </c>
      <c r="G13" s="30">
        <v>120</v>
      </c>
    </row>
    <row r="14" spans="1:7" x14ac:dyDescent="0.2">
      <c r="A14" t="s">
        <v>324</v>
      </c>
      <c r="B14" s="61" t="s">
        <v>2</v>
      </c>
      <c r="C14" s="1">
        <v>210</v>
      </c>
      <c r="E14" t="s">
        <v>323</v>
      </c>
      <c r="F14" t="s">
        <v>40</v>
      </c>
      <c r="G14" s="30">
        <v>270</v>
      </c>
    </row>
    <row r="15" spans="1:7" x14ac:dyDescent="0.2">
      <c r="A15" t="s">
        <v>324</v>
      </c>
      <c r="B15" s="61" t="s">
        <v>18</v>
      </c>
      <c r="C15" s="1">
        <v>100</v>
      </c>
      <c r="E15" t="s">
        <v>323</v>
      </c>
      <c r="F15" t="s">
        <v>15</v>
      </c>
      <c r="G15" s="30">
        <v>240</v>
      </c>
    </row>
    <row r="16" spans="1:7" x14ac:dyDescent="0.2">
      <c r="A16" t="s">
        <v>326</v>
      </c>
      <c r="B16" s="61" t="s">
        <v>23</v>
      </c>
      <c r="C16" s="1">
        <v>120</v>
      </c>
      <c r="E16" t="s">
        <v>323</v>
      </c>
      <c r="F16" t="s">
        <v>41</v>
      </c>
      <c r="G16" s="30">
        <v>170</v>
      </c>
    </row>
    <row r="17" spans="1:7" x14ac:dyDescent="0.2">
      <c r="A17" t="s">
        <v>326</v>
      </c>
      <c r="B17" s="61" t="s">
        <v>19</v>
      </c>
      <c r="C17" s="1">
        <v>100</v>
      </c>
      <c r="E17" t="s">
        <v>323</v>
      </c>
      <c r="F17" t="s">
        <v>42</v>
      </c>
      <c r="G17" s="30">
        <v>150</v>
      </c>
    </row>
    <row r="18" spans="1:7" x14ac:dyDescent="0.2">
      <c r="A18" t="s">
        <v>57</v>
      </c>
      <c r="B18" s="61" t="s">
        <v>58</v>
      </c>
      <c r="C18" s="1">
        <v>240</v>
      </c>
      <c r="E18" t="s">
        <v>323</v>
      </c>
      <c r="F18" t="s">
        <v>43</v>
      </c>
      <c r="G18" s="30">
        <v>130</v>
      </c>
    </row>
    <row r="19" spans="1:7" x14ac:dyDescent="0.2">
      <c r="A19" t="s">
        <v>57</v>
      </c>
      <c r="B19" s="61" t="s">
        <v>57</v>
      </c>
      <c r="C19" s="1">
        <v>100</v>
      </c>
      <c r="E19" t="s">
        <v>323</v>
      </c>
      <c r="F19" t="s">
        <v>44</v>
      </c>
      <c r="G19" s="30">
        <v>100</v>
      </c>
    </row>
    <row r="20" spans="1:7" x14ac:dyDescent="0.2">
      <c r="A20" t="s">
        <v>327</v>
      </c>
      <c r="B20" s="61" t="s">
        <v>20</v>
      </c>
      <c r="C20" s="1">
        <v>270</v>
      </c>
      <c r="E20" t="s">
        <v>328</v>
      </c>
      <c r="F20" t="s">
        <v>54</v>
      </c>
      <c r="G20" s="30">
        <v>30</v>
      </c>
    </row>
    <row r="21" spans="1:7" x14ac:dyDescent="0.2">
      <c r="A21" t="s">
        <v>327</v>
      </c>
      <c r="B21" s="61" t="s">
        <v>8</v>
      </c>
      <c r="C21" s="1">
        <v>240</v>
      </c>
      <c r="E21" t="s">
        <v>324</v>
      </c>
      <c r="F21" t="s">
        <v>22</v>
      </c>
      <c r="G21" s="30">
        <v>229.99999999999997</v>
      </c>
    </row>
    <row r="22" spans="1:7" x14ac:dyDescent="0.2">
      <c r="A22" t="s">
        <v>327</v>
      </c>
      <c r="B22" s="61" t="s">
        <v>21</v>
      </c>
      <c r="C22" s="1">
        <v>150</v>
      </c>
      <c r="E22" t="s">
        <v>324</v>
      </c>
      <c r="F22" t="s">
        <v>2</v>
      </c>
      <c r="G22" s="30">
        <v>210</v>
      </c>
    </row>
    <row r="23" spans="1:7" x14ac:dyDescent="0.2">
      <c r="A23" t="s">
        <v>327</v>
      </c>
      <c r="B23" s="61" t="s">
        <v>305</v>
      </c>
      <c r="C23" s="1">
        <v>150</v>
      </c>
      <c r="E23" t="s">
        <v>324</v>
      </c>
      <c r="F23" t="s">
        <v>30</v>
      </c>
      <c r="G23" s="30">
        <v>170</v>
      </c>
    </row>
    <row r="24" spans="1:7" x14ac:dyDescent="0.2">
      <c r="A24" t="s">
        <v>327</v>
      </c>
      <c r="B24" s="61" t="s">
        <v>17</v>
      </c>
      <c r="C24" s="1">
        <v>130</v>
      </c>
      <c r="E24" t="s">
        <v>324</v>
      </c>
      <c r="F24" t="s">
        <v>31</v>
      </c>
      <c r="G24" s="30">
        <v>120</v>
      </c>
    </row>
    <row r="25" spans="1:7" x14ac:dyDescent="0.2">
      <c r="A25" t="s">
        <v>327</v>
      </c>
      <c r="B25" s="61" t="s">
        <v>5</v>
      </c>
      <c r="C25" s="1">
        <v>130</v>
      </c>
      <c r="E25" t="s">
        <v>324</v>
      </c>
      <c r="F25" t="s">
        <v>32</v>
      </c>
      <c r="G25" s="30">
        <v>100</v>
      </c>
    </row>
    <row r="26" spans="1:7" x14ac:dyDescent="0.2">
      <c r="A26" t="s">
        <v>327</v>
      </c>
      <c r="B26" s="61" t="s">
        <v>306</v>
      </c>
      <c r="C26" s="1">
        <v>130</v>
      </c>
      <c r="E26" t="s">
        <v>324</v>
      </c>
      <c r="F26" t="s">
        <v>18</v>
      </c>
      <c r="G26" s="30">
        <v>80</v>
      </c>
    </row>
    <row r="27" spans="1:7" x14ac:dyDescent="0.2">
      <c r="A27" t="s">
        <v>327</v>
      </c>
      <c r="B27" s="61" t="s">
        <v>6</v>
      </c>
      <c r="C27" s="1">
        <v>100</v>
      </c>
      <c r="E27" t="s">
        <v>326</v>
      </c>
      <c r="F27" t="s">
        <v>45</v>
      </c>
      <c r="G27" s="30">
        <v>150</v>
      </c>
    </row>
    <row r="28" spans="1:7" x14ac:dyDescent="0.2">
      <c r="E28" t="s">
        <v>326</v>
      </c>
      <c r="F28" t="s">
        <v>46</v>
      </c>
      <c r="G28" s="30">
        <v>120</v>
      </c>
    </row>
    <row r="29" spans="1:7" x14ac:dyDescent="0.2">
      <c r="E29" t="s">
        <v>326</v>
      </c>
      <c r="F29" t="s">
        <v>4</v>
      </c>
      <c r="G29" s="30">
        <v>100</v>
      </c>
    </row>
    <row r="30" spans="1:7" x14ac:dyDescent="0.2">
      <c r="E30" t="s">
        <v>326</v>
      </c>
      <c r="F30" t="s">
        <v>47</v>
      </c>
      <c r="G30" s="30">
        <v>70</v>
      </c>
    </row>
    <row r="31" spans="1:7" x14ac:dyDescent="0.2">
      <c r="E31" t="s">
        <v>326</v>
      </c>
      <c r="F31" t="s">
        <v>48</v>
      </c>
      <c r="G31" s="30">
        <v>50</v>
      </c>
    </row>
    <row r="32" spans="1:7" x14ac:dyDescent="0.2">
      <c r="E32" t="s">
        <v>57</v>
      </c>
      <c r="F32" t="s">
        <v>58</v>
      </c>
      <c r="G32" s="30">
        <v>240</v>
      </c>
    </row>
    <row r="33" spans="5:7" x14ac:dyDescent="0.2">
      <c r="E33" t="s">
        <v>57</v>
      </c>
      <c r="F33" t="s">
        <v>329</v>
      </c>
      <c r="G33" s="30">
        <v>100</v>
      </c>
    </row>
    <row r="34" spans="5:7" x14ac:dyDescent="0.2">
      <c r="E34" t="s">
        <v>327</v>
      </c>
      <c r="F34" t="s">
        <v>33</v>
      </c>
      <c r="G34" s="30">
        <v>270</v>
      </c>
    </row>
    <row r="35" spans="5:7" x14ac:dyDescent="0.2">
      <c r="E35" t="s">
        <v>327</v>
      </c>
      <c r="F35" t="s">
        <v>8</v>
      </c>
      <c r="G35" s="30">
        <v>240</v>
      </c>
    </row>
    <row r="36" spans="5:7" x14ac:dyDescent="0.2">
      <c r="E36" t="s">
        <v>327</v>
      </c>
      <c r="F36" t="s">
        <v>34</v>
      </c>
      <c r="G36" s="30">
        <v>220.00000000000003</v>
      </c>
    </row>
    <row r="37" spans="5:7" x14ac:dyDescent="0.2">
      <c r="E37" t="s">
        <v>327</v>
      </c>
      <c r="F37" t="s">
        <v>35</v>
      </c>
      <c r="G37" s="30">
        <v>150</v>
      </c>
    </row>
    <row r="38" spans="5:7" x14ac:dyDescent="0.2">
      <c r="E38" t="s">
        <v>327</v>
      </c>
      <c r="F38" t="s">
        <v>36</v>
      </c>
      <c r="G38" s="30">
        <v>130</v>
      </c>
    </row>
    <row r="39" spans="5:7" x14ac:dyDescent="0.2">
      <c r="E39" t="s">
        <v>327</v>
      </c>
      <c r="F39" t="s">
        <v>37</v>
      </c>
      <c r="G39" s="30">
        <v>100</v>
      </c>
    </row>
    <row r="40" spans="5:7" x14ac:dyDescent="0.2">
      <c r="E40" t="s">
        <v>327</v>
      </c>
      <c r="F40" t="s">
        <v>38</v>
      </c>
      <c r="G40" s="30">
        <v>80</v>
      </c>
    </row>
    <row r="41" spans="5:7" x14ac:dyDescent="0.2">
      <c r="E41" t="s">
        <v>327</v>
      </c>
      <c r="F41" t="s">
        <v>39</v>
      </c>
      <c r="G41" s="30">
        <v>70</v>
      </c>
    </row>
    <row r="42" spans="5:7" x14ac:dyDescent="0.2">
      <c r="E42"/>
      <c r="F42" s="30"/>
    </row>
    <row r="43" spans="5:7" x14ac:dyDescent="0.2">
      <c r="E43"/>
      <c r="F43" s="30"/>
    </row>
    <row r="44" spans="5:7" x14ac:dyDescent="0.2">
      <c r="E44"/>
      <c r="F44" s="30"/>
    </row>
    <row r="45" spans="5:7" x14ac:dyDescent="0.2">
      <c r="E45"/>
      <c r="F45" s="30"/>
    </row>
    <row r="46" spans="5:7" x14ac:dyDescent="0.2">
      <c r="E46"/>
      <c r="F46" s="30"/>
    </row>
    <row r="47" spans="5:7" x14ac:dyDescent="0.2">
      <c r="E47"/>
      <c r="F47" s="30"/>
    </row>
    <row r="48" spans="5:7" x14ac:dyDescent="0.2">
      <c r="E48"/>
      <c r="F48" s="30"/>
    </row>
    <row r="49" spans="5:6" x14ac:dyDescent="0.2">
      <c r="E49"/>
      <c r="F49" s="30"/>
    </row>
    <row r="50" spans="5:6" x14ac:dyDescent="0.2">
      <c r="E50"/>
      <c r="F50" s="30"/>
    </row>
    <row r="51" spans="5:6" x14ac:dyDescent="0.2">
      <c r="E51"/>
      <c r="F51" s="30"/>
    </row>
    <row r="52" spans="5:6" x14ac:dyDescent="0.2">
      <c r="E52"/>
      <c r="F52" s="30"/>
    </row>
    <row r="53" spans="5:6" x14ac:dyDescent="0.2">
      <c r="E53"/>
      <c r="F53" s="30"/>
    </row>
    <row r="54" spans="5:6" x14ac:dyDescent="0.2">
      <c r="E54"/>
      <c r="F54" s="30"/>
    </row>
    <row r="55" spans="5:6" x14ac:dyDescent="0.2">
      <c r="E55"/>
      <c r="F55" s="30"/>
    </row>
    <row r="56" spans="5:6" x14ac:dyDescent="0.2">
      <c r="E56"/>
      <c r="F56" s="30"/>
    </row>
    <row r="57" spans="5:6" x14ac:dyDescent="0.2">
      <c r="E57"/>
      <c r="F57" s="30"/>
    </row>
    <row r="58" spans="5:6" x14ac:dyDescent="0.2">
      <c r="E58"/>
      <c r="F58" s="30"/>
    </row>
    <row r="59" spans="5:6" x14ac:dyDescent="0.2">
      <c r="E59"/>
      <c r="F59" s="30"/>
    </row>
    <row r="60" spans="5:6" x14ac:dyDescent="0.2">
      <c r="E60"/>
      <c r="F60" s="30"/>
    </row>
    <row r="61" spans="5:6" x14ac:dyDescent="0.2">
      <c r="E61"/>
      <c r="F61" s="30"/>
    </row>
    <row r="62" spans="5:6" x14ac:dyDescent="0.2">
      <c r="E62"/>
      <c r="F62" s="30"/>
    </row>
    <row r="63" spans="5:6" x14ac:dyDescent="0.2">
      <c r="E63"/>
      <c r="F63" s="30"/>
    </row>
    <row r="64" spans="5:6" x14ac:dyDescent="0.2">
      <c r="E64"/>
      <c r="F64" s="30"/>
    </row>
    <row r="65" spans="2:6" x14ac:dyDescent="0.2">
      <c r="E65"/>
      <c r="F65" s="30"/>
    </row>
    <row r="66" spans="2:6" x14ac:dyDescent="0.2">
      <c r="E66"/>
      <c r="F66" s="30"/>
    </row>
    <row r="67" spans="2:6" x14ac:dyDescent="0.2">
      <c r="E67"/>
      <c r="F67" s="30"/>
    </row>
    <row r="68" spans="2:6" x14ac:dyDescent="0.2">
      <c r="E68"/>
      <c r="F68" s="30"/>
    </row>
    <row r="69" spans="2:6" x14ac:dyDescent="0.2">
      <c r="E69"/>
      <c r="F69" s="30"/>
    </row>
    <row r="70" spans="2:6" x14ac:dyDescent="0.2">
      <c r="E70"/>
      <c r="F70" s="30"/>
    </row>
    <row r="71" spans="2:6" x14ac:dyDescent="0.2">
      <c r="E71"/>
      <c r="F71" s="30"/>
    </row>
    <row r="72" spans="2:6" x14ac:dyDescent="0.2">
      <c r="E72"/>
      <c r="F72" s="30"/>
    </row>
    <row r="73" spans="2:6" x14ac:dyDescent="0.2">
      <c r="B73"/>
      <c r="C73" s="30"/>
      <c r="E73"/>
      <c r="F73" s="30"/>
    </row>
    <row r="74" spans="2:6" x14ac:dyDescent="0.2">
      <c r="B74"/>
      <c r="C74" s="30"/>
      <c r="E74"/>
      <c r="F74" s="30"/>
    </row>
    <row r="75" spans="2:6" x14ac:dyDescent="0.2">
      <c r="B75"/>
      <c r="C75" s="30"/>
      <c r="E75"/>
      <c r="F75" s="30"/>
    </row>
  </sheetData>
  <phoneticPr fontId="12" type="noConversion"/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22B1-4F49-5B46-82DB-30E597DC001A}">
  <dimension ref="A1:B174"/>
  <sheetViews>
    <sheetView topLeftCell="A147" zoomScaleNormal="100" workbookViewId="0">
      <selection activeCell="B175" sqref="B175"/>
    </sheetView>
  </sheetViews>
  <sheetFormatPr baseColWidth="10" defaultColWidth="11.5" defaultRowHeight="16" x14ac:dyDescent="0.2"/>
  <cols>
    <col min="1" max="1" width="22" customWidth="1"/>
    <col min="2" max="2" width="32.33203125" customWidth="1"/>
  </cols>
  <sheetData>
    <row r="1" spans="1:2" x14ac:dyDescent="0.2">
      <c r="A1" t="s">
        <v>0</v>
      </c>
      <c r="B1" t="s">
        <v>127</v>
      </c>
    </row>
    <row r="2" spans="1:2" x14ac:dyDescent="0.2">
      <c r="A2" t="s">
        <v>292</v>
      </c>
      <c r="B2" t="s">
        <v>3</v>
      </c>
    </row>
    <row r="3" spans="1:2" x14ac:dyDescent="0.2">
      <c r="A3" t="s">
        <v>294</v>
      </c>
      <c r="B3" t="s">
        <v>51</v>
      </c>
    </row>
    <row r="4" spans="1:2" x14ac:dyDescent="0.2">
      <c r="A4" t="s">
        <v>290</v>
      </c>
      <c r="B4" t="s">
        <v>4</v>
      </c>
    </row>
    <row r="5" spans="1:2" x14ac:dyDescent="0.2">
      <c r="A5" t="s">
        <v>288</v>
      </c>
      <c r="B5" t="s">
        <v>37</v>
      </c>
    </row>
    <row r="6" spans="1:2" x14ac:dyDescent="0.2">
      <c r="A6" t="s">
        <v>295</v>
      </c>
      <c r="B6" t="s">
        <v>8</v>
      </c>
    </row>
    <row r="7" spans="1:2" x14ac:dyDescent="0.2">
      <c r="A7" t="s">
        <v>293</v>
      </c>
      <c r="B7" t="s">
        <v>9</v>
      </c>
    </row>
    <row r="8" spans="1:2" x14ac:dyDescent="0.2">
      <c r="A8" t="s">
        <v>291</v>
      </c>
      <c r="B8" t="s">
        <v>46</v>
      </c>
    </row>
    <row r="9" spans="1:2" x14ac:dyDescent="0.2">
      <c r="A9" t="s">
        <v>289</v>
      </c>
      <c r="B9" t="s">
        <v>36</v>
      </c>
    </row>
    <row r="10" spans="1:2" x14ac:dyDescent="0.2">
      <c r="A10" t="s">
        <v>128</v>
      </c>
      <c r="B10" t="s">
        <v>56</v>
      </c>
    </row>
    <row r="11" spans="1:2" x14ac:dyDescent="0.2">
      <c r="A11" t="s">
        <v>129</v>
      </c>
      <c r="B11" t="s">
        <v>50</v>
      </c>
    </row>
    <row r="12" spans="1:2" x14ac:dyDescent="0.2">
      <c r="A12" t="s">
        <v>130</v>
      </c>
      <c r="B12" t="s">
        <v>36</v>
      </c>
    </row>
    <row r="13" spans="1:2" x14ac:dyDescent="0.2">
      <c r="A13" t="s">
        <v>131</v>
      </c>
      <c r="B13" t="s">
        <v>37</v>
      </c>
    </row>
    <row r="14" spans="1:2" x14ac:dyDescent="0.2">
      <c r="A14" t="s">
        <v>132</v>
      </c>
      <c r="B14" t="s">
        <v>38</v>
      </c>
    </row>
    <row r="15" spans="1:2" x14ac:dyDescent="0.2">
      <c r="A15" t="s">
        <v>133</v>
      </c>
      <c r="B15" t="s">
        <v>2</v>
      </c>
    </row>
    <row r="16" spans="1:2" x14ac:dyDescent="0.2">
      <c r="A16" t="s">
        <v>134</v>
      </c>
      <c r="B16" t="s">
        <v>54</v>
      </c>
    </row>
    <row r="17" spans="1:2" x14ac:dyDescent="0.2">
      <c r="A17" t="s">
        <v>135</v>
      </c>
      <c r="B17" t="s">
        <v>39</v>
      </c>
    </row>
    <row r="18" spans="1:2" x14ac:dyDescent="0.2">
      <c r="A18" t="s">
        <v>136</v>
      </c>
      <c r="B18" t="s">
        <v>37</v>
      </c>
    </row>
    <row r="19" spans="1:2" x14ac:dyDescent="0.2">
      <c r="A19" t="s">
        <v>283</v>
      </c>
      <c r="B19" t="s">
        <v>39</v>
      </c>
    </row>
    <row r="20" spans="1:2" x14ac:dyDescent="0.2">
      <c r="A20" t="s">
        <v>269</v>
      </c>
      <c r="B20" t="s">
        <v>38</v>
      </c>
    </row>
    <row r="21" spans="1:2" x14ac:dyDescent="0.2">
      <c r="A21" t="s">
        <v>137</v>
      </c>
      <c r="B21" t="s">
        <v>38</v>
      </c>
    </row>
    <row r="22" spans="1:2" x14ac:dyDescent="0.2">
      <c r="A22" t="s">
        <v>138</v>
      </c>
      <c r="B22" t="s">
        <v>54</v>
      </c>
    </row>
    <row r="23" spans="1:2" x14ac:dyDescent="0.2">
      <c r="A23" t="s">
        <v>139</v>
      </c>
      <c r="B23" t="s">
        <v>18</v>
      </c>
    </row>
    <row r="24" spans="1:2" x14ac:dyDescent="0.2">
      <c r="A24" t="s">
        <v>140</v>
      </c>
      <c r="B24" t="s">
        <v>41</v>
      </c>
    </row>
    <row r="25" spans="1:2" x14ac:dyDescent="0.2">
      <c r="A25" t="s">
        <v>264</v>
      </c>
      <c r="B25" t="s">
        <v>37</v>
      </c>
    </row>
    <row r="26" spans="1:2" x14ac:dyDescent="0.2">
      <c r="A26" t="s">
        <v>271</v>
      </c>
      <c r="B26" t="s">
        <v>37</v>
      </c>
    </row>
    <row r="27" spans="1:2" x14ac:dyDescent="0.2">
      <c r="A27" t="s">
        <v>141</v>
      </c>
      <c r="B27" t="s">
        <v>3</v>
      </c>
    </row>
    <row r="28" spans="1:2" x14ac:dyDescent="0.2">
      <c r="A28" t="s">
        <v>142</v>
      </c>
      <c r="B28" t="s">
        <v>9</v>
      </c>
    </row>
    <row r="29" spans="1:2" x14ac:dyDescent="0.2">
      <c r="A29" t="s">
        <v>298</v>
      </c>
      <c r="B29" t="s">
        <v>2</v>
      </c>
    </row>
    <row r="30" spans="1:2" x14ac:dyDescent="0.2">
      <c r="A30" t="s">
        <v>143</v>
      </c>
      <c r="B30" t="s">
        <v>43</v>
      </c>
    </row>
    <row r="31" spans="1:2" x14ac:dyDescent="0.2">
      <c r="A31" t="s">
        <v>144</v>
      </c>
      <c r="B31" t="s">
        <v>54</v>
      </c>
    </row>
    <row r="32" spans="1:2" x14ac:dyDescent="0.2">
      <c r="A32" t="s">
        <v>296</v>
      </c>
      <c r="B32" t="s">
        <v>39</v>
      </c>
    </row>
    <row r="33" spans="1:2" x14ac:dyDescent="0.2">
      <c r="A33" t="s">
        <v>276</v>
      </c>
      <c r="B33" t="s">
        <v>46</v>
      </c>
    </row>
    <row r="34" spans="1:2" x14ac:dyDescent="0.2">
      <c r="A34" t="s">
        <v>145</v>
      </c>
      <c r="B34" t="s">
        <v>39</v>
      </c>
    </row>
    <row r="35" spans="1:2" x14ac:dyDescent="0.2">
      <c r="A35" t="s">
        <v>146</v>
      </c>
      <c r="B35" t="s">
        <v>18</v>
      </c>
    </row>
    <row r="36" spans="1:2" x14ac:dyDescent="0.2">
      <c r="A36" t="s">
        <v>147</v>
      </c>
      <c r="B36" t="s">
        <v>54</v>
      </c>
    </row>
    <row r="37" spans="1:2" x14ac:dyDescent="0.2">
      <c r="A37" t="s">
        <v>148</v>
      </c>
      <c r="B37" t="s">
        <v>42</v>
      </c>
    </row>
    <row r="38" spans="1:2" x14ac:dyDescent="0.2">
      <c r="A38" t="s">
        <v>149</v>
      </c>
      <c r="B38" t="s">
        <v>56</v>
      </c>
    </row>
    <row r="39" spans="1:2" x14ac:dyDescent="0.2">
      <c r="A39" t="s">
        <v>150</v>
      </c>
      <c r="B39" t="s">
        <v>54</v>
      </c>
    </row>
    <row r="40" spans="1:2" x14ac:dyDescent="0.2">
      <c r="A40" t="s">
        <v>151</v>
      </c>
      <c r="B40" t="s">
        <v>37</v>
      </c>
    </row>
    <row r="41" spans="1:2" x14ac:dyDescent="0.2">
      <c r="A41" t="s">
        <v>265</v>
      </c>
      <c r="B41" t="s">
        <v>2</v>
      </c>
    </row>
    <row r="42" spans="1:2" x14ac:dyDescent="0.2">
      <c r="A42" t="s">
        <v>272</v>
      </c>
      <c r="B42" t="s">
        <v>4</v>
      </c>
    </row>
    <row r="43" spans="1:2" x14ac:dyDescent="0.2">
      <c r="A43" t="s">
        <v>152</v>
      </c>
      <c r="B43" t="s">
        <v>54</v>
      </c>
    </row>
    <row r="44" spans="1:2" x14ac:dyDescent="0.2">
      <c r="A44" t="s">
        <v>153</v>
      </c>
      <c r="B44" t="s">
        <v>36</v>
      </c>
    </row>
    <row r="45" spans="1:2" x14ac:dyDescent="0.2">
      <c r="A45" t="s">
        <v>154</v>
      </c>
      <c r="B45" t="s">
        <v>51</v>
      </c>
    </row>
    <row r="46" spans="1:2" x14ac:dyDescent="0.2">
      <c r="A46" t="s">
        <v>270</v>
      </c>
      <c r="B46" t="s">
        <v>35</v>
      </c>
    </row>
    <row r="47" spans="1:2" x14ac:dyDescent="0.2">
      <c r="A47" t="s">
        <v>155</v>
      </c>
      <c r="B47" t="s">
        <v>38</v>
      </c>
    </row>
    <row r="48" spans="1:2" x14ac:dyDescent="0.2">
      <c r="A48" t="s">
        <v>156</v>
      </c>
      <c r="B48" t="s">
        <v>38</v>
      </c>
    </row>
    <row r="49" spans="1:2" x14ac:dyDescent="0.2">
      <c r="A49" t="s">
        <v>157</v>
      </c>
      <c r="B49" t="s">
        <v>36</v>
      </c>
    </row>
    <row r="50" spans="1:2" x14ac:dyDescent="0.2">
      <c r="A50" t="s">
        <v>158</v>
      </c>
      <c r="B50" t="s">
        <v>35</v>
      </c>
    </row>
    <row r="51" spans="1:2" x14ac:dyDescent="0.2">
      <c r="A51" t="s">
        <v>159</v>
      </c>
      <c r="B51" t="s">
        <v>36</v>
      </c>
    </row>
    <row r="52" spans="1:2" x14ac:dyDescent="0.2">
      <c r="A52" t="s">
        <v>263</v>
      </c>
      <c r="B52" t="s">
        <v>37</v>
      </c>
    </row>
    <row r="53" spans="1:2" x14ac:dyDescent="0.2">
      <c r="A53" t="s">
        <v>160</v>
      </c>
      <c r="B53" t="s">
        <v>37</v>
      </c>
    </row>
    <row r="54" spans="1:2" x14ac:dyDescent="0.2">
      <c r="A54" t="s">
        <v>161</v>
      </c>
      <c r="B54" t="s">
        <v>30</v>
      </c>
    </row>
    <row r="55" spans="1:2" x14ac:dyDescent="0.2">
      <c r="A55" t="s">
        <v>162</v>
      </c>
      <c r="B55" t="s">
        <v>39</v>
      </c>
    </row>
    <row r="56" spans="1:2" x14ac:dyDescent="0.2">
      <c r="A56" t="s">
        <v>163</v>
      </c>
      <c r="B56" t="s">
        <v>2</v>
      </c>
    </row>
    <row r="57" spans="1:2" x14ac:dyDescent="0.2">
      <c r="A57" t="s">
        <v>273</v>
      </c>
      <c r="B57" t="s">
        <v>39</v>
      </c>
    </row>
    <row r="58" spans="1:2" x14ac:dyDescent="0.2">
      <c r="A58" t="s">
        <v>300</v>
      </c>
      <c r="B58" t="s">
        <v>58</v>
      </c>
    </row>
    <row r="59" spans="1:2" x14ac:dyDescent="0.2">
      <c r="A59" t="s">
        <v>164</v>
      </c>
      <c r="B59" t="s">
        <v>39</v>
      </c>
    </row>
    <row r="60" spans="1:2" x14ac:dyDescent="0.2">
      <c r="A60" t="s">
        <v>165</v>
      </c>
      <c r="B60" t="s">
        <v>41</v>
      </c>
    </row>
    <row r="61" spans="1:2" x14ac:dyDescent="0.2">
      <c r="A61" t="s">
        <v>166</v>
      </c>
      <c r="B61" t="s">
        <v>8</v>
      </c>
    </row>
    <row r="62" spans="1:2" x14ac:dyDescent="0.2">
      <c r="A62" t="s">
        <v>167</v>
      </c>
      <c r="B62" t="s">
        <v>42</v>
      </c>
    </row>
    <row r="63" spans="1:2" x14ac:dyDescent="0.2">
      <c r="A63" t="s">
        <v>168</v>
      </c>
      <c r="B63" t="s">
        <v>54</v>
      </c>
    </row>
    <row r="64" spans="1:2" x14ac:dyDescent="0.2">
      <c r="A64" t="s">
        <v>169</v>
      </c>
      <c r="B64" t="s">
        <v>36</v>
      </c>
    </row>
    <row r="65" spans="1:2" x14ac:dyDescent="0.2">
      <c r="A65" t="s">
        <v>170</v>
      </c>
      <c r="B65" t="s">
        <v>4</v>
      </c>
    </row>
    <row r="66" spans="1:2" x14ac:dyDescent="0.2">
      <c r="A66" t="s">
        <v>299</v>
      </c>
      <c r="B66" t="s">
        <v>57</v>
      </c>
    </row>
    <row r="67" spans="1:2" x14ac:dyDescent="0.2">
      <c r="A67" t="s">
        <v>171</v>
      </c>
      <c r="B67" t="s">
        <v>172</v>
      </c>
    </row>
    <row r="68" spans="1:2" x14ac:dyDescent="0.2">
      <c r="A68" t="s">
        <v>173</v>
      </c>
      <c r="B68" t="s">
        <v>8</v>
      </c>
    </row>
    <row r="69" spans="1:2" x14ac:dyDescent="0.2">
      <c r="A69" t="s">
        <v>304</v>
      </c>
      <c r="B69" t="s">
        <v>55</v>
      </c>
    </row>
    <row r="70" spans="1:2" x14ac:dyDescent="0.2">
      <c r="A70" t="s">
        <v>301</v>
      </c>
      <c r="B70" t="s">
        <v>56</v>
      </c>
    </row>
    <row r="71" spans="1:2" x14ac:dyDescent="0.2">
      <c r="A71" t="s">
        <v>174</v>
      </c>
      <c r="B71" t="s">
        <v>54</v>
      </c>
    </row>
    <row r="72" spans="1:2" x14ac:dyDescent="0.2">
      <c r="A72" t="s">
        <v>175</v>
      </c>
      <c r="B72" t="s">
        <v>42</v>
      </c>
    </row>
    <row r="73" spans="1:2" x14ac:dyDescent="0.2">
      <c r="A73" t="s">
        <v>176</v>
      </c>
      <c r="B73" t="s">
        <v>53</v>
      </c>
    </row>
    <row r="74" spans="1:2" x14ac:dyDescent="0.2">
      <c r="A74" t="s">
        <v>277</v>
      </c>
      <c r="B74" t="s">
        <v>36</v>
      </c>
    </row>
    <row r="75" spans="1:2" x14ac:dyDescent="0.2">
      <c r="A75" t="s">
        <v>302</v>
      </c>
      <c r="B75" t="s">
        <v>36</v>
      </c>
    </row>
    <row r="76" spans="1:2" x14ac:dyDescent="0.2">
      <c r="A76" t="s">
        <v>177</v>
      </c>
      <c r="B76" t="s">
        <v>22</v>
      </c>
    </row>
    <row r="77" spans="1:2" x14ac:dyDescent="0.2">
      <c r="A77" t="s">
        <v>178</v>
      </c>
      <c r="B77" t="s">
        <v>54</v>
      </c>
    </row>
    <row r="78" spans="1:2" x14ac:dyDescent="0.2">
      <c r="A78" t="s">
        <v>179</v>
      </c>
      <c r="B78" t="s">
        <v>4</v>
      </c>
    </row>
    <row r="79" spans="1:2" x14ac:dyDescent="0.2">
      <c r="A79" t="s">
        <v>297</v>
      </c>
      <c r="B79" t="s">
        <v>303</v>
      </c>
    </row>
    <row r="80" spans="1:2" x14ac:dyDescent="0.2">
      <c r="A80" t="s">
        <v>180</v>
      </c>
      <c r="B80" t="s">
        <v>2</v>
      </c>
    </row>
    <row r="81" spans="1:2" x14ac:dyDescent="0.2">
      <c r="A81" t="s">
        <v>181</v>
      </c>
      <c r="B81" t="s">
        <v>34</v>
      </c>
    </row>
    <row r="82" spans="1:2" x14ac:dyDescent="0.2">
      <c r="A82" t="s">
        <v>182</v>
      </c>
      <c r="B82" t="s">
        <v>3</v>
      </c>
    </row>
    <row r="83" spans="1:2" x14ac:dyDescent="0.2">
      <c r="A83" t="s">
        <v>183</v>
      </c>
      <c r="B83" t="s">
        <v>33</v>
      </c>
    </row>
    <row r="84" spans="1:2" x14ac:dyDescent="0.2">
      <c r="A84" t="s">
        <v>184</v>
      </c>
      <c r="B84" t="s">
        <v>24</v>
      </c>
    </row>
    <row r="85" spans="1:2" x14ac:dyDescent="0.2">
      <c r="A85" t="s">
        <v>279</v>
      </c>
      <c r="B85" t="s">
        <v>54</v>
      </c>
    </row>
    <row r="86" spans="1:2" x14ac:dyDescent="0.2">
      <c r="A86" t="s">
        <v>185</v>
      </c>
      <c r="B86" t="s">
        <v>54</v>
      </c>
    </row>
    <row r="87" spans="1:2" x14ac:dyDescent="0.2">
      <c r="A87" t="s">
        <v>186</v>
      </c>
      <c r="B87" t="s">
        <v>33</v>
      </c>
    </row>
    <row r="88" spans="1:2" x14ac:dyDescent="0.2">
      <c r="A88" t="s">
        <v>187</v>
      </c>
      <c r="B88" t="s">
        <v>54</v>
      </c>
    </row>
    <row r="89" spans="1:2" x14ac:dyDescent="0.2">
      <c r="A89" t="s">
        <v>188</v>
      </c>
      <c r="B89" t="s">
        <v>37</v>
      </c>
    </row>
    <row r="90" spans="1:2" x14ac:dyDescent="0.2">
      <c r="A90" t="s">
        <v>189</v>
      </c>
      <c r="B90" t="s">
        <v>36</v>
      </c>
    </row>
    <row r="91" spans="1:2" x14ac:dyDescent="0.2">
      <c r="A91" t="s">
        <v>190</v>
      </c>
      <c r="B91" t="s">
        <v>51</v>
      </c>
    </row>
    <row r="92" spans="1:2" x14ac:dyDescent="0.2">
      <c r="A92" t="s">
        <v>191</v>
      </c>
      <c r="B92" t="s">
        <v>35</v>
      </c>
    </row>
    <row r="93" spans="1:2" x14ac:dyDescent="0.2">
      <c r="A93" t="s">
        <v>192</v>
      </c>
      <c r="B93" t="s">
        <v>8</v>
      </c>
    </row>
    <row r="94" spans="1:2" x14ac:dyDescent="0.2">
      <c r="A94" t="s">
        <v>193</v>
      </c>
      <c r="B94" t="s">
        <v>46</v>
      </c>
    </row>
    <row r="95" spans="1:2" x14ac:dyDescent="0.2">
      <c r="A95" t="s">
        <v>278</v>
      </c>
      <c r="B95" t="s">
        <v>39</v>
      </c>
    </row>
    <row r="96" spans="1:2" x14ac:dyDescent="0.2">
      <c r="A96" t="s">
        <v>194</v>
      </c>
      <c r="B96" t="s">
        <v>43</v>
      </c>
    </row>
    <row r="97" spans="1:2" x14ac:dyDescent="0.2">
      <c r="A97" t="s">
        <v>195</v>
      </c>
      <c r="B97" t="s">
        <v>37</v>
      </c>
    </row>
    <row r="98" spans="1:2" x14ac:dyDescent="0.2">
      <c r="A98" t="s">
        <v>260</v>
      </c>
      <c r="B98" t="s">
        <v>38</v>
      </c>
    </row>
    <row r="99" spans="1:2" x14ac:dyDescent="0.2">
      <c r="A99" t="s">
        <v>196</v>
      </c>
      <c r="B99" t="s">
        <v>37</v>
      </c>
    </row>
    <row r="100" spans="1:2" x14ac:dyDescent="0.2">
      <c r="A100" t="s">
        <v>197</v>
      </c>
      <c r="B100" t="s">
        <v>3</v>
      </c>
    </row>
    <row r="101" spans="1:2" x14ac:dyDescent="0.2">
      <c r="A101" t="s">
        <v>198</v>
      </c>
      <c r="B101" t="s">
        <v>54</v>
      </c>
    </row>
    <row r="102" spans="1:2" x14ac:dyDescent="0.2">
      <c r="A102" t="s">
        <v>199</v>
      </c>
      <c r="B102" t="s">
        <v>49</v>
      </c>
    </row>
    <row r="103" spans="1:2" x14ac:dyDescent="0.2">
      <c r="A103" t="s">
        <v>200</v>
      </c>
      <c r="B103" t="s">
        <v>36</v>
      </c>
    </row>
    <row r="104" spans="1:2" x14ac:dyDescent="0.2">
      <c r="A104" t="s">
        <v>201</v>
      </c>
      <c r="B104" t="s">
        <v>39</v>
      </c>
    </row>
    <row r="105" spans="1:2" x14ac:dyDescent="0.2">
      <c r="A105" t="s">
        <v>202</v>
      </c>
      <c r="B105" t="s">
        <v>39</v>
      </c>
    </row>
    <row r="106" spans="1:2" x14ac:dyDescent="0.2">
      <c r="A106" t="s">
        <v>203</v>
      </c>
      <c r="B106" t="s">
        <v>36</v>
      </c>
    </row>
    <row r="107" spans="1:2" x14ac:dyDescent="0.2">
      <c r="A107" t="s">
        <v>204</v>
      </c>
      <c r="B107" t="s">
        <v>54</v>
      </c>
    </row>
    <row r="108" spans="1:2" x14ac:dyDescent="0.2">
      <c r="A108" t="s">
        <v>205</v>
      </c>
      <c r="B108" t="s">
        <v>30</v>
      </c>
    </row>
    <row r="109" spans="1:2" x14ac:dyDescent="0.2">
      <c r="A109" t="s">
        <v>206</v>
      </c>
      <c r="B109" t="s">
        <v>43</v>
      </c>
    </row>
    <row r="110" spans="1:2" x14ac:dyDescent="0.2">
      <c r="A110" t="s">
        <v>207</v>
      </c>
      <c r="B110" t="s">
        <v>4</v>
      </c>
    </row>
    <row r="111" spans="1:2" x14ac:dyDescent="0.2">
      <c r="A111" t="s">
        <v>208</v>
      </c>
      <c r="B111" t="s">
        <v>36</v>
      </c>
    </row>
    <row r="112" spans="1:2" x14ac:dyDescent="0.2">
      <c r="A112" t="s">
        <v>209</v>
      </c>
      <c r="B112" t="s">
        <v>3</v>
      </c>
    </row>
    <row r="113" spans="1:2" x14ac:dyDescent="0.2">
      <c r="A113" t="s">
        <v>210</v>
      </c>
      <c r="B113" t="s">
        <v>35</v>
      </c>
    </row>
    <row r="114" spans="1:2" x14ac:dyDescent="0.2">
      <c r="A114" t="s">
        <v>211</v>
      </c>
      <c r="B114" t="s">
        <v>3</v>
      </c>
    </row>
    <row r="115" spans="1:2" x14ac:dyDescent="0.2">
      <c r="A115" t="s">
        <v>212</v>
      </c>
      <c r="B115" t="s">
        <v>38</v>
      </c>
    </row>
    <row r="116" spans="1:2" x14ac:dyDescent="0.2">
      <c r="A116" t="s">
        <v>268</v>
      </c>
      <c r="B116" t="s">
        <v>54</v>
      </c>
    </row>
    <row r="117" spans="1:2" x14ac:dyDescent="0.2">
      <c r="A117" t="s">
        <v>213</v>
      </c>
      <c r="B117" t="s">
        <v>47</v>
      </c>
    </row>
    <row r="118" spans="1:2" x14ac:dyDescent="0.2">
      <c r="A118" t="s">
        <v>214</v>
      </c>
      <c r="B118" t="s">
        <v>39</v>
      </c>
    </row>
    <row r="119" spans="1:2" x14ac:dyDescent="0.2">
      <c r="A119" t="s">
        <v>215</v>
      </c>
      <c r="B119" t="s">
        <v>39</v>
      </c>
    </row>
    <row r="120" spans="1:2" x14ac:dyDescent="0.2">
      <c r="A120" t="s">
        <v>275</v>
      </c>
      <c r="B120" t="s">
        <v>38</v>
      </c>
    </row>
    <row r="121" spans="1:2" x14ac:dyDescent="0.2">
      <c r="A121" t="s">
        <v>216</v>
      </c>
      <c r="B121" t="s">
        <v>4</v>
      </c>
    </row>
    <row r="122" spans="1:2" x14ac:dyDescent="0.2">
      <c r="A122" t="s">
        <v>217</v>
      </c>
      <c r="B122" t="s">
        <v>36</v>
      </c>
    </row>
    <row r="123" spans="1:2" x14ac:dyDescent="0.2">
      <c r="A123" t="s">
        <v>218</v>
      </c>
      <c r="B123" t="s">
        <v>54</v>
      </c>
    </row>
    <row r="124" spans="1:2" x14ac:dyDescent="0.2">
      <c r="A124" t="s">
        <v>219</v>
      </c>
      <c r="B124" t="s">
        <v>54</v>
      </c>
    </row>
    <row r="125" spans="1:2" x14ac:dyDescent="0.2">
      <c r="A125" t="s">
        <v>220</v>
      </c>
      <c r="B125" t="s">
        <v>31</v>
      </c>
    </row>
    <row r="126" spans="1:2" x14ac:dyDescent="0.2">
      <c r="A126" t="s">
        <v>221</v>
      </c>
      <c r="B126" t="s">
        <v>39</v>
      </c>
    </row>
    <row r="127" spans="1:2" x14ac:dyDescent="0.2">
      <c r="A127" t="s">
        <v>222</v>
      </c>
      <c r="B127" t="s">
        <v>54</v>
      </c>
    </row>
    <row r="128" spans="1:2" x14ac:dyDescent="0.2">
      <c r="A128" t="s">
        <v>223</v>
      </c>
      <c r="B128" t="s">
        <v>37</v>
      </c>
    </row>
    <row r="129" spans="1:2" x14ac:dyDescent="0.2">
      <c r="A129" t="s">
        <v>224</v>
      </c>
      <c r="B129" t="s">
        <v>39</v>
      </c>
    </row>
    <row r="130" spans="1:2" x14ac:dyDescent="0.2">
      <c r="A130" t="s">
        <v>225</v>
      </c>
      <c r="B130" t="s">
        <v>39</v>
      </c>
    </row>
    <row r="131" spans="1:2" x14ac:dyDescent="0.2">
      <c r="A131" t="s">
        <v>226</v>
      </c>
      <c r="B131" t="s">
        <v>22</v>
      </c>
    </row>
    <row r="132" spans="1:2" x14ac:dyDescent="0.2">
      <c r="A132" t="s">
        <v>227</v>
      </c>
      <c r="B132" t="s">
        <v>35</v>
      </c>
    </row>
    <row r="133" spans="1:2" x14ac:dyDescent="0.2">
      <c r="A133" t="s">
        <v>228</v>
      </c>
      <c r="B133" t="s">
        <v>38</v>
      </c>
    </row>
    <row r="134" spans="1:2" x14ac:dyDescent="0.2">
      <c r="A134" t="s">
        <v>281</v>
      </c>
      <c r="B134" t="s">
        <v>51</v>
      </c>
    </row>
    <row r="135" spans="1:2" x14ac:dyDescent="0.2">
      <c r="A135" t="s">
        <v>229</v>
      </c>
      <c r="B135" t="s">
        <v>32</v>
      </c>
    </row>
    <row r="136" spans="1:2" x14ac:dyDescent="0.2">
      <c r="A136" t="s">
        <v>274</v>
      </c>
      <c r="B136" t="s">
        <v>4</v>
      </c>
    </row>
    <row r="137" spans="1:2" x14ac:dyDescent="0.2">
      <c r="A137" t="s">
        <v>261</v>
      </c>
      <c r="B137" t="s">
        <v>4</v>
      </c>
    </row>
    <row r="138" spans="1:2" x14ac:dyDescent="0.2">
      <c r="A138" t="s">
        <v>230</v>
      </c>
      <c r="B138" t="s">
        <v>2</v>
      </c>
    </row>
    <row r="139" spans="1:2" x14ac:dyDescent="0.2">
      <c r="A139" t="s">
        <v>231</v>
      </c>
      <c r="B139" t="s">
        <v>3</v>
      </c>
    </row>
    <row r="140" spans="1:2" x14ac:dyDescent="0.2">
      <c r="A140" t="s">
        <v>232</v>
      </c>
      <c r="B140" t="s">
        <v>37</v>
      </c>
    </row>
    <row r="141" spans="1:2" x14ac:dyDescent="0.2">
      <c r="A141" t="s">
        <v>233</v>
      </c>
      <c r="B141" t="s">
        <v>46</v>
      </c>
    </row>
    <row r="142" spans="1:2" x14ac:dyDescent="0.2">
      <c r="A142" t="s">
        <v>234</v>
      </c>
      <c r="B142" t="s">
        <v>9</v>
      </c>
    </row>
    <row r="143" spans="1:2" x14ac:dyDescent="0.2">
      <c r="A143" t="s">
        <v>282</v>
      </c>
      <c r="B143" t="s">
        <v>52</v>
      </c>
    </row>
    <row r="144" spans="1:2" x14ac:dyDescent="0.2">
      <c r="A144" t="s">
        <v>235</v>
      </c>
      <c r="B144" t="s">
        <v>37</v>
      </c>
    </row>
    <row r="145" spans="1:2" x14ac:dyDescent="0.2">
      <c r="A145" t="s">
        <v>280</v>
      </c>
      <c r="B145" t="s">
        <v>39</v>
      </c>
    </row>
    <row r="146" spans="1:2" x14ac:dyDescent="0.2">
      <c r="A146" t="s">
        <v>236</v>
      </c>
      <c r="B146" t="s">
        <v>4</v>
      </c>
    </row>
    <row r="147" spans="1:2" x14ac:dyDescent="0.2">
      <c r="A147" t="s">
        <v>237</v>
      </c>
      <c r="B147" t="s">
        <v>37</v>
      </c>
    </row>
    <row r="148" spans="1:2" x14ac:dyDescent="0.2">
      <c r="A148" t="s">
        <v>238</v>
      </c>
      <c r="B148" t="s">
        <v>35</v>
      </c>
    </row>
    <row r="149" spans="1:2" x14ac:dyDescent="0.2">
      <c r="A149" t="s">
        <v>239</v>
      </c>
      <c r="B149" t="s">
        <v>37</v>
      </c>
    </row>
    <row r="150" spans="1:2" x14ac:dyDescent="0.2">
      <c r="A150" t="s">
        <v>240</v>
      </c>
      <c r="B150" t="s">
        <v>35</v>
      </c>
    </row>
    <row r="151" spans="1:2" x14ac:dyDescent="0.2">
      <c r="A151" t="s">
        <v>266</v>
      </c>
      <c r="B151" t="s">
        <v>39</v>
      </c>
    </row>
    <row r="152" spans="1:2" x14ac:dyDescent="0.2">
      <c r="A152" t="s">
        <v>241</v>
      </c>
      <c r="B152" t="s">
        <v>54</v>
      </c>
    </row>
    <row r="153" spans="1:2" x14ac:dyDescent="0.2">
      <c r="A153" t="s">
        <v>242</v>
      </c>
      <c r="B153" t="s">
        <v>51</v>
      </c>
    </row>
    <row r="154" spans="1:2" x14ac:dyDescent="0.2">
      <c r="A154" t="s">
        <v>259</v>
      </c>
      <c r="B154" t="s">
        <v>4</v>
      </c>
    </row>
    <row r="155" spans="1:2" x14ac:dyDescent="0.2">
      <c r="A155" t="s">
        <v>262</v>
      </c>
      <c r="B155" t="s">
        <v>54</v>
      </c>
    </row>
    <row r="156" spans="1:2" x14ac:dyDescent="0.2">
      <c r="A156" t="s">
        <v>243</v>
      </c>
      <c r="B156" t="s">
        <v>4</v>
      </c>
    </row>
    <row r="157" spans="1:2" x14ac:dyDescent="0.2">
      <c r="A157" t="s">
        <v>244</v>
      </c>
      <c r="B157" t="s">
        <v>37</v>
      </c>
    </row>
    <row r="158" spans="1:2" x14ac:dyDescent="0.2">
      <c r="A158" t="s">
        <v>245</v>
      </c>
      <c r="B158" t="s">
        <v>42</v>
      </c>
    </row>
    <row r="159" spans="1:2" x14ac:dyDescent="0.2">
      <c r="A159" t="s">
        <v>246</v>
      </c>
      <c r="B159" t="s">
        <v>37</v>
      </c>
    </row>
    <row r="160" spans="1:2" x14ac:dyDescent="0.2">
      <c r="A160" t="s">
        <v>247</v>
      </c>
      <c r="B160" t="s">
        <v>4</v>
      </c>
    </row>
    <row r="161" spans="1:2" x14ac:dyDescent="0.2">
      <c r="A161" t="s">
        <v>248</v>
      </c>
      <c r="B161" t="s">
        <v>54</v>
      </c>
    </row>
    <row r="162" spans="1:2" x14ac:dyDescent="0.2">
      <c r="A162" t="s">
        <v>249</v>
      </c>
      <c r="B162" t="s">
        <v>54</v>
      </c>
    </row>
    <row r="163" spans="1:2" x14ac:dyDescent="0.2">
      <c r="A163" t="s">
        <v>250</v>
      </c>
      <c r="B163" t="s">
        <v>22</v>
      </c>
    </row>
    <row r="164" spans="1:2" x14ac:dyDescent="0.2">
      <c r="A164" t="s">
        <v>251</v>
      </c>
      <c r="B164" t="s">
        <v>54</v>
      </c>
    </row>
    <row r="165" spans="1:2" x14ac:dyDescent="0.2">
      <c r="A165" t="s">
        <v>252</v>
      </c>
      <c r="B165" t="s">
        <v>36</v>
      </c>
    </row>
    <row r="166" spans="1:2" x14ac:dyDescent="0.2">
      <c r="A166" t="s">
        <v>253</v>
      </c>
      <c r="B166" t="s">
        <v>54</v>
      </c>
    </row>
    <row r="167" spans="1:2" x14ac:dyDescent="0.2">
      <c r="A167" t="s">
        <v>254</v>
      </c>
      <c r="B167" t="s">
        <v>54</v>
      </c>
    </row>
    <row r="168" spans="1:2" x14ac:dyDescent="0.2">
      <c r="A168" t="s">
        <v>267</v>
      </c>
      <c r="B168" t="s">
        <v>54</v>
      </c>
    </row>
    <row r="169" spans="1:2" x14ac:dyDescent="0.2">
      <c r="A169" t="s">
        <v>255</v>
      </c>
      <c r="B169" t="s">
        <v>36</v>
      </c>
    </row>
    <row r="170" spans="1:2" x14ac:dyDescent="0.2">
      <c r="A170" t="s">
        <v>256</v>
      </c>
      <c r="B170" t="s">
        <v>39</v>
      </c>
    </row>
    <row r="171" spans="1:2" x14ac:dyDescent="0.2">
      <c r="A171" t="s">
        <v>257</v>
      </c>
      <c r="B171" t="s">
        <v>4</v>
      </c>
    </row>
    <row r="172" spans="1:2" x14ac:dyDescent="0.2">
      <c r="A172" t="s">
        <v>258</v>
      </c>
      <c r="B172" t="s">
        <v>54</v>
      </c>
    </row>
    <row r="173" spans="1:2" x14ac:dyDescent="0.2">
      <c r="A173" t="s">
        <v>331</v>
      </c>
      <c r="B173" t="s">
        <v>3</v>
      </c>
    </row>
    <row r="174" spans="1:2" x14ac:dyDescent="0.2">
      <c r="A174" t="s">
        <v>332</v>
      </c>
      <c r="B174" t="s">
        <v>37</v>
      </c>
    </row>
  </sheetData>
  <phoneticPr fontId="4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9486AFC-E9DB-D944-94C0-B1DEB182BD3F}">
          <x14:formula1>
            <xm:f>'Rate Card'!$F$2:$F$41</xm:f>
          </x14:formula1>
          <xm:sqref>B2:B174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DFFA9491B3324E99867EAEA7DCA0E7" ma:contentTypeVersion="2" ma:contentTypeDescription="Create a new document." ma:contentTypeScope="" ma:versionID="573cc55d8587a482b4db1bbf014001dd">
  <xsd:schema xmlns:xsd="http://www.w3.org/2001/XMLSchema" xmlns:xs="http://www.w3.org/2001/XMLSchema" xmlns:p="http://schemas.microsoft.com/office/2006/metadata/properties" xmlns:ns2="1be62bbd-4f1d-4acf-9371-f134656028c8" targetNamespace="http://schemas.microsoft.com/office/2006/metadata/properties" ma:root="true" ma:fieldsID="cc7f124b29e090abb84824813c9d3416" ns2:_="">
    <xsd:import namespace="1be62bbd-4f1d-4acf-9371-f134656028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e62bbd-4f1d-4acf-9371-f134656028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E1383A-5B82-482A-B580-D3A6060338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70AFBC-B9CE-4D0C-BFEC-C36EA41C5B3E}">
  <ds:schemaRefs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1be62bbd-4f1d-4acf-9371-f134656028c8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2456F4-0EAD-4BDB-A8D0-D3E548C5A6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Summary</vt:lpstr>
      <vt:lpstr>Cost</vt:lpstr>
      <vt:lpstr>Hours</vt:lpstr>
      <vt:lpstr>Budget</vt:lpstr>
      <vt:lpstr>Rate Card</vt:lpstr>
      <vt:lpstr>Staff</vt:lpstr>
      <vt:lpstr>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Chen Wu</dc:creator>
  <cp:lastModifiedBy>Chen Wu Ling</cp:lastModifiedBy>
  <dcterms:created xsi:type="dcterms:W3CDTF">2019-10-04T01:46:44Z</dcterms:created>
  <dcterms:modified xsi:type="dcterms:W3CDTF">2020-08-25T17:58:21Z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0x01010086DFFA9491B3324E99867EAEA7DCA0E7</vt:lpwstr>
  </property>
</Properties>
</file>