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4B5A84FB-E913-4959-8652-43BDB3B26A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3" i="1"/>
  <c r="L4" i="1"/>
  <c r="L5" i="1"/>
  <c r="J3" i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<sst xmlns="http://schemas.openxmlformats.org/spreadsheetml/2006/main" count="107" uniqueCount="73">
  <si>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</si>
  <si>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</si>
  <si>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</si>
  <si>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</si>
  <si>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</si>
  <si>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</si>
  <si>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</si>
  <si>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</si>
  <si>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</si>
  <si>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</si>
  <si>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</si>
  <si>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</si>
  <si>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</si>
  <si>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</si>
  <si>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</si>
  <si>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</si>
  <si>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</si>
  <si>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</si>
  <si>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</si>
  <si>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</si>
  <si>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</si>
  <si>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</si>
  <si>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</si>
  <si>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</si>
  <si>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</si>
  <si>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</si>
  <si>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</si>
  <si>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</si>
  <si>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</si>
  <si>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</si>
  <si>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</si>
  <si>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</si>
  <si>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</si>
  <si>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</si>
  <si>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</si>
  <si>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</si>
  <si>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</si>
  <si>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</si>
  <si>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</si>
  <si>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</si>
  <si>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</si>
  <si>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</si>
  <si>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</si>
  <si>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</si>
  <si>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</si>
  <si>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</si>
  <si>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</si>
  <si>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</si>
  <si>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</si>
  <si>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</si>
  <si>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</si>
  <si>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</si>
  <si>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</si>
  <si>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</si>
  <si>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</si>
  <si>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</si>
  <si>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</si>
  <si>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</si>
  <si>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</si>
  <si>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</si>
  <si>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</si>
  <si>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</si>
  <si>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</si>
  <si>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</si>
  <si>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</si>
  <si>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</si>
  <si>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</si>
  <si>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</si>
  <si>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</si>
  <si>
    <t>Grand Total</t>
  </si>
  <si>
    <t>Udeležbaa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</si>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</sst>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font>
        <color rgb="FFFF0000"/>
      </font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898-B954-1FDF60F738D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7-4898-B954-1FDF60F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3903"/>
        <c:axId val="471248223"/>
      </c:barChart>
      <c:catAx>
        <c:axId val="47124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8223"/>
        <c:crosses val="autoZero"/>
        <c:auto val="1"/>
        <c:lblAlgn val="ctr"/>
        <c:lblOffset val="100"/>
        <c:noMultiLvlLbl val="0"/>
      </c:catAx>
      <c:valAx>
        <c:axId val="471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Velikosti</a:t>
            </a:r>
            <a:r>
              <a:rPr lang="sl-SI" b="1" baseline="0"/>
              <a:t>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13977774054838"/>
          <c:y val="0.23859288107345114"/>
          <c:w val="0.71291003518177254"/>
          <c:h val="0.5522598822015498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4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F2-4E99-B658-6A1870F45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E99-B658-6A1870F45A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754062657062"/>
          <c:y val="0.31808699398536305"/>
          <c:w val="0.131547997989613"/>
          <c:h val="0.4580659059086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22</xdr:row>
      <xdr:rowOff>171450</xdr:rowOff>
    </xdr:from>
    <xdr:to>
      <xdr:col>12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05D89-3F3C-CE16-9455-F2789995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13</xdr:row>
      <xdr:rowOff>53340</xdr:rowOff>
    </xdr:from>
    <xdr:to>
      <xdr:col>13</xdr:col>
      <xdr:colOff>251460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2DB25-5A42-6112-C243-9123D9DF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5.739114467593" createdVersion="8" refreshedVersion="8" minRefreshableVersion="3" recordCount="3" xr:uid="{1E0092B5-E8CF-446A-AB24-11009864353A}">
  <cacheSource type="worksheet">
    <worksheetSource name="Skupine"/>
  </cacheSource>
  <cacheFields count="6">
    <cacheField name="Test" numFmtId="0">
      <sharedItems count="3">
        <s v="A"/>
        <s v="B"/>
        <s v="C"/>
      </sharedItems>
    </cacheField>
    <cacheField name="Udeležba" numFmtId="0">
      <sharedItems containsSemiMixedTypes="0" containsString="0" containsNumber="1" containsInteger="1" minValue="7" maxValue="12" count="3">
        <n v="9"/>
        <n v="12"/>
        <n v="7"/>
      </sharedItems>
    </cacheField>
    <cacheField name="2022" numFmtId="2">
      <sharedItems containsSemiMixedTypes="0" containsString="0" containsNumber="1" minValue="47.714285714285715" maxValue="66.5" count="3">
        <n v="58.222222222222221"/>
        <n v="66.5"/>
        <n v="47.714285714285715"/>
      </sharedItems>
    </cacheField>
    <cacheField name="2021" numFmtId="0">
      <sharedItems containsSemiMixedTypes="0" containsString="0" containsNumber="1" minValue="49.66" maxValue="66.84"/>
    </cacheField>
    <cacheField name="Maksimum" numFmtId="0">
      <sharedItems containsSemiMixedTypes="0" containsString="0" containsNumber="1" containsInteger="1" minValue="76" maxValue="100"/>
    </cacheField>
    <cacheField name="Minimum" numFmtId="0">
      <sharedItems containsSemiMixedTypes="0" containsString="0" containsNumber="1" containsInteger="1" minValue="2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66.84"/>
    <n v="94"/>
    <n v="34"/>
  </r>
  <r>
    <x v="1"/>
    <x v="1"/>
    <x v="1"/>
    <n v="52.35"/>
    <n v="100"/>
    <n v="36"/>
  </r>
  <r>
    <x v="2"/>
    <x v="2"/>
    <x v="2"/>
    <n v="49.66"/>
    <n v="7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F9FF0-A605-44C5-95A5-3694036364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kupina">
  <location ref="H9:L13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numFmtId="2" showAll="0">
      <items count="4">
        <item x="2"/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a" fld="1" baseField="0" baseItem="0"/>
    <dataField name="Povprečje" fld="2" baseField="0" baseItem="0" numFmtId="2"/>
    <dataField name="Max" fld="4" baseField="0" baseItem="0"/>
    <dataField name="Mi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IF(E3&gt;=50,"Da","Ne")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M5" totalsRowShown="0">
  <autoFilter ref="H2:M5" xr:uid="{BAD53C94-4DD0-B043-8002-9273766F5DC7}"/>
  <tableColumns count="6">
    <tableColumn id="1" xr3:uid="{26F1C940-A3E1-AA4A-B91A-EA859D7A62AD}" name="Test"/>
    <tableColumn id="2" xr3:uid="{EA7356A2-0D38-5D42-A1AC-E30DC5D5C796}" name="Udeležba" dataDxfId="4">
      <calculatedColumnFormula>COUNTIF(Rezultati[Skupina],Skupine[[#This Row],[Test]])</calculatedColumnFormula>
    </tableColumn>
    <tableColumn id="3" xr3:uid="{49F9352C-9597-4E44-8122-AF1CE6CE856F}" name="2022" dataDxfId="3">
      <calculatedColumnFormula>AVERAGEIF($D$3:$D$30,H3,$E$3:$E$30)</calculatedColumnFormula>
    </tableColumn>
    <tableColumn id="4" xr3:uid="{B0EFA30B-7FCE-C547-8EC0-FF89353D2666}" name="2021"/>
    <tableColumn id="5" xr3:uid="{C4D5F10E-4E3E-463C-B480-D50345BF301A}" name="Maksimum" dataDxfId="1">
      <calculatedColumnFormula>_xlfn.MAXIFS(Rezultati[Točke],Rezultati[Skupina],Skupine[[#This Row],[Test]])</calculatedColumnFormula>
    </tableColumn>
    <tableColumn id="6" xr3:uid="{72310091-65F0-4CF0-92F5-F07C7032C668}" name="Minimum" dataDxfId="0">
      <calculatedColumnFormula>_xlfn.MINIFS(Rezultati[Točke],Rezultati[Skupina],Skupine[[#This Row],[Test]])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tabSelected="1" workbookViewId="0">
      <selection activeCell="M8" sqref="M8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.77734375" bestFit="1" customWidth="1"/>
    <col min="9" max="9" width="9.77734375" bestFit="1" customWidth="1"/>
    <col min="10" max="10" width="9.44140625" bestFit="1" customWidth="1"/>
    <col min="11" max="11" width="4.6640625" bestFit="1" customWidth="1"/>
    <col min="12" max="12" width="4.33203125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  <c r="L2" t="s">
        <v>67</v>
      </c>
      <c r="M2" t="s">
        <v>68</v>
      </c>
    </row>
    <row r="3" spans="2:18" x14ac:dyDescent="0.3">
      <c r="B3" t="s">
        <v>62</v>
      </c>
      <c r="C3" t="s">
        <v>63</v>
      </c>
      <c r="D3" t="s">
        <v>12</v>
      </c>
      <c r="E3">
        <v>38</v>
      </c>
      <c r="F3" t="str">
        <f t="shared" ref="F3:F30" si="0">IF(E3&gt;=50,"Da","Ne")</f>
        <v>Ne</v>
      </c>
      <c r="H3" t="s">
        <v>9</v>
      </c>
      <c r="I3">
        <f>COUNTIF(Rezultati[Skupina],Skupine[[#This Row],[Test]])</f>
        <v>9</v>
      </c>
      <c r="J3" s="1">
        <f t="shared" ref="J3:J5" si="1">AVERAGEIF($D$3:$D$30,H3,$E$3:$E$30)</f>
        <v>58.222222222222221</v>
      </c>
      <c r="K3">
        <v>66.84</v>
      </c>
      <c r="L3">
        <f>_xlfn.MAXIFS(Rezultati[Točke],Rezultati[Skupina],Skupine[[#This Row],[Test]])</f>
        <v>94</v>
      </c>
      <c r="M3">
        <f>_xlfn.MINIFS(Rezultati[Točke],Rezultati[Skupina],Skupine[[#This Row],[Test]])</f>
        <v>34</v>
      </c>
    </row>
    <row r="4" spans="2:18" x14ac:dyDescent="0.3">
      <c r="B4" t="s">
        <v>34</v>
      </c>
      <c r="C4" t="s">
        <v>35</v>
      </c>
      <c r="D4" t="s">
        <v>12</v>
      </c>
      <c r="E4">
        <v>39</v>
      </c>
      <c r="F4" t="str">
        <f t="shared" si="0"/>
        <v>Ne</v>
      </c>
      <c r="H4" t="s">
        <v>12</v>
      </c>
      <c r="I4">
        <f>COUNTIF(Rezultati[Skupina],Skupine[[#This Row],[Test]])</f>
        <v>12</v>
      </c>
      <c r="J4" s="1">
        <f t="shared" si="1"/>
        <v>66.5</v>
      </c>
      <c r="K4">
        <v>52.35</v>
      </c>
      <c r="L4">
        <f>_xlfn.MAXIFS(Rezultati[Točke],Rezultati[Skupina],Skupine[[#This Row],[Test]])</f>
        <v>100</v>
      </c>
      <c r="M4">
        <f>_xlfn.MINIFS(Rezultati[Točke],Rezultati[Skupina],Skupine[[#This Row],[Test]])</f>
        <v>36</v>
      </c>
    </row>
    <row r="5" spans="2:18" x14ac:dyDescent="0.3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COUNTIF(Rezultati[Skupina],Skupine[[#This Row],[Test]])</f>
        <v>7</v>
      </c>
      <c r="J5" s="1">
        <f t="shared" si="1"/>
        <v>47.714285714285715</v>
      </c>
      <c r="K5">
        <v>49.66</v>
      </c>
      <c r="L5">
        <f>_xlfn.MAXIFS(Rezultati[Točke],Rezultati[Skupina],Skupine[[#This Row],[Test]])</f>
        <v>76</v>
      </c>
      <c r="M5">
        <f>_xlfn.MINIFS(Rezultati[Točke],Rezultati[Skupina],Skupine[[#This Row],[Test]])</f>
        <v>26</v>
      </c>
    </row>
    <row r="6" spans="2:18" x14ac:dyDescent="0.3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8" x14ac:dyDescent="0.3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</row>
    <row r="8" spans="2:18" x14ac:dyDescent="0.3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J8" s="1"/>
      <c r="R8" s="1"/>
    </row>
    <row r="9" spans="2:18" x14ac:dyDescent="0.3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s="2" t="s">
        <v>2</v>
      </c>
      <c r="I9" t="s">
        <v>70</v>
      </c>
      <c r="J9" t="s">
        <v>66</v>
      </c>
      <c r="K9" t="s">
        <v>71</v>
      </c>
      <c r="L9" t="s">
        <v>72</v>
      </c>
      <c r="R9" s="1"/>
    </row>
    <row r="10" spans="2:18" x14ac:dyDescent="0.3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s="3" t="s">
        <v>9</v>
      </c>
      <c r="I10" s="4">
        <v>9</v>
      </c>
      <c r="J10" s="1">
        <v>58.222222222222221</v>
      </c>
      <c r="K10" s="4">
        <v>94</v>
      </c>
      <c r="L10" s="4">
        <v>34</v>
      </c>
      <c r="R10" s="1"/>
    </row>
    <row r="11" spans="2:18" x14ac:dyDescent="0.3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  <c r="H11" s="3" t="s">
        <v>12</v>
      </c>
      <c r="I11" s="4">
        <v>12</v>
      </c>
      <c r="J11" s="1">
        <v>66.5</v>
      </c>
      <c r="K11" s="4">
        <v>100</v>
      </c>
      <c r="L11" s="4">
        <v>36</v>
      </c>
    </row>
    <row r="12" spans="2:18" x14ac:dyDescent="0.3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  <c r="H12" s="3" t="s">
        <v>15</v>
      </c>
      <c r="I12" s="4">
        <v>7</v>
      </c>
      <c r="J12" s="1">
        <v>47.714285714285715</v>
      </c>
      <c r="K12" s="4">
        <v>76</v>
      </c>
      <c r="L12" s="4">
        <v>26</v>
      </c>
    </row>
    <row r="13" spans="2:18" x14ac:dyDescent="0.3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  <c r="H13" s="3" t="s">
        <v>69</v>
      </c>
      <c r="I13" s="4">
        <v>28</v>
      </c>
      <c r="J13" s="1">
        <v>172.43650793650795</v>
      </c>
      <c r="K13" s="4">
        <v>270</v>
      </c>
      <c r="L13" s="4">
        <v>96</v>
      </c>
    </row>
    <row r="14" spans="2:18" x14ac:dyDescent="0.3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8" x14ac:dyDescent="0.3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8" x14ac:dyDescent="0.3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B3:C30 E3:E30">
    <cfRule type="expression" dxfId="2" priority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Jovanovič, Tian</cp:lastModifiedBy>
  <dcterms:created xsi:type="dcterms:W3CDTF">2007-11-10T02:36:44Z</dcterms:created>
  <dcterms:modified xsi:type="dcterms:W3CDTF">2024-12-09T16:52:22Z</dcterms:modified>
</cp:coreProperties>
</file>