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j\Documents\FMF\rp\10-razpredelnice\"/>
    </mc:Choice>
  </mc:AlternateContent>
  <xr:revisionPtr revIDLastSave="0" documentId="13_ncr:1_{F082D95B-6A4D-422E-BC30-DFF341ECBA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K8" i="1"/>
  <c r="K9" i="1"/>
  <c r="K10" i="1"/>
  <c r="I8" i="1"/>
  <c r="I9" i="1"/>
  <c r="I10" i="1"/>
  <c r="J10" i="1"/>
  <c r="J9" i="1"/>
  <c r="J8" i="1"/>
  <c r="J3" i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<sst xmlns="http://schemas.openxmlformats.org/spreadsheetml/2006/main" count="104" uniqueCount="69">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</sst>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</a:t>
            </a:r>
            <a:r>
              <a:rPr lang="sl-SI" baseline="0"/>
              <a:t> skupin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32520325203252E-2"/>
          <c:y val="0.22394149345650505"/>
          <c:w val="0.87433422956276807"/>
          <c:h val="0.6605850654349499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4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0F-451C-835A-60AA2FC3D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'Rezultati'!$I$8:$I$10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F-451C-835A-60AA2FC3D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898-B954-1FDF60F738DB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7-4898-B954-1FDF60F7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43903"/>
        <c:axId val="471248223"/>
      </c:barChart>
      <c:catAx>
        <c:axId val="47124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248223"/>
        <c:crosses val="autoZero"/>
        <c:auto val="1"/>
        <c:lblAlgn val="ctr"/>
        <c:lblOffset val="100"/>
        <c:noMultiLvlLbl val="0"/>
      </c:catAx>
      <c:valAx>
        <c:axId val="471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2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10</xdr:row>
      <xdr:rowOff>179070</xdr:rowOff>
    </xdr:from>
    <xdr:to>
      <xdr:col>12</xdr:col>
      <xdr:colOff>7620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C6372-307D-3D20-0EF0-062BA560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20</xdr:row>
      <xdr:rowOff>179070</xdr:rowOff>
    </xdr:from>
    <xdr:to>
      <xdr:col>12</xdr:col>
      <xdr:colOff>0</xdr:colOff>
      <xdr:row>33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05D89-3F3C-CE16-9455-F2789995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13">
      <calculatedColumnFormula>IF(E3&gt;=50,"Da","Ne")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2">
      <calculatedColumnFormula>COUNTIF(Rezultati[Skupina],Skupine[[#This Row],[Test]])</calculatedColumnFormula>
    </tableColumn>
    <tableColumn id="3" xr3:uid="{49F9352C-9597-4E44-8122-AF1CE6CE856F}" name="2022" dataDxfId="11">
      <calculatedColumnFormula>AVERAGEIF($D$3:$D$30,H3,$E$3:$E$30)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EC31FE-2AEF-4DF5-A9B3-00435453FCE6}" name="Table6" displayName="Table6" ref="H7:L10" totalsRowShown="0">
  <autoFilter ref="H7:L10" xr:uid="{95EC31FE-2AEF-4DF5-A9B3-00435453FCE6}"/>
  <tableColumns count="5">
    <tableColumn id="1" xr3:uid="{B5F4E8A5-DA19-4933-95B0-AB6CFCCAF539}" name="Skupina"/>
    <tableColumn id="2" xr3:uid="{0ED34DFD-1E09-43A6-8060-748393E77696}" name="Udeležba" dataDxfId="9">
      <calculatedColumnFormula>COUNTIF(Rezultati[Skupina],Table6[[#This Row],[Skupina]])</calculatedColumnFormula>
    </tableColumn>
    <tableColumn id="3" xr3:uid="{B9C4A4E0-00F6-48AC-AA7A-80D6580676B3}" name="Povprečje" dataDxfId="10">
      <calculatedColumnFormula>AVERAGEIF($D$3:$D$30,H8,$E$3:$E$30)</calculatedColumnFormula>
    </tableColumn>
    <tableColumn id="4" xr3:uid="{E4C8806D-F4B6-47F5-B218-FF754C95E36D}" name="Maksimum" dataDxfId="8">
      <calculatedColumnFormula>_xlfn.MAXIFS(Rezultati[Točke],Rezultati[Skupina],Table6[[#This Row],[Skupina]])</calculatedColumnFormula>
    </tableColumn>
    <tableColumn id="5" xr3:uid="{003F625D-11D2-4F49-911D-80537C620998}" name="Minimum" dataDxfId="7">
      <calculatedColumnFormula>_xlfn.MINIFS(Rezultati[Točke],Rezultati[Skupina],Table6[[#This Row],[Skupina]])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O8" sqref="O8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.44140625" customWidth="1"/>
    <col min="9" max="9" width="10.77734375" bestFit="1" customWidth="1"/>
    <col min="10" max="10" width="12.5546875" bestFit="1" customWidth="1"/>
    <col min="11" max="12" width="10.44140625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">
      <c r="B3" t="s">
        <v>62</v>
      </c>
      <c r="C3" t="s">
        <v>63</v>
      </c>
      <c r="D3" t="s">
        <v>12</v>
      </c>
      <c r="E3">
        <v>38</v>
      </c>
      <c r="F3" t="str">
        <f t="shared" ref="F3:F30" si="0">IF(E3&gt;=50,"Da","Ne")</f>
        <v>Ne</v>
      </c>
      <c r="H3" t="s">
        <v>9</v>
      </c>
      <c r="I3">
        <f>COUNTIF(Rezultati[Skupina],Skupine[[#This Row],[Test]])</f>
        <v>9</v>
      </c>
      <c r="J3" s="1">
        <f t="shared" ref="J3:J5" si="1">AVERAGEIF($D$3:$D$30,H3,$E$3:$E$30)</f>
        <v>58.222222222222221</v>
      </c>
      <c r="K3">
        <v>66.84</v>
      </c>
    </row>
    <row r="4" spans="2:12" x14ac:dyDescent="0.3">
      <c r="B4" t="s">
        <v>34</v>
      </c>
      <c r="C4" t="s">
        <v>35</v>
      </c>
      <c r="D4" t="s">
        <v>12</v>
      </c>
      <c r="E4">
        <v>39</v>
      </c>
      <c r="F4" t="str">
        <f t="shared" si="0"/>
        <v>Ne</v>
      </c>
      <c r="H4" t="s">
        <v>12</v>
      </c>
      <c r="I4">
        <f>COUNTIF(Rezultati[Skupina],Skupine[[#This Row],[Test]])</f>
        <v>12</v>
      </c>
      <c r="J4" s="1">
        <f t="shared" si="1"/>
        <v>66.5</v>
      </c>
      <c r="K4">
        <v>52.35</v>
      </c>
    </row>
    <row r="5" spans="2:12" x14ac:dyDescent="0.3">
      <c r="B5" t="s">
        <v>7</v>
      </c>
      <c r="C5" t="s">
        <v>36</v>
      </c>
      <c r="D5" t="s">
        <v>12</v>
      </c>
      <c r="E5">
        <v>36</v>
      </c>
      <c r="F5" t="str">
        <f t="shared" si="0"/>
        <v>Ne</v>
      </c>
      <c r="H5" t="s">
        <v>15</v>
      </c>
      <c r="I5">
        <f>COUNTIF(Rezultati[Skupina],Skupine[[#This Row],[Test]])</f>
        <v>7</v>
      </c>
      <c r="J5" s="1">
        <f t="shared" si="1"/>
        <v>47.714285714285715</v>
      </c>
      <c r="K5">
        <v>49.66</v>
      </c>
    </row>
    <row r="6" spans="2:12" x14ac:dyDescent="0.3">
      <c r="B6" t="s">
        <v>7</v>
      </c>
      <c r="C6" t="s">
        <v>8</v>
      </c>
      <c r="D6" t="s">
        <v>9</v>
      </c>
      <c r="E6">
        <v>93</v>
      </c>
      <c r="F6" t="str">
        <f t="shared" si="0"/>
        <v>Da</v>
      </c>
    </row>
    <row r="7" spans="2:12" x14ac:dyDescent="0.3">
      <c r="B7" t="s">
        <v>37</v>
      </c>
      <c r="C7" t="s">
        <v>38</v>
      </c>
      <c r="D7" t="s">
        <v>9</v>
      </c>
      <c r="E7">
        <v>77</v>
      </c>
      <c r="F7" t="str">
        <f t="shared" si="0"/>
        <v>Da</v>
      </c>
      <c r="H7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3">
      <c r="B8" t="s">
        <v>39</v>
      </c>
      <c r="C8" t="s">
        <v>40</v>
      </c>
      <c r="D8" t="s">
        <v>12</v>
      </c>
      <c r="E8">
        <v>100</v>
      </c>
      <c r="F8" t="str">
        <f t="shared" si="0"/>
        <v>Da</v>
      </c>
      <c r="H8" t="s">
        <v>9</v>
      </c>
      <c r="I8">
        <f>COUNTIF(Rezultati[Skupina],Table6[[#This Row],[Skupina]])</f>
        <v>9</v>
      </c>
      <c r="J8" s="1">
        <f t="shared" ref="J8:J10" si="2">AVERAGEIF($D$3:$D$30,H8,$E$3:$E$30)</f>
        <v>58.222222222222221</v>
      </c>
      <c r="K8">
        <f>_xlfn.MAXIFS(Rezultati[Točke],Rezultati[Skupina],Table6[[#This Row],[Skupina]])</f>
        <v>94</v>
      </c>
      <c r="L8">
        <f>_xlfn.MINIFS(Rezultati[Točke],Rezultati[Skupina],Table6[[#This Row],[Skupina]])</f>
        <v>34</v>
      </c>
    </row>
    <row r="9" spans="2:12" x14ac:dyDescent="0.3">
      <c r="B9" t="s">
        <v>10</v>
      </c>
      <c r="C9" t="s">
        <v>11</v>
      </c>
      <c r="D9" t="s">
        <v>9</v>
      </c>
      <c r="E9">
        <v>94</v>
      </c>
      <c r="F9" t="str">
        <f t="shared" si="0"/>
        <v>Da</v>
      </c>
      <c r="H9" t="s">
        <v>12</v>
      </c>
      <c r="I9">
        <f>COUNTIF(Rezultati[Skupina],Table6[[#This Row],[Skupina]])</f>
        <v>12</v>
      </c>
      <c r="J9" s="1">
        <f t="shared" si="2"/>
        <v>66.5</v>
      </c>
      <c r="K9">
        <f>_xlfn.MAXIFS(Rezultati[Točke],Rezultati[Skupina],Table6[[#This Row],[Skupina]])</f>
        <v>100</v>
      </c>
      <c r="L9">
        <f>_xlfn.MINIFS(Rezultati[Točke],Rezultati[Skupina],Table6[[#This Row],[Skupina]])</f>
        <v>36</v>
      </c>
    </row>
    <row r="10" spans="2:12" x14ac:dyDescent="0.3">
      <c r="B10" t="s">
        <v>41</v>
      </c>
      <c r="C10" t="s">
        <v>42</v>
      </c>
      <c r="D10" t="s">
        <v>15</v>
      </c>
      <c r="E10">
        <v>26</v>
      </c>
      <c r="F10" t="str">
        <f t="shared" si="0"/>
        <v>Ne</v>
      </c>
      <c r="H10" t="s">
        <v>15</v>
      </c>
      <c r="I10">
        <f>COUNTIF(Rezultati[Skupina],Table6[[#This Row],[Skupina]])</f>
        <v>7</v>
      </c>
      <c r="J10" s="1">
        <f t="shared" si="2"/>
        <v>47.714285714285715</v>
      </c>
      <c r="K10">
        <f>_xlfn.MAXIFS(Rezultati[Točke],Rezultati[Skupina],Table6[[#This Row],[Skupina]])</f>
        <v>76</v>
      </c>
      <c r="L10">
        <f>_xlfn.MINIFS(Rezultati[Točke],Rezultati[Skupina],Table6[[#This Row],[Skupina]])</f>
        <v>26</v>
      </c>
    </row>
    <row r="11" spans="2:12" x14ac:dyDescent="0.3">
      <c r="B11" t="s">
        <v>13</v>
      </c>
      <c r="C11" t="s">
        <v>14</v>
      </c>
      <c r="D11" t="s">
        <v>12</v>
      </c>
      <c r="E11">
        <v>44</v>
      </c>
      <c r="F11" t="str">
        <f t="shared" si="0"/>
        <v>Ne</v>
      </c>
    </row>
    <row r="12" spans="2:12" x14ac:dyDescent="0.3">
      <c r="B12" t="s">
        <v>16</v>
      </c>
      <c r="C12" t="s">
        <v>17</v>
      </c>
      <c r="D12" t="s">
        <v>15</v>
      </c>
      <c r="E12">
        <v>34</v>
      </c>
      <c r="F12" t="str">
        <f t="shared" si="0"/>
        <v>Ne</v>
      </c>
    </row>
    <row r="13" spans="2:12" x14ac:dyDescent="0.3">
      <c r="B13" t="s">
        <v>43</v>
      </c>
      <c r="C13" t="s">
        <v>44</v>
      </c>
      <c r="D13" t="s">
        <v>12</v>
      </c>
      <c r="E13">
        <v>86</v>
      </c>
      <c r="F13" t="str">
        <f t="shared" si="0"/>
        <v>Da</v>
      </c>
    </row>
    <row r="14" spans="2:12" x14ac:dyDescent="0.3">
      <c r="B14" t="s">
        <v>45</v>
      </c>
      <c r="C14" t="s">
        <v>46</v>
      </c>
      <c r="D14" t="s">
        <v>12</v>
      </c>
      <c r="E14">
        <v>90</v>
      </c>
      <c r="F14" t="str">
        <f t="shared" si="0"/>
        <v>Da</v>
      </c>
    </row>
    <row r="15" spans="2:12" x14ac:dyDescent="0.3">
      <c r="B15" t="s">
        <v>18</v>
      </c>
      <c r="C15" t="s">
        <v>19</v>
      </c>
      <c r="D15" t="s">
        <v>12</v>
      </c>
      <c r="E15">
        <v>67</v>
      </c>
      <c r="F15" t="str">
        <f t="shared" si="0"/>
        <v>Da</v>
      </c>
    </row>
    <row r="16" spans="2:12" x14ac:dyDescent="0.3">
      <c r="B16" t="s">
        <v>20</v>
      </c>
      <c r="C16" t="s">
        <v>21</v>
      </c>
      <c r="D16" t="s">
        <v>9</v>
      </c>
      <c r="E16">
        <v>42</v>
      </c>
      <c r="F16" t="str">
        <f t="shared" si="0"/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 t="shared" si="0"/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 t="shared" si="0"/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 t="shared" si="0"/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 t="shared" si="0"/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 t="shared" si="0"/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 t="shared" si="0"/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 t="shared" si="0"/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 t="shared" si="0"/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 t="shared" si="0"/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 t="shared" si="0"/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 t="shared" si="0"/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 t="shared" si="0"/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 t="shared" si="0"/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 t="shared" si="0"/>
        <v>Ne</v>
      </c>
    </row>
  </sheetData>
  <conditionalFormatting sqref="B3:C30 E3:E30">
    <cfRule type="expression" dxfId="1" priority="1">
      <formula>$E3&lt;50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Jovanovič, Tian</cp:lastModifiedBy>
  <dcterms:created xsi:type="dcterms:W3CDTF">2007-11-10T02:36:44Z</dcterms:created>
  <dcterms:modified xsi:type="dcterms:W3CDTF">2024-12-02T18:29:09Z</dcterms:modified>
</cp:coreProperties>
</file>