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Applic\PARIS21\2- Coordination\2.2 - International Initiatives\SDG Reporting 2018\Data\"/>
    </mc:Choice>
  </mc:AlternateContent>
  <bookViews>
    <workbookView xWindow="7716" yWindow="300" windowWidth="11340" windowHeight="5400" activeTab="2"/>
  </bookViews>
  <sheets>
    <sheet name="Regional Groupings" sheetId="4" r:id="rId1"/>
    <sheet name="Group Composition (List View)" sheetId="7" r:id="rId2"/>
    <sheet name="Group compositions" sheetId="6" r:id="rId3"/>
    <sheet name="Sheet1" sheetId="8" r:id="rId4"/>
    <sheet name="Sheet2" sheetId="9"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t">[1]CONSUMERS!#REF!</definedName>
    <definedName name="_1_">[2]CZEWT!#REF!</definedName>
    <definedName name="_1ECU">#N/A</definedName>
    <definedName name="_1N">#N/A</definedName>
    <definedName name="_1US">#N/A</definedName>
    <definedName name="_2ECU">#N/A</definedName>
    <definedName name="_2N">#N/A</definedName>
    <definedName name="_2US">#N/A</definedName>
    <definedName name="_3ECU">#N/A</definedName>
    <definedName name="_3N">#N/A</definedName>
    <definedName name="_3US">#N/A</definedName>
    <definedName name="_4ECU">#N/A</definedName>
    <definedName name="_4N">#N/A</definedName>
    <definedName name="_4US">#N/A</definedName>
    <definedName name="_AMO_UniqueIdentifier" hidden="1">"'948fa521-fc6f-40bf-b28b-1960b56b8e63'"</definedName>
    <definedName name="_AMO_XmlVersion" hidden="1">"'1'"</definedName>
    <definedName name="_Fill" hidden="1">[3]ECEFC!#REF!</definedName>
    <definedName name="_xlnm._FilterDatabase" localSheetId="1" hidden="1">'Group Composition (List View)'!$A$1:$O$1544</definedName>
    <definedName name="_xlnm._FilterDatabase" localSheetId="2" hidden="1">'Group compositions'!$A$4:$V$252</definedName>
    <definedName name="_xlnm._FilterDatabase" localSheetId="0" hidden="1">#REF!</definedName>
    <definedName name="_xlnm._FilterDatabase" localSheetId="3" hidden="1">Sheet1!$C$2:$P$44</definedName>
    <definedName name="_W">[2]CZEWT!#REF!</definedName>
    <definedName name="BudgetRev_y">#REF!</definedName>
    <definedName name="BudgetRevy">#REF!</definedName>
    <definedName name="CAN__TAA">#REF!</definedName>
    <definedName name="CL_REF_AREA_DESCRIPTION">[4]VAL_REF_AREA!$A$2:$B$282</definedName>
    <definedName name="CL_SERIES_DESCRIPTION">[4]VAL_SERIES!$A$2:$B$283</definedName>
    <definedName name="CL_SOURCE_TYPE_MDG">[4]VAL!$A$45:$A$49</definedName>
    <definedName name="CL_SOURCE_TYPE_MDG_DESCRIPTION">[4]VAL!$A$45:$B$49</definedName>
    <definedName name="CL_UNIT_MDG">[4]VAL!$A$2:$A$26</definedName>
    <definedName name="CL_UNIT_MDG_DESCRIPTION">[4]VAL!$A$2:$B$26</definedName>
    <definedName name="CountryRange">OFFSET([5]CtrlS!$A$2,0,0,COUNTA([5]CtrlS!$A$2:$A$37),1)</definedName>
    <definedName name="CSECategoryRange">OFFSET([5]CtrlS!$C$41,0,0,COUNTA([5]CtrlS!$C$41:$C$55),1)</definedName>
    <definedName name="CT">[6]CZEWT!#REF!</definedName>
    <definedName name="djfkdla">[7]old!$A$1:$IV$1</definedName>
    <definedName name="FEEDML">#N/A</definedName>
    <definedName name="gfgg" hidden="1">{"view1",#N/A,FALSE,"EECDATA";"view2",#N/A,FALSE,"EECDATA"}</definedName>
    <definedName name="GSSERange">OFFSET([5]CtrlS!$F$41,0,0,COUNTA([5]CtrlS!$F$41:$F$72),1)</definedName>
    <definedName name="MT">[6]CZEWT!#REF!</definedName>
    <definedName name="N">#N/A</definedName>
    <definedName name="NF">#N/A</definedName>
    <definedName name="nmBlankRow">#REF!</definedName>
    <definedName name="nmColumnHeader">#REF!</definedName>
    <definedName name="nmData">#REF!</definedName>
    <definedName name="nmIndexTable">#REF!</definedName>
    <definedName name="nmReportFooter">#REF!</definedName>
    <definedName name="nmReportHeader">#REF!</definedName>
    <definedName name="nmRollOver">#REF!</definedName>
    <definedName name="nmRowHeader">#REF!</definedName>
    <definedName name="nmScale">'[8]Tab6.12'!#REF!</definedName>
    <definedName name="otro" hidden="1">{"view1",#N/A,FALSE,"EECDATA";"view2",#N/A,FALSE,"EECDATA"}</definedName>
    <definedName name="otro2" hidden="1">{"view1",#N/A,FALSE,"EECDATA";"view2",#N/A,FALSE,"EECDATA"}</definedName>
    <definedName name="PercentageOfGDPy">#REF!</definedName>
    <definedName name="PGDP95y">#REF!</definedName>
    <definedName name="PGDPy">#REF!</definedName>
    <definedName name="PO">#REF!</definedName>
    <definedName name="POLBADPA">[9]POLBA!$A$22:$N$22</definedName>
    <definedName name="POLBAFAD">[9]FEED!$A$73:$N$73</definedName>
    <definedName name="POLBAGSE">[9]POLBA!$A$26:$N$26</definedName>
    <definedName name="POLBALEV">[9]POLBA!$A$12:$N$12</definedName>
    <definedName name="POLBAMPS">[9]POLBA!$A$18:$N$18</definedName>
    <definedName name="POLBAMTR">[9]POLBA!$A$55:$N$55</definedName>
    <definedName name="POLBAOTH">[9]POLBA!$A$30:$N$30</definedName>
    <definedName name="POLBAOTR">[9]POLBA!$A$57:$N$57</definedName>
    <definedName name="POLBAQC">[9]POLBA!$A$49:$N$49</definedName>
    <definedName name="POLBAQCV">[9]POLBA!$A$51:$N$51</definedName>
    <definedName name="POLBAQP">[9]POLBA!$A$9:$N$9</definedName>
    <definedName name="POLBAQPV">[9]POLBA!$A$11:$N$11</definedName>
    <definedName name="POLBARIC">[9]POLBA!$A$24:$N$24</definedName>
    <definedName name="POLBASNA">[9]POLBA!$A$28:$N$28</definedName>
    <definedName name="POLBFDPA">[9]POLBF!$A$22:$N$22</definedName>
    <definedName name="polbffad">[9]FEED!$A$66:$O$66</definedName>
    <definedName name="POLBFGSE">[9]POLBF!$A$26:$N$26</definedName>
    <definedName name="POLBFLEV">[9]POLBF!$A$12:$N$12</definedName>
    <definedName name="POLBFMPS">[9]POLBF!$A$18:$N$18</definedName>
    <definedName name="POLBFMTR">[9]POLBF!$A$55:$N$55</definedName>
    <definedName name="POLBFOTH">[9]POLBF!$A$30:$N$30</definedName>
    <definedName name="POLBFOTR">[9]POLBF!$A$57:$N$57</definedName>
    <definedName name="POLBFQC">[9]POLBF!$A$49:$N$49</definedName>
    <definedName name="POLBFQCV">[9]POLBF!$A$51:$N$51</definedName>
    <definedName name="POLBFQP">[9]POLBF!$A$9:$N$9</definedName>
    <definedName name="POLBFQPV">[9]POLBF!$A$11:$N$11</definedName>
    <definedName name="POLBFRIC">[9]POLBF!$A$24:$N$24</definedName>
    <definedName name="POLBFSNA">[9]POLBF!$A$28:$N$28</definedName>
    <definedName name="POLBSDPA">[9]POLBS!$A$22:$N$22</definedName>
    <definedName name="POLBSFAD">[9]FEED!$A$75:$N$75</definedName>
    <definedName name="POLBSGSE">[9]POLBS!$A$26:$N$26</definedName>
    <definedName name="POLBSLEV">[9]POLBS!$A$12:$N$12</definedName>
    <definedName name="POLBSMPS">[9]POLBS!$A$18:$N$18</definedName>
    <definedName name="POLBSMTR">[9]POLBS!$A$55:$N$55</definedName>
    <definedName name="POLBSOTH">[9]POLBS!$A$30:$N$30</definedName>
    <definedName name="POLBSOTR">[9]POLBS!$A$57:$N$57</definedName>
    <definedName name="POLBSQC">[9]POLBS!$A$49:$N$49</definedName>
    <definedName name="POLBSQCV">[9]POLBS!$A$51:$N$51</definedName>
    <definedName name="POLBSQP">[9]POLBS!$A$9:$N$9</definedName>
    <definedName name="POLBSQPV">[9]POLBS!$A$11:$N$11</definedName>
    <definedName name="POLBSRIC">[9]POLBS!$A$24:$N$24</definedName>
    <definedName name="POLBSSNA">[9]POLBS!$A$28:$N$28</definedName>
    <definedName name="POLEGDPA">[9]POLEG!$A$22:$N$22</definedName>
    <definedName name="polegfad">[9]FEED!$A$70:$O$70</definedName>
    <definedName name="POLEGGSE">[9]POLEG!$A$26:$N$26</definedName>
    <definedName name="POLEGLEV">[9]POLEG!$A$12:$N$12</definedName>
    <definedName name="POLEGMPS">[9]POLEG!$A$18:$N$18</definedName>
    <definedName name="POLEGMTR">[9]POLEG!$A$55:$N$55</definedName>
    <definedName name="POLEGOTH">[9]POLEG!$A$30:$N$30</definedName>
    <definedName name="POLEGOTR">[9]POLEG!$A$57:$N$57</definedName>
    <definedName name="POLEGQC">[9]POLEG!$A$49:$N$49</definedName>
    <definedName name="POLEGQCV">[9]POLEG!$A$51:$N$51</definedName>
    <definedName name="POLEGQP">[9]POLEG!$A$9:$N$9</definedName>
    <definedName name="POLEGQPV">[9]POLEG!$A$11:$N$11</definedName>
    <definedName name="POLEGRIC">[9]POLEG!$A$24:$N$24</definedName>
    <definedName name="POLEGSNA">[9]POLEG!$A$28:$N$28</definedName>
    <definedName name="POLMADPA">[9]POLMA!$A$22:$N$22</definedName>
    <definedName name="POLMAFAD">[9]FEED!$A$80:$N$80</definedName>
    <definedName name="POLMAGSE">[9]POLMA!$A$26:$N$26</definedName>
    <definedName name="POLMALEV">[9]POLMA!$A$12:$N$12</definedName>
    <definedName name="POLMAMPS">[9]POLMA!$A$18:$N$18</definedName>
    <definedName name="POLMAMTR">[9]POLMA!$A$55:$N$55</definedName>
    <definedName name="POLMAOTH">[9]POLMA!$A$30:$N$30</definedName>
    <definedName name="POLMAOTR">[9]POLMA!$A$57:$N$57</definedName>
    <definedName name="POLMAQC">[9]POLMA!$A$49:$N$49</definedName>
    <definedName name="POLMAQCV">[9]POLMA!$A$51:$N$51</definedName>
    <definedName name="POLMAQP">[9]POLMA!$A$9:$N$9</definedName>
    <definedName name="POLMAQPV">[9]POLMA!$A$11:$N$11</definedName>
    <definedName name="POLMARIC">[9]POLMA!$A$24:$N$24</definedName>
    <definedName name="POLMASNA">[9]POLMA!$A$28:$N$28</definedName>
    <definedName name="POLMKDPA">[9]POLMK!$A$22:$N$22</definedName>
    <definedName name="polmkfad">[9]FEED!$A$65:$O$65</definedName>
    <definedName name="POLMKGSE">[9]POLMK!$A$26:$N$26</definedName>
    <definedName name="POLMKLEV">[9]POLMK!$A$12:$N$12</definedName>
    <definedName name="POLMKMPS">[9]POLMK!$A$18:$N$18</definedName>
    <definedName name="POLMKMTR">[9]POLMK!$A$55:$N$55</definedName>
    <definedName name="POLMKOTH">[9]POLMK!$A$30:$N$30</definedName>
    <definedName name="POLMKOTR">[9]POLMK!$A$57:$N$57</definedName>
    <definedName name="POLMKQC">[9]POLMK!$A$49:$N$49</definedName>
    <definedName name="POLMKQCV">[9]POLMK!$A$51:$N$51</definedName>
    <definedName name="POLMKQP">[9]POLMK!$A$9:$N$9</definedName>
    <definedName name="POLMKQPV">[9]POLMK!$A$11:$N$11</definedName>
    <definedName name="POLMKRIC">[9]POLMK!$A$24:$N$24</definedName>
    <definedName name="POLMKSNA">[9]POLMK!$A$28:$N$28</definedName>
    <definedName name="POLOGDPA">[9]POLOG!$A$22:$N$22</definedName>
    <definedName name="POLOGFAD">[9]FEED!$A$81:$N$81</definedName>
    <definedName name="POLOGGSE">[9]POLOG!$A$26:$N$26</definedName>
    <definedName name="POLOGLEV">[9]POLOG!$A$12:$N$12</definedName>
    <definedName name="POLOGMPS">[9]POLOG!$A$18:$N$18</definedName>
    <definedName name="POLOGMTR">[9]POLOG!$A$55:$N$55</definedName>
    <definedName name="POLOGOTH">[9]POLOG!$A$30:$N$30</definedName>
    <definedName name="POLOGOTR">[9]POLOG!$A$57:$N$57</definedName>
    <definedName name="POLOGQC">[9]POLOG!$A$49:$N$49</definedName>
    <definedName name="POLOGQCV">[9]POLOG!$A$51:$N$51</definedName>
    <definedName name="POLOGQP">[9]POLOG!$A$9:$N$9</definedName>
    <definedName name="POLOGQPV">[9]POLOG!$A$11:$N$11</definedName>
    <definedName name="POLOGRIC">[9]POLOG!$A$24:$N$24</definedName>
    <definedName name="POLOGSNA">[9]POLOG!$A$28:$N$28</definedName>
    <definedName name="POLOSDPA">[9]POLOS!$A$22:$N$22</definedName>
    <definedName name="POLOSFAD">[9]FEED!$A$78:$N$78</definedName>
    <definedName name="POLOSGSE">[9]POLOS!$A$26:$N$26</definedName>
    <definedName name="POLOSLEV">[9]POLOS!$A$12:$N$12</definedName>
    <definedName name="POLOSMPS">[9]POLOS!$A$18:$N$18</definedName>
    <definedName name="POLOSMTR">[9]POLOS!$A$55:$N$55</definedName>
    <definedName name="POLOSOTH">[9]POLOS!$A$30:$N$30</definedName>
    <definedName name="POLOSOTR">[9]POLOS!$A$57:$N$57</definedName>
    <definedName name="POLOSQC">[9]POLOS!$A$49:$N$49</definedName>
    <definedName name="POLOSQCV">[9]POLOS!$A$51:$N$51</definedName>
    <definedName name="POLOSQP">[9]POLOS!$A$9:$N$9</definedName>
    <definedName name="POLOSQPV">[9]POLOS!$A$11:$N$11</definedName>
    <definedName name="POLOSRIC">[9]POLOS!$A$24:$N$24</definedName>
    <definedName name="POLOSSNA">[9]POLOS!$A$28:$N$28</definedName>
    <definedName name="POLOTDPA">[9]POLOT!$A$22:$N$22</definedName>
    <definedName name="POLotFAD">[9]FEED!$A$76:$N$76</definedName>
    <definedName name="POLOTGSE">[9]POLOT!$A$26:$N$26</definedName>
    <definedName name="POLOTLEV">[9]POLOT!$A$12:$N$12</definedName>
    <definedName name="POLOTMPS">[9]POLOT!$A$18:$N$18</definedName>
    <definedName name="POLOTMTR">[9]POLOT!$A$55:$N$55</definedName>
    <definedName name="POLOTOTH">[9]POLOT!$A$30:$N$30</definedName>
    <definedName name="POLOTOTR">[9]POLOT!$A$57:$N$57</definedName>
    <definedName name="POLOTQC">[9]POLOT!$A$49:$N$49</definedName>
    <definedName name="POLOTQCV">[9]POLOT!$A$51:$N$51</definedName>
    <definedName name="POLOTQP">[9]POLOT!$A$9:$N$9</definedName>
    <definedName name="POLOTQPV">[9]POLOT!$A$11:$N$11</definedName>
    <definedName name="POLOTric">[9]POLOT!$A$24:$N$24</definedName>
    <definedName name="POLOTSNA">[9]POLOT!$A$28:$N$28</definedName>
    <definedName name="POLPKDPA">[9]POLPK!$A$22:$N$22</definedName>
    <definedName name="polpkfad">[9]FEED!$A$67:$O$67</definedName>
    <definedName name="POLPKGSE">[9]POLPK!$A$26:$N$26</definedName>
    <definedName name="POLPKLEV">[9]POLPK!$A$12:$N$12</definedName>
    <definedName name="POLPKMPS">[9]POLPK!$A$18:$N$18</definedName>
    <definedName name="POLPKMTR">[9]POLPK!$A$55:$N$55</definedName>
    <definedName name="POLPKOTH">[9]POLPK!$A$30:$N$30</definedName>
    <definedName name="POLPKOTR">[9]POLPK!$A$57:$N$57</definedName>
    <definedName name="POLPKQC">[9]POLPK!$A$49:$N$49</definedName>
    <definedName name="POLPKQCV">[9]POLPK!$A$51:$N$51</definedName>
    <definedName name="POLPKQP">[9]POLPK!$A$9:$N$9</definedName>
    <definedName name="POLPKQPV">[9]POLPK!$A$11:$N$11</definedName>
    <definedName name="POLPKRIC">[9]POLPK!$A$24:$N$24</definedName>
    <definedName name="POLPKSNA">[9]POLPK!$A$28:$N$28</definedName>
    <definedName name="POLPTDPA">[9]POLPT!$A$22:$N$22</definedName>
    <definedName name="polptfad">[9]FEED!$A$68:$O$68</definedName>
    <definedName name="POLPTGSE">[9]POLPT!$A$26:$N$26</definedName>
    <definedName name="POLPTLEV">[9]POLPT!$A$12:$N$12</definedName>
    <definedName name="POLPTMPS">[9]POLPT!$A$18:$N$18</definedName>
    <definedName name="POLPTMTR">[9]POLPT!$A$55:$N$55</definedName>
    <definedName name="POLPTOTH">[9]POLPT!$A$30:$N$30</definedName>
    <definedName name="POLPTOTR">[9]POLPT!$A$57:$N$57</definedName>
    <definedName name="POLPTQC">[9]POLPT!$A$49:$N$49</definedName>
    <definedName name="POLPTQCV">[9]POLPT!$A$51:$N$51</definedName>
    <definedName name="POLPTQP">[9]POLPT!$A$9:$N$9</definedName>
    <definedName name="POLPTQPV">[9]POLPT!$A$11:$N$11</definedName>
    <definedName name="POLPTRIC">[9]POLPT!$A$24:$N$24</definedName>
    <definedName name="POLPTSNA">[9]POLPT!$A$28:$N$28</definedName>
    <definedName name="POLRIDPA">[9]POLRI!$A$22:$N$22</definedName>
    <definedName name="POLRIFAD">[9]FEED!$A$71:$N$71</definedName>
    <definedName name="POLRIGSE">[9]POLRI!$A$26:$N$26</definedName>
    <definedName name="POLRILEV">[9]POLRI!$A$12:$N$12</definedName>
    <definedName name="POLRIMPS">[9]POLRI!$A$18:$N$18</definedName>
    <definedName name="POLRIMTR">[9]POLRI!$A$55:$N$55</definedName>
    <definedName name="POLRIOTH">[9]POLRI!$A$30:$N$30</definedName>
    <definedName name="POLRIOTR">[9]POLRI!$A$57:$N$57</definedName>
    <definedName name="POLRIQC">[9]POLRI!$A$49:$N$49</definedName>
    <definedName name="POLRIQCV">[9]POLRI!$A$51:$N$51</definedName>
    <definedName name="POLRIQP">[9]POLRI!$A$9:$N$9</definedName>
    <definedName name="POLRIQPV">[9]POLRI!$A$11:$N$11</definedName>
    <definedName name="POLRIRIC">[9]POLRI!$A$24:$N$24</definedName>
    <definedName name="POLRISNA">[9]POLRI!$A$28:$N$28</definedName>
    <definedName name="POLRPDPA">[9]POLRP!$A$22:$N$22</definedName>
    <definedName name="POLrpFAD">[9]FEED!$A$77:$N$77</definedName>
    <definedName name="POLRPGSE">[9]POLRP!$A$26:$N$26</definedName>
    <definedName name="POLRPLEV">[9]POLRP!$A$12:$N$12</definedName>
    <definedName name="POLRPMPS">[9]POLRP!$A$18:$N$18</definedName>
    <definedName name="POLRPMTR">[9]POLRP!$A$55:$N$55</definedName>
    <definedName name="POLRPOTH">[9]POLRP!$A$30:$N$30</definedName>
    <definedName name="POLRPOTR">[9]POLRP!$A$57:$N$57</definedName>
    <definedName name="POLRPQC">[9]POLRP!$A$49:$N$49</definedName>
    <definedName name="POLRPQCV">[9]POLRP!$A$51:$N$51</definedName>
    <definedName name="POLRPQP">[9]POLRP!$A$9:$N$9</definedName>
    <definedName name="POLRPQPV">[9]POLRP!$A$11:$N$11</definedName>
    <definedName name="POLRPRiC">[9]POLRP!$A$24:$N$24</definedName>
    <definedName name="POLRPSNA">[9]POLRP!$A$28:$N$28</definedName>
    <definedName name="POLRSDPA">[9]POLRS!$A$22:$N$22</definedName>
    <definedName name="POLRSFAD">[9]FEED!$A$79:$N$79</definedName>
    <definedName name="POLRSGSE">[9]POLRS!$A$26:$N$26</definedName>
    <definedName name="POLRSLEV">[9]POLRS!$A$12:$N$12</definedName>
    <definedName name="POLRSMPS">[9]POLRS!$A$18:$N$18</definedName>
    <definedName name="POLRSMTR">[9]POLRS!$A$55:$N$55</definedName>
    <definedName name="POLRSOTH">[9]POLRS!$A$30:$N$30</definedName>
    <definedName name="POLRSOTR">[9]POLRS!$A$57:$N$57</definedName>
    <definedName name="POLRSQC">[9]POLRS!$A$49:$N$49</definedName>
    <definedName name="POLRSQCV">[9]POLRS!$A$51:$N$51</definedName>
    <definedName name="POLRSQP">[9]POLRS!$A$9:$N$9</definedName>
    <definedName name="POLRSQPV">[9]POLRS!$A$11:$N$11</definedName>
    <definedName name="POLRSRIC">[9]POLRS!$A$24:$N$24</definedName>
    <definedName name="POLRSSNA">[9]POLRS!$A$28:$N$28</definedName>
    <definedName name="POLSFDPA">[9]POLSF!$A$22:$N$22</definedName>
    <definedName name="POLSFFAD">[9]FEED!$A$74:$N$74</definedName>
    <definedName name="POLSFGSE">[9]POLSF!$A$26:$N$26</definedName>
    <definedName name="POLSFLEV">[9]POLSF!$A$12:$N$12</definedName>
    <definedName name="POLSFMPS">[9]POLSF!$A$18:$N$18</definedName>
    <definedName name="POLSFMTR">[9]POLSF!$A$55:$N$55</definedName>
    <definedName name="POLSFOTH">[9]POLSF!$A$30:$N$30</definedName>
    <definedName name="POLSFOTR">[9]POLSF!$A$57:$N$57</definedName>
    <definedName name="POLSFQC">[9]POLSF!$A$49:$N$49</definedName>
    <definedName name="POLSFQCV">[9]POLSF!$A$51:$N$51</definedName>
    <definedName name="POLSFQP">[9]POLSF!$A$9:$N$9</definedName>
    <definedName name="POLSFQPV">[9]POLSF!$A$11:$N$11</definedName>
    <definedName name="POLSFRIC">[9]POLSF!$A$24:$N$24</definedName>
    <definedName name="POLSFSNA">[9]POLSF!$A$28:$N$28</definedName>
    <definedName name="POLSHDPA">[9]POLSH!$A$22:$N$22</definedName>
    <definedName name="polshfad">[9]FEED!$A$69:$O$69</definedName>
    <definedName name="POLSHGSE">[9]POLSH!$A$26:$N$26</definedName>
    <definedName name="POLSHLEV">[9]POLSH!$A$12:$N$12</definedName>
    <definedName name="POLSHMPS">[9]POLSH!$A$18:$N$18</definedName>
    <definedName name="POLSHMTR">[9]POLSH!$A$55:$N$55</definedName>
    <definedName name="POLSHOTH">[9]POLSH!$A$30:$N$30</definedName>
    <definedName name="POLSHOTR">[9]POLSH!$A$57:$N$57</definedName>
    <definedName name="POLSHQC">[9]POLSH!$A$49:$N$49</definedName>
    <definedName name="POLSHQCV">[9]POLSH!$A$51:$N$51</definedName>
    <definedName name="POLSHQP">[9]POLSH!$A$9:$N$9</definedName>
    <definedName name="POLSHQPV">[9]POLSH!$A$11:$N$11</definedName>
    <definedName name="POLSHRIC">[9]POLSH!$A$24:$N$24</definedName>
    <definedName name="POLSHSNA">[9]POLSH!$A$28:$N$28</definedName>
    <definedName name="POLWLDPA">[9]POLWL!$A$22:$N$22</definedName>
    <definedName name="POLWLFAD">[9]FEED!$A$64:$N$64</definedName>
    <definedName name="POLWLGSE">[9]POLWL!$A$26:$N$26</definedName>
    <definedName name="POLWLLEV">[9]POLWL!$A$12:$N$12</definedName>
    <definedName name="POLWLMPS">[9]POLWL!$A$18:$N$18</definedName>
    <definedName name="POLWLMTR">[9]POLWL!$A$55:$N$55</definedName>
    <definedName name="POLWLOTH">[9]POLWL!$A$30:$N$30</definedName>
    <definedName name="POLWLOTR">[9]POLWL!$A$57:$N$57</definedName>
    <definedName name="POLWLQC">[9]POLWL!$A$49:$N$49</definedName>
    <definedName name="POLWLQCV">[9]POLWL!$A$51:$N$51</definedName>
    <definedName name="POLWLQP">[9]POLWL!$A$9:$N$9</definedName>
    <definedName name="POLWLQPV">[9]POLWL!$A$11:$N$11</definedName>
    <definedName name="POLWLRIC">[9]POLWL!$A$24:$N$24</definedName>
    <definedName name="POLWLSNA">[9]POLWL!$A$28:$N$28</definedName>
    <definedName name="POLWTDPA">[9]POLWT!$A$22:$N$22</definedName>
    <definedName name="POLWTFAD">[9]FEED!$A$82:$N$82</definedName>
    <definedName name="POLWTGSE">[9]POLWT!$A$26:$N$26</definedName>
    <definedName name="POLWTLEV">[9]POLWT!$A$12:$N$12</definedName>
    <definedName name="POLWTMPS">[9]POLWT!$A$18:$N$18</definedName>
    <definedName name="POLWTMTR">[9]POLWT!$A$55:$N$55</definedName>
    <definedName name="POLWTOTH">[9]POLWT!$A$30:$N$30</definedName>
    <definedName name="POLWTOTR">[9]POLWT!$A$57:$N$57</definedName>
    <definedName name="POLWTQC">[9]POLWT!$A$49:$N$49</definedName>
    <definedName name="POLWTQCV">[9]POLWT!$A$51:$N$51</definedName>
    <definedName name="POLWTQP">[9]POLWT!$A$9:$N$9</definedName>
    <definedName name="POLWTQPV">[9]POLWT!$A$11:$N$11</definedName>
    <definedName name="POLWTRIC">[9]POLWT!$A$24:$N$24</definedName>
    <definedName name="POLWTSNA">[9]POLWT!$A$28:$N$28</definedName>
    <definedName name="_xlnm.Print_Area" localSheetId="2">'Group compositions'!$A$1:$V$252</definedName>
    <definedName name="_xlnm.Print_Area" localSheetId="0">'Regional Groupings'!$A$1:$K$56</definedName>
    <definedName name="_xlnm.Print_Area">#N/A</definedName>
    <definedName name="Print_Area_MI">#REF!</definedName>
    <definedName name="_xlnm.Print_Titles" localSheetId="2">'Group compositions'!$A:$C,'Group compositions'!$1:$3</definedName>
    <definedName name="ProductRange">OFFSET([5]CtrlS!$A$111,0,0,COUNTA([5]CtrlS!$A$111:$A$135),1)</definedName>
    <definedName name="PSECategoryRange">OFFSET([5]CtrlS!$B$41,0,0,COUNTA([5]CtrlS!$B$41:$B$55),1)</definedName>
    <definedName name="PSEOA">#N/A</definedName>
    <definedName name="sd">[1]CONSUMERS!#REF!</definedName>
    <definedName name="SH">#N/A</definedName>
    <definedName name="TotalTSEy">#REF!</definedName>
    <definedName name="toto" hidden="1">{"view1",#N/A,FALSE,"EECDATA";"view2",#N/A,FALSE,"EECDATA"}</definedName>
    <definedName name="toTPT">#REF!</definedName>
    <definedName name="TP">[6]CZEWT!#REF!</definedName>
    <definedName name="TPC">#REF!</definedName>
    <definedName name="TransfromCons_y">#REF!</definedName>
    <definedName name="TransfromConsy">#REF!</definedName>
    <definedName name="TransfromTax_y">#REF!</definedName>
    <definedName name="TransfromTaxy">#REF!</definedName>
    <definedName name="TSEy">#REF!</definedName>
    <definedName name="VP">#REF!</definedName>
    <definedName name="wrn.eecdata." hidden="1">{"view1",#N/A,FALSE,"EECDATA";"view2",#N/A,FALSE,"EECDATA"}</definedName>
  </definedNames>
  <calcPr calcId="162913"/>
</workbook>
</file>

<file path=xl/calcChain.xml><?xml version="1.0" encoding="utf-8"?>
<calcChain xmlns="http://schemas.openxmlformats.org/spreadsheetml/2006/main">
  <c r="A1545" i="7" l="1"/>
  <c r="M47" i="8" l="1"/>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AB36" i="8" l="1"/>
  <c r="AA36" i="8"/>
  <c r="Z36" i="8"/>
  <c r="AB32" i="8"/>
  <c r="AB33" i="8"/>
  <c r="AB34" i="8"/>
  <c r="AB35" i="8"/>
  <c r="AB37" i="8"/>
  <c r="AB38" i="8"/>
  <c r="AB39" i="8"/>
  <c r="AA32" i="8"/>
  <c r="AA33" i="8"/>
  <c r="AA34" i="8"/>
  <c r="AA35" i="8"/>
  <c r="AA37" i="8"/>
  <c r="AA38" i="8"/>
  <c r="AA39" i="8"/>
  <c r="Z32" i="8"/>
  <c r="Z33" i="8"/>
  <c r="Z34" i="8"/>
  <c r="Z35" i="8"/>
  <c r="Z37" i="8"/>
  <c r="Z38" i="8"/>
  <c r="Z39" i="8"/>
  <c r="AB31" i="8"/>
  <c r="AA31" i="8"/>
  <c r="Z31" i="8"/>
  <c r="X36" i="8"/>
  <c r="W36" i="8"/>
  <c r="V36" i="8"/>
  <c r="U36" i="8"/>
  <c r="T36" i="8"/>
  <c r="P89" i="8"/>
  <c r="O89" i="8"/>
  <c r="N89" i="8"/>
  <c r="L89" i="8"/>
  <c r="K89" i="8"/>
  <c r="L90" i="8"/>
  <c r="J89" i="8"/>
  <c r="I89" i="8"/>
  <c r="H89" i="8"/>
  <c r="G89" i="8"/>
  <c r="F89" i="8"/>
  <c r="E89" i="8"/>
  <c r="D89" i="8"/>
  <c r="P51" i="8"/>
  <c r="O51" i="8"/>
  <c r="N51" i="8"/>
  <c r="L51" i="8"/>
  <c r="K51" i="8"/>
  <c r="J51" i="8"/>
  <c r="I51" i="8"/>
  <c r="H51" i="8"/>
  <c r="J52" i="8"/>
  <c r="K53" i="8"/>
  <c r="L53" i="8"/>
  <c r="G51" i="8"/>
  <c r="F51" i="8"/>
  <c r="E51" i="8"/>
  <c r="D51" i="8"/>
  <c r="T32" i="8" l="1"/>
  <c r="T33" i="8"/>
  <c r="T34" i="8"/>
  <c r="T35" i="8"/>
  <c r="T37" i="8"/>
  <c r="T38" i="8"/>
  <c r="T39" i="8"/>
  <c r="T31" i="8"/>
  <c r="V32" i="8"/>
  <c r="V33" i="8"/>
  <c r="V34" i="8"/>
  <c r="V35" i="8"/>
  <c r="V37" i="8"/>
  <c r="V38" i="8"/>
  <c r="V39" i="8"/>
  <c r="V31" i="8"/>
  <c r="U32" i="8"/>
  <c r="U33" i="8"/>
  <c r="U34" i="8"/>
  <c r="U35" i="8"/>
  <c r="U37" i="8"/>
  <c r="U38" i="8"/>
  <c r="U39" i="8"/>
  <c r="X32" i="8"/>
  <c r="X33" i="8"/>
  <c r="X34" i="8"/>
  <c r="X35" i="8"/>
  <c r="X37" i="8"/>
  <c r="X38" i="8"/>
  <c r="X39" i="8"/>
  <c r="U31" i="8"/>
  <c r="X31" i="8"/>
  <c r="W32" i="8"/>
  <c r="W33" i="8"/>
  <c r="W34" i="8"/>
  <c r="W35" i="8"/>
  <c r="W37" i="8"/>
  <c r="W38" i="8"/>
  <c r="W39" i="8"/>
  <c r="W31" i="8"/>
  <c r="AL19" i="8" l="1"/>
  <c r="AL20" i="8"/>
  <c r="AL21" i="8"/>
  <c r="AL22" i="8"/>
  <c r="AL23" i="8"/>
  <c r="AL24" i="8"/>
  <c r="AL25" i="8"/>
  <c r="AL26" i="8"/>
  <c r="AL18" i="8"/>
  <c r="AI19" i="8"/>
  <c r="AI20" i="8"/>
  <c r="AI21" i="8"/>
  <c r="AI22" i="8"/>
  <c r="AI23" i="8"/>
  <c r="AI24" i="8"/>
  <c r="AI25" i="8"/>
  <c r="AI26" i="8"/>
  <c r="AI18" i="8"/>
  <c r="AF19" i="8"/>
  <c r="AF20" i="8"/>
  <c r="AF21" i="8"/>
  <c r="AF22" i="8"/>
  <c r="AF23" i="8"/>
  <c r="AF24" i="8"/>
  <c r="AF25" i="8"/>
  <c r="AF26" i="8"/>
  <c r="AF18" i="8"/>
  <c r="AC19" i="8"/>
  <c r="AC20" i="8"/>
  <c r="AC21" i="8"/>
  <c r="AC22" i="8"/>
  <c r="AC23" i="8"/>
  <c r="AC24" i="8"/>
  <c r="AC25" i="8"/>
  <c r="AC26" i="8"/>
  <c r="AC18" i="8"/>
  <c r="Z19" i="8"/>
  <c r="Z20" i="8"/>
  <c r="Z21" i="8"/>
  <c r="Z22" i="8"/>
  <c r="Z23" i="8"/>
  <c r="Z24" i="8"/>
  <c r="Z25" i="8"/>
  <c r="Z26" i="8"/>
  <c r="Z18" i="8"/>
  <c r="W19" i="8"/>
  <c r="W20" i="8"/>
  <c r="W21" i="8"/>
  <c r="W22" i="8"/>
  <c r="W23" i="8"/>
  <c r="W24" i="8"/>
  <c r="W25" i="8"/>
  <c r="W26" i="8"/>
  <c r="W18" i="8"/>
  <c r="E48" i="8"/>
  <c r="F48" i="8"/>
  <c r="G48" i="8"/>
  <c r="H48" i="8"/>
  <c r="I48" i="8"/>
  <c r="J48" i="8"/>
  <c r="K48" i="8"/>
  <c r="L48" i="8"/>
  <c r="N48" i="8"/>
  <c r="O48" i="8"/>
  <c r="P48" i="8"/>
  <c r="E49" i="8"/>
  <c r="F49" i="8"/>
  <c r="G49" i="8"/>
  <c r="H49" i="8"/>
  <c r="I49" i="8"/>
  <c r="J49" i="8"/>
  <c r="K49" i="8"/>
  <c r="L49" i="8"/>
  <c r="N49" i="8"/>
  <c r="O49" i="8"/>
  <c r="P49" i="8"/>
  <c r="E50" i="8"/>
  <c r="F50" i="8"/>
  <c r="G50" i="8"/>
  <c r="H50" i="8"/>
  <c r="I50" i="8"/>
  <c r="J50" i="8"/>
  <c r="K50" i="8"/>
  <c r="L50" i="8"/>
  <c r="N50" i="8"/>
  <c r="O50" i="8"/>
  <c r="P50" i="8"/>
  <c r="E52" i="8"/>
  <c r="F52" i="8"/>
  <c r="G52" i="8"/>
  <c r="H52" i="8"/>
  <c r="I52" i="8"/>
  <c r="K52" i="8"/>
  <c r="L52" i="8"/>
  <c r="N52" i="8"/>
  <c r="O52" i="8"/>
  <c r="P52" i="8"/>
  <c r="E53" i="8"/>
  <c r="F53" i="8"/>
  <c r="G53" i="8"/>
  <c r="H53" i="8"/>
  <c r="I53" i="8"/>
  <c r="J53" i="8"/>
  <c r="N53" i="8"/>
  <c r="O53" i="8"/>
  <c r="P53" i="8"/>
  <c r="E54" i="8"/>
  <c r="F54" i="8"/>
  <c r="G54" i="8"/>
  <c r="H54" i="8"/>
  <c r="I54" i="8"/>
  <c r="J54" i="8"/>
  <c r="K54" i="8"/>
  <c r="L54" i="8"/>
  <c r="N54" i="8"/>
  <c r="O54" i="8"/>
  <c r="P54" i="8"/>
  <c r="E55" i="8"/>
  <c r="F55" i="8"/>
  <c r="G55" i="8"/>
  <c r="H55" i="8"/>
  <c r="I55" i="8"/>
  <c r="J55" i="8"/>
  <c r="K55" i="8"/>
  <c r="L55" i="8"/>
  <c r="N55" i="8"/>
  <c r="O55" i="8"/>
  <c r="P55" i="8"/>
  <c r="E56" i="8"/>
  <c r="F56" i="8"/>
  <c r="G56" i="8"/>
  <c r="H56" i="8"/>
  <c r="I56" i="8"/>
  <c r="J56" i="8"/>
  <c r="K56" i="8"/>
  <c r="L56" i="8"/>
  <c r="N56" i="8"/>
  <c r="O56" i="8"/>
  <c r="P56" i="8"/>
  <c r="E57" i="8"/>
  <c r="F57" i="8"/>
  <c r="G57" i="8"/>
  <c r="H57" i="8"/>
  <c r="I57" i="8"/>
  <c r="J57" i="8"/>
  <c r="K57" i="8"/>
  <c r="L57" i="8"/>
  <c r="N57" i="8"/>
  <c r="O57" i="8"/>
  <c r="P57" i="8"/>
  <c r="E58" i="8"/>
  <c r="F58" i="8"/>
  <c r="G58" i="8"/>
  <c r="H58" i="8"/>
  <c r="I58" i="8"/>
  <c r="J58" i="8"/>
  <c r="K58" i="8"/>
  <c r="L58" i="8"/>
  <c r="N58" i="8"/>
  <c r="O58" i="8"/>
  <c r="P58" i="8"/>
  <c r="E59" i="8"/>
  <c r="F59" i="8"/>
  <c r="G59" i="8"/>
  <c r="H59" i="8"/>
  <c r="I59" i="8"/>
  <c r="J59" i="8"/>
  <c r="K59" i="8"/>
  <c r="L59" i="8"/>
  <c r="N59" i="8"/>
  <c r="O59" i="8"/>
  <c r="P59" i="8"/>
  <c r="E60" i="8"/>
  <c r="F60" i="8"/>
  <c r="G60" i="8"/>
  <c r="H60" i="8"/>
  <c r="I60" i="8"/>
  <c r="J60" i="8"/>
  <c r="K60" i="8"/>
  <c r="L60" i="8"/>
  <c r="N60" i="8"/>
  <c r="O60" i="8"/>
  <c r="P60" i="8"/>
  <c r="E61" i="8"/>
  <c r="F61" i="8"/>
  <c r="G61" i="8"/>
  <c r="H61" i="8"/>
  <c r="I61" i="8"/>
  <c r="J61" i="8"/>
  <c r="K61" i="8"/>
  <c r="L61" i="8"/>
  <c r="N61" i="8"/>
  <c r="O61" i="8"/>
  <c r="P61" i="8"/>
  <c r="E62" i="8"/>
  <c r="F62" i="8"/>
  <c r="G62" i="8"/>
  <c r="H62" i="8"/>
  <c r="I62" i="8"/>
  <c r="J62" i="8"/>
  <c r="K62" i="8"/>
  <c r="L62" i="8"/>
  <c r="N62" i="8"/>
  <c r="O62" i="8"/>
  <c r="P62" i="8"/>
  <c r="E63" i="8"/>
  <c r="F63" i="8"/>
  <c r="G63" i="8"/>
  <c r="H63" i="8"/>
  <c r="I63" i="8"/>
  <c r="J63" i="8"/>
  <c r="K63" i="8"/>
  <c r="L63" i="8"/>
  <c r="N63" i="8"/>
  <c r="O63" i="8"/>
  <c r="P63" i="8"/>
  <c r="E64" i="8"/>
  <c r="F64" i="8"/>
  <c r="G64" i="8"/>
  <c r="H64" i="8"/>
  <c r="I64" i="8"/>
  <c r="J64" i="8"/>
  <c r="K64" i="8"/>
  <c r="L64" i="8"/>
  <c r="N64" i="8"/>
  <c r="O64" i="8"/>
  <c r="P64" i="8"/>
  <c r="E65" i="8"/>
  <c r="F65" i="8"/>
  <c r="G65" i="8"/>
  <c r="H65" i="8"/>
  <c r="I65" i="8"/>
  <c r="J65" i="8"/>
  <c r="K65" i="8"/>
  <c r="L65" i="8"/>
  <c r="N65" i="8"/>
  <c r="O65" i="8"/>
  <c r="P65" i="8"/>
  <c r="E66" i="8"/>
  <c r="F66" i="8"/>
  <c r="G66" i="8"/>
  <c r="H66" i="8"/>
  <c r="I66" i="8"/>
  <c r="J66" i="8"/>
  <c r="K66" i="8"/>
  <c r="L66" i="8"/>
  <c r="N66" i="8"/>
  <c r="O66" i="8"/>
  <c r="P66" i="8"/>
  <c r="E67" i="8"/>
  <c r="F67" i="8"/>
  <c r="G67" i="8"/>
  <c r="H67" i="8"/>
  <c r="I67" i="8"/>
  <c r="J67" i="8"/>
  <c r="K67" i="8"/>
  <c r="L67" i="8"/>
  <c r="N67" i="8"/>
  <c r="O67" i="8"/>
  <c r="P67" i="8"/>
  <c r="E68" i="8"/>
  <c r="F68" i="8"/>
  <c r="G68" i="8"/>
  <c r="H68" i="8"/>
  <c r="I68" i="8"/>
  <c r="J68" i="8"/>
  <c r="K68" i="8"/>
  <c r="L68" i="8"/>
  <c r="N68" i="8"/>
  <c r="O68" i="8"/>
  <c r="P68" i="8"/>
  <c r="E69" i="8"/>
  <c r="F69" i="8"/>
  <c r="G69" i="8"/>
  <c r="H69" i="8"/>
  <c r="I69" i="8"/>
  <c r="J69" i="8"/>
  <c r="K69" i="8"/>
  <c r="L69" i="8"/>
  <c r="N69" i="8"/>
  <c r="O69" i="8"/>
  <c r="P69" i="8"/>
  <c r="E70" i="8"/>
  <c r="F70" i="8"/>
  <c r="G70" i="8"/>
  <c r="H70" i="8"/>
  <c r="I70" i="8"/>
  <c r="J70" i="8"/>
  <c r="K70" i="8"/>
  <c r="L70" i="8"/>
  <c r="N70" i="8"/>
  <c r="O70" i="8"/>
  <c r="P70" i="8"/>
  <c r="E71" i="8"/>
  <c r="F71" i="8"/>
  <c r="G71" i="8"/>
  <c r="H71" i="8"/>
  <c r="I71" i="8"/>
  <c r="J71" i="8"/>
  <c r="K71" i="8"/>
  <c r="L71" i="8"/>
  <c r="N71" i="8"/>
  <c r="O71" i="8"/>
  <c r="P71" i="8"/>
  <c r="E72" i="8"/>
  <c r="F72" i="8"/>
  <c r="G72" i="8"/>
  <c r="H72" i="8"/>
  <c r="I72" i="8"/>
  <c r="J72" i="8"/>
  <c r="K72" i="8"/>
  <c r="L72" i="8"/>
  <c r="N72" i="8"/>
  <c r="O72" i="8"/>
  <c r="P72" i="8"/>
  <c r="E73" i="8"/>
  <c r="F73" i="8"/>
  <c r="G73" i="8"/>
  <c r="H73" i="8"/>
  <c r="I73" i="8"/>
  <c r="J73" i="8"/>
  <c r="K73" i="8"/>
  <c r="L73" i="8"/>
  <c r="N73" i="8"/>
  <c r="O73" i="8"/>
  <c r="P73" i="8"/>
  <c r="E74" i="8"/>
  <c r="F74" i="8"/>
  <c r="G74" i="8"/>
  <c r="H74" i="8"/>
  <c r="I74" i="8"/>
  <c r="J74" i="8"/>
  <c r="K74" i="8"/>
  <c r="L74" i="8"/>
  <c r="N74" i="8"/>
  <c r="O74" i="8"/>
  <c r="P74" i="8"/>
  <c r="E75" i="8"/>
  <c r="F75" i="8"/>
  <c r="G75" i="8"/>
  <c r="H75" i="8"/>
  <c r="I75" i="8"/>
  <c r="J75" i="8"/>
  <c r="K75" i="8"/>
  <c r="L75" i="8"/>
  <c r="N75" i="8"/>
  <c r="O75" i="8"/>
  <c r="P75" i="8"/>
  <c r="E76" i="8"/>
  <c r="F76" i="8"/>
  <c r="G76" i="8"/>
  <c r="H76" i="8"/>
  <c r="I76" i="8"/>
  <c r="J76" i="8"/>
  <c r="K76" i="8"/>
  <c r="L76" i="8"/>
  <c r="N76" i="8"/>
  <c r="O76" i="8"/>
  <c r="P76" i="8"/>
  <c r="E77" i="8"/>
  <c r="F77" i="8"/>
  <c r="G77" i="8"/>
  <c r="H77" i="8"/>
  <c r="I77" i="8"/>
  <c r="J77" i="8"/>
  <c r="K77" i="8"/>
  <c r="L77" i="8"/>
  <c r="N77" i="8"/>
  <c r="O77" i="8"/>
  <c r="P77" i="8"/>
  <c r="E78" i="8"/>
  <c r="F78" i="8"/>
  <c r="G78" i="8"/>
  <c r="H78" i="8"/>
  <c r="I78" i="8"/>
  <c r="J78" i="8"/>
  <c r="K78" i="8"/>
  <c r="L78" i="8"/>
  <c r="N78" i="8"/>
  <c r="O78" i="8"/>
  <c r="P78" i="8"/>
  <c r="E79" i="8"/>
  <c r="F79" i="8"/>
  <c r="G79" i="8"/>
  <c r="H79" i="8"/>
  <c r="I79" i="8"/>
  <c r="J79" i="8"/>
  <c r="K79" i="8"/>
  <c r="L79" i="8"/>
  <c r="N79" i="8"/>
  <c r="O79" i="8"/>
  <c r="P79" i="8"/>
  <c r="E80" i="8"/>
  <c r="F80" i="8"/>
  <c r="G80" i="8"/>
  <c r="H80" i="8"/>
  <c r="I80" i="8"/>
  <c r="J80" i="8"/>
  <c r="K80" i="8"/>
  <c r="L80" i="8"/>
  <c r="N80" i="8"/>
  <c r="O80" i="8"/>
  <c r="P80" i="8"/>
  <c r="E81" i="8"/>
  <c r="F81" i="8"/>
  <c r="G81" i="8"/>
  <c r="H81" i="8"/>
  <c r="I81" i="8"/>
  <c r="J81" i="8"/>
  <c r="K81" i="8"/>
  <c r="L81" i="8"/>
  <c r="N81" i="8"/>
  <c r="O81" i="8"/>
  <c r="P81" i="8"/>
  <c r="E82" i="8"/>
  <c r="F82" i="8"/>
  <c r="G82" i="8"/>
  <c r="H82" i="8"/>
  <c r="I82" i="8"/>
  <c r="J82" i="8"/>
  <c r="K82" i="8"/>
  <c r="L82" i="8"/>
  <c r="N82" i="8"/>
  <c r="O82" i="8"/>
  <c r="P82" i="8"/>
  <c r="E83" i="8"/>
  <c r="F83" i="8"/>
  <c r="G83" i="8"/>
  <c r="H83" i="8"/>
  <c r="I83" i="8"/>
  <c r="J83" i="8"/>
  <c r="K83" i="8"/>
  <c r="L83" i="8"/>
  <c r="N83" i="8"/>
  <c r="O83" i="8"/>
  <c r="P83" i="8"/>
  <c r="E84" i="8"/>
  <c r="F84" i="8"/>
  <c r="G84" i="8"/>
  <c r="H84" i="8"/>
  <c r="I84" i="8"/>
  <c r="J84" i="8"/>
  <c r="K84" i="8"/>
  <c r="L84" i="8"/>
  <c r="N84" i="8"/>
  <c r="O84" i="8"/>
  <c r="P84" i="8"/>
  <c r="E85" i="8"/>
  <c r="F85" i="8"/>
  <c r="G85" i="8"/>
  <c r="H85" i="8"/>
  <c r="I85" i="8"/>
  <c r="J85" i="8"/>
  <c r="K85" i="8"/>
  <c r="L85" i="8"/>
  <c r="N85" i="8"/>
  <c r="O85" i="8"/>
  <c r="P85" i="8"/>
  <c r="E86" i="8"/>
  <c r="F86" i="8"/>
  <c r="G86" i="8"/>
  <c r="H86" i="8"/>
  <c r="I86" i="8"/>
  <c r="J86" i="8"/>
  <c r="K86" i="8"/>
  <c r="L86" i="8"/>
  <c r="N86" i="8"/>
  <c r="O86" i="8"/>
  <c r="P86" i="8"/>
  <c r="E87" i="8"/>
  <c r="F87" i="8"/>
  <c r="G87" i="8"/>
  <c r="H87" i="8"/>
  <c r="I87" i="8"/>
  <c r="J87" i="8"/>
  <c r="K87" i="8"/>
  <c r="L87" i="8"/>
  <c r="N87" i="8"/>
  <c r="O87" i="8"/>
  <c r="P87" i="8"/>
  <c r="E88" i="8"/>
  <c r="F88" i="8"/>
  <c r="G88" i="8"/>
  <c r="H88" i="8"/>
  <c r="I88" i="8"/>
  <c r="J88" i="8"/>
  <c r="K88" i="8"/>
  <c r="L88" i="8"/>
  <c r="N88" i="8"/>
  <c r="O88" i="8"/>
  <c r="P88" i="8"/>
  <c r="E90" i="8"/>
  <c r="F90" i="8"/>
  <c r="G90" i="8"/>
  <c r="H90" i="8"/>
  <c r="I90" i="8"/>
  <c r="J90" i="8"/>
  <c r="K90" i="8"/>
  <c r="N90" i="8"/>
  <c r="O90" i="8"/>
  <c r="P90" i="8"/>
  <c r="E91" i="8"/>
  <c r="F91" i="8"/>
  <c r="G91" i="8"/>
  <c r="H91" i="8"/>
  <c r="I91" i="8"/>
  <c r="J91" i="8"/>
  <c r="K91" i="8"/>
  <c r="L91" i="8"/>
  <c r="N91" i="8"/>
  <c r="O91" i="8"/>
  <c r="P91" i="8"/>
  <c r="E92" i="8"/>
  <c r="F92" i="8"/>
  <c r="G92" i="8"/>
  <c r="H92" i="8"/>
  <c r="I92" i="8"/>
  <c r="J92" i="8"/>
  <c r="K92" i="8"/>
  <c r="L92" i="8"/>
  <c r="N92" i="8"/>
  <c r="O92" i="8"/>
  <c r="P92" i="8"/>
  <c r="E93" i="8"/>
  <c r="F93" i="8"/>
  <c r="G93" i="8"/>
  <c r="H93" i="8"/>
  <c r="I93" i="8"/>
  <c r="J93" i="8"/>
  <c r="K93" i="8"/>
  <c r="L93" i="8"/>
  <c r="N93" i="8"/>
  <c r="O93" i="8"/>
  <c r="P93" i="8"/>
  <c r="E94" i="8"/>
  <c r="F94" i="8"/>
  <c r="G94" i="8"/>
  <c r="H94" i="8"/>
  <c r="I94" i="8"/>
  <c r="J94" i="8"/>
  <c r="K94" i="8"/>
  <c r="L94" i="8"/>
  <c r="N94" i="8"/>
  <c r="O94" i="8"/>
  <c r="P94" i="8"/>
  <c r="E95" i="8"/>
  <c r="F95" i="8"/>
  <c r="G95" i="8"/>
  <c r="H95" i="8"/>
  <c r="I95" i="8"/>
  <c r="J95" i="8"/>
  <c r="K95" i="8"/>
  <c r="L95" i="8"/>
  <c r="N95" i="8"/>
  <c r="O95" i="8"/>
  <c r="P95" i="8"/>
  <c r="P47" i="8"/>
  <c r="O47" i="8"/>
  <c r="N47" i="8"/>
  <c r="L47" i="8"/>
  <c r="K47" i="8"/>
  <c r="J47" i="8"/>
  <c r="I47" i="8"/>
  <c r="H47" i="8"/>
  <c r="G47" i="8"/>
  <c r="F47" i="8"/>
  <c r="E47" i="8"/>
  <c r="D48" i="8"/>
  <c r="D49" i="8"/>
  <c r="D50"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90" i="8"/>
  <c r="D91" i="8"/>
  <c r="D92" i="8"/>
  <c r="D93" i="8"/>
  <c r="D94" i="8"/>
  <c r="D95" i="8"/>
  <c r="D47" i="8"/>
  <c r="H4" i="8" l="1"/>
  <c r="Y9" i="8" s="1"/>
  <c r="H5" i="8"/>
  <c r="H6" i="8"/>
  <c r="Y6" i="8" s="1"/>
  <c r="H7" i="8"/>
  <c r="H8" i="8"/>
  <c r="Y7" i="8" s="1"/>
  <c r="H9" i="8"/>
  <c r="H10" i="8"/>
  <c r="Y8" i="8" s="1"/>
  <c r="H11" i="8"/>
  <c r="H12" i="8"/>
  <c r="H13" i="8"/>
  <c r="Y11" i="8" s="1"/>
  <c r="H14" i="8"/>
  <c r="H15" i="8"/>
  <c r="Y10" i="8" s="1"/>
  <c r="H16" i="8"/>
  <c r="H17" i="8"/>
  <c r="H18" i="8"/>
  <c r="Y4" i="8" s="1"/>
  <c r="H19" i="8"/>
  <c r="H20" i="8"/>
  <c r="H21" i="8"/>
  <c r="H22" i="8"/>
  <c r="H23" i="8"/>
  <c r="H24" i="8"/>
  <c r="H25" i="8"/>
  <c r="H26" i="8"/>
  <c r="H27" i="8"/>
  <c r="H28" i="8"/>
  <c r="H29" i="8"/>
  <c r="H30" i="8"/>
  <c r="H31" i="8"/>
  <c r="H32" i="8"/>
  <c r="H33" i="8"/>
  <c r="H34" i="8"/>
  <c r="H35" i="8"/>
  <c r="H36" i="8"/>
  <c r="H37" i="8"/>
  <c r="H38" i="8"/>
  <c r="H39" i="8"/>
  <c r="H40" i="8"/>
  <c r="H41" i="8"/>
  <c r="H42" i="8"/>
  <c r="H43" i="8"/>
  <c r="H44" i="8"/>
  <c r="J4" i="8"/>
  <c r="AB9" i="8" s="1"/>
  <c r="J5" i="8"/>
  <c r="J6" i="8"/>
  <c r="AB6" i="8" s="1"/>
  <c r="J7" i="8"/>
  <c r="J8" i="8"/>
  <c r="AB7" i="8" s="1"/>
  <c r="J9" i="8"/>
  <c r="J10" i="8"/>
  <c r="AB8" i="8" s="1"/>
  <c r="J11" i="8"/>
  <c r="J12" i="8"/>
  <c r="J13" i="8"/>
  <c r="AB11" i="8" s="1"/>
  <c r="J14" i="8"/>
  <c r="J15" i="8"/>
  <c r="AB10" i="8" s="1"/>
  <c r="J16" i="8"/>
  <c r="J17" i="8"/>
  <c r="J18" i="8"/>
  <c r="AB4" i="8" s="1"/>
  <c r="J19" i="8"/>
  <c r="J20" i="8"/>
  <c r="J21" i="8"/>
  <c r="J22" i="8"/>
  <c r="J23" i="8"/>
  <c r="J24" i="8"/>
  <c r="J25" i="8"/>
  <c r="J26" i="8"/>
  <c r="J27" i="8"/>
  <c r="J28" i="8"/>
  <c r="J29" i="8"/>
  <c r="J30" i="8"/>
  <c r="J31" i="8"/>
  <c r="J32" i="8"/>
  <c r="J33" i="8"/>
  <c r="J34" i="8"/>
  <c r="J35" i="8"/>
  <c r="J36" i="8"/>
  <c r="J37" i="8"/>
  <c r="J38" i="8"/>
  <c r="J39" i="8"/>
  <c r="J40" i="8"/>
  <c r="J41" i="8"/>
  <c r="J42" i="8"/>
  <c r="J43" i="8"/>
  <c r="J44" i="8"/>
  <c r="L4" i="8"/>
  <c r="AE9" i="8" s="1"/>
  <c r="L5" i="8"/>
  <c r="L6" i="8"/>
  <c r="AE6" i="8" s="1"/>
  <c r="L7" i="8"/>
  <c r="L8" i="8"/>
  <c r="AE7" i="8" s="1"/>
  <c r="L9" i="8"/>
  <c r="L10" i="8"/>
  <c r="AE8" i="8" s="1"/>
  <c r="L11" i="8"/>
  <c r="L12" i="8"/>
  <c r="L13" i="8"/>
  <c r="AE11" i="8" s="1"/>
  <c r="L14" i="8"/>
  <c r="L15" i="8"/>
  <c r="AE10" i="8" s="1"/>
  <c r="L16" i="8"/>
  <c r="L17" i="8"/>
  <c r="L18" i="8"/>
  <c r="AE4" i="8" s="1"/>
  <c r="L19" i="8"/>
  <c r="L20" i="8"/>
  <c r="L21" i="8"/>
  <c r="L22" i="8"/>
  <c r="L23" i="8"/>
  <c r="L24" i="8"/>
  <c r="L25" i="8"/>
  <c r="L26" i="8"/>
  <c r="L27" i="8"/>
  <c r="L28" i="8"/>
  <c r="L29" i="8"/>
  <c r="L30" i="8"/>
  <c r="L31" i="8"/>
  <c r="L32" i="8"/>
  <c r="L33" i="8"/>
  <c r="L34" i="8"/>
  <c r="L35" i="8"/>
  <c r="L36" i="8"/>
  <c r="L37" i="8"/>
  <c r="L38" i="8"/>
  <c r="L39" i="8"/>
  <c r="L40" i="8"/>
  <c r="L41" i="8"/>
  <c r="L42" i="8"/>
  <c r="L43" i="8"/>
  <c r="L44" i="8"/>
  <c r="N4" i="8"/>
  <c r="AH9" i="8" s="1"/>
  <c r="N5" i="8"/>
  <c r="N6" i="8"/>
  <c r="AH6" i="8" s="1"/>
  <c r="N7" i="8"/>
  <c r="N8" i="8"/>
  <c r="AH7" i="8" s="1"/>
  <c r="N9" i="8"/>
  <c r="N10" i="8"/>
  <c r="AH8" i="8" s="1"/>
  <c r="N11" i="8"/>
  <c r="N12" i="8"/>
  <c r="N13" i="8"/>
  <c r="AH11" i="8" s="1"/>
  <c r="N14" i="8"/>
  <c r="N15" i="8"/>
  <c r="AH10" i="8" s="1"/>
  <c r="N16" i="8"/>
  <c r="N17" i="8"/>
  <c r="N18" i="8"/>
  <c r="AH4" i="8" s="1"/>
  <c r="N19" i="8"/>
  <c r="N20" i="8"/>
  <c r="N21" i="8"/>
  <c r="N22" i="8"/>
  <c r="N23" i="8"/>
  <c r="N24" i="8"/>
  <c r="N25" i="8"/>
  <c r="N26" i="8"/>
  <c r="N27" i="8"/>
  <c r="N28" i="8"/>
  <c r="N29" i="8"/>
  <c r="N30" i="8"/>
  <c r="N31" i="8"/>
  <c r="N32" i="8"/>
  <c r="N33" i="8"/>
  <c r="N34" i="8"/>
  <c r="N35" i="8"/>
  <c r="N36" i="8"/>
  <c r="N37" i="8"/>
  <c r="N38" i="8"/>
  <c r="N39" i="8"/>
  <c r="N40" i="8"/>
  <c r="N41" i="8"/>
  <c r="N42" i="8"/>
  <c r="N43" i="8"/>
  <c r="N44" i="8"/>
  <c r="P4" i="8"/>
  <c r="AK9" i="8" s="1"/>
  <c r="P5" i="8"/>
  <c r="P6" i="8"/>
  <c r="AK6" i="8" s="1"/>
  <c r="P7" i="8"/>
  <c r="P8" i="8"/>
  <c r="AK7" i="8" s="1"/>
  <c r="P9" i="8"/>
  <c r="P10" i="8"/>
  <c r="AK8" i="8" s="1"/>
  <c r="P11" i="8"/>
  <c r="P12" i="8"/>
  <c r="P13" i="8"/>
  <c r="AK11" i="8" s="1"/>
  <c r="P14" i="8"/>
  <c r="P15" i="8"/>
  <c r="AK10" i="8" s="1"/>
  <c r="P16" i="8"/>
  <c r="P17" i="8"/>
  <c r="P18" i="8"/>
  <c r="AK4" i="8" s="1"/>
  <c r="P19" i="8"/>
  <c r="P20" i="8"/>
  <c r="P21" i="8"/>
  <c r="P22" i="8"/>
  <c r="P23" i="8"/>
  <c r="P24" i="8"/>
  <c r="P25" i="8"/>
  <c r="P26" i="8"/>
  <c r="P27" i="8"/>
  <c r="P28" i="8"/>
  <c r="P29" i="8"/>
  <c r="P30" i="8"/>
  <c r="P31" i="8"/>
  <c r="P32" i="8"/>
  <c r="P33" i="8"/>
  <c r="P34" i="8"/>
  <c r="P35" i="8"/>
  <c r="P36" i="8"/>
  <c r="P37" i="8"/>
  <c r="P38" i="8"/>
  <c r="P39" i="8"/>
  <c r="P40" i="8"/>
  <c r="P41" i="8"/>
  <c r="P42" i="8"/>
  <c r="P43" i="8"/>
  <c r="P44" i="8"/>
  <c r="P3" i="8"/>
  <c r="AK3" i="8" s="1"/>
  <c r="N3" i="8"/>
  <c r="AH3" i="8" s="1"/>
  <c r="L3" i="8"/>
  <c r="AE3" i="8" s="1"/>
  <c r="J3" i="8"/>
  <c r="AB3" i="8" s="1"/>
  <c r="H3" i="8"/>
  <c r="Y3" i="8" s="1"/>
  <c r="F4" i="8"/>
  <c r="V9" i="8" s="1"/>
  <c r="F5" i="8"/>
  <c r="F6" i="8"/>
  <c r="V6" i="8" s="1"/>
  <c r="F7" i="8"/>
  <c r="F8" i="8"/>
  <c r="V7" i="8" s="1"/>
  <c r="F9" i="8"/>
  <c r="F10" i="8"/>
  <c r="V8" i="8" s="1"/>
  <c r="F11" i="8"/>
  <c r="F12" i="8"/>
  <c r="F13" i="8"/>
  <c r="V11" i="8" s="1"/>
  <c r="F14" i="8"/>
  <c r="F15" i="8"/>
  <c r="V10" i="8" s="1"/>
  <c r="F16" i="8"/>
  <c r="F17" i="8"/>
  <c r="F18" i="8"/>
  <c r="V4" i="8" s="1"/>
  <c r="F19" i="8"/>
  <c r="F20" i="8"/>
  <c r="F21" i="8"/>
  <c r="F22" i="8"/>
  <c r="F23" i="8"/>
  <c r="F24" i="8"/>
  <c r="F25" i="8"/>
  <c r="F26" i="8"/>
  <c r="F27" i="8"/>
  <c r="F28" i="8"/>
  <c r="F29" i="8"/>
  <c r="F30" i="8"/>
  <c r="F31" i="8"/>
  <c r="F32" i="8"/>
  <c r="F33" i="8"/>
  <c r="F34" i="8"/>
  <c r="F35" i="8"/>
  <c r="F36" i="8"/>
  <c r="F37" i="8"/>
  <c r="F38" i="8"/>
  <c r="F39" i="8"/>
  <c r="F40" i="8"/>
  <c r="F41" i="8"/>
  <c r="F42" i="8"/>
  <c r="F43" i="8"/>
  <c r="F44" i="8"/>
  <c r="F3" i="8"/>
  <c r="V3" i="8" s="1"/>
  <c r="O4" i="8" l="1"/>
  <c r="AJ9" i="8" s="1"/>
  <c r="O5" i="8"/>
  <c r="O6" i="8"/>
  <c r="AJ6" i="8" s="1"/>
  <c r="O7" i="8"/>
  <c r="O8" i="8"/>
  <c r="AJ7" i="8" s="1"/>
  <c r="O9" i="8"/>
  <c r="O10" i="8"/>
  <c r="AJ8" i="8" s="1"/>
  <c r="O11" i="8"/>
  <c r="O12" i="8"/>
  <c r="O13" i="8"/>
  <c r="AJ11" i="8" s="1"/>
  <c r="O14" i="8"/>
  <c r="O15" i="8"/>
  <c r="AJ10" i="8" s="1"/>
  <c r="O16" i="8"/>
  <c r="O17" i="8"/>
  <c r="O18" i="8"/>
  <c r="AJ4" i="8" s="1"/>
  <c r="O19" i="8"/>
  <c r="O20" i="8"/>
  <c r="O21" i="8"/>
  <c r="O22" i="8"/>
  <c r="O23" i="8"/>
  <c r="O24" i="8"/>
  <c r="O25" i="8"/>
  <c r="O26" i="8"/>
  <c r="O27" i="8"/>
  <c r="O28" i="8"/>
  <c r="O29" i="8"/>
  <c r="O30" i="8"/>
  <c r="O31" i="8"/>
  <c r="O32" i="8"/>
  <c r="O33" i="8"/>
  <c r="O34" i="8"/>
  <c r="O35" i="8"/>
  <c r="O36" i="8"/>
  <c r="O37" i="8"/>
  <c r="O38" i="8"/>
  <c r="O39" i="8"/>
  <c r="O40" i="8"/>
  <c r="O41" i="8"/>
  <c r="O42" i="8"/>
  <c r="O43" i="8"/>
  <c r="O44" i="8"/>
  <c r="M4" i="8"/>
  <c r="AG9" i="8" s="1"/>
  <c r="M5" i="8"/>
  <c r="M6" i="8"/>
  <c r="AG6" i="8" s="1"/>
  <c r="M7" i="8"/>
  <c r="M8" i="8"/>
  <c r="AG7" i="8" s="1"/>
  <c r="M9" i="8"/>
  <c r="M10" i="8"/>
  <c r="AG8" i="8" s="1"/>
  <c r="M11" i="8"/>
  <c r="M12" i="8"/>
  <c r="M13" i="8"/>
  <c r="AG11" i="8" s="1"/>
  <c r="M14" i="8"/>
  <c r="M15" i="8"/>
  <c r="AG10" i="8" s="1"/>
  <c r="M16" i="8"/>
  <c r="M17" i="8"/>
  <c r="M18" i="8"/>
  <c r="AG4" i="8" s="1"/>
  <c r="M19" i="8"/>
  <c r="M20" i="8"/>
  <c r="M21" i="8"/>
  <c r="M22" i="8"/>
  <c r="M23" i="8"/>
  <c r="M24" i="8"/>
  <c r="M25" i="8"/>
  <c r="M26" i="8"/>
  <c r="M27" i="8"/>
  <c r="M28" i="8"/>
  <c r="M29" i="8"/>
  <c r="M30" i="8"/>
  <c r="M31" i="8"/>
  <c r="M32" i="8"/>
  <c r="M33" i="8"/>
  <c r="M34" i="8"/>
  <c r="M35" i="8"/>
  <c r="M36" i="8"/>
  <c r="M37" i="8"/>
  <c r="M38" i="8"/>
  <c r="M39" i="8"/>
  <c r="M40" i="8"/>
  <c r="M41" i="8"/>
  <c r="M42" i="8"/>
  <c r="M43" i="8"/>
  <c r="M44" i="8"/>
  <c r="K4" i="8"/>
  <c r="AD9" i="8" s="1"/>
  <c r="K5" i="8"/>
  <c r="K6" i="8"/>
  <c r="AD6" i="8" s="1"/>
  <c r="K7" i="8"/>
  <c r="K8" i="8"/>
  <c r="AD7" i="8" s="1"/>
  <c r="K9" i="8"/>
  <c r="K10" i="8"/>
  <c r="AD8" i="8" s="1"/>
  <c r="K11" i="8"/>
  <c r="K12" i="8"/>
  <c r="K13" i="8"/>
  <c r="AD11" i="8" s="1"/>
  <c r="K14" i="8"/>
  <c r="K15" i="8"/>
  <c r="AD10" i="8" s="1"/>
  <c r="K16" i="8"/>
  <c r="K17" i="8"/>
  <c r="K18" i="8"/>
  <c r="AD4" i="8" s="1"/>
  <c r="K19" i="8"/>
  <c r="K20" i="8"/>
  <c r="K21" i="8"/>
  <c r="K22" i="8"/>
  <c r="K23" i="8"/>
  <c r="K24" i="8"/>
  <c r="K25" i="8"/>
  <c r="K26" i="8"/>
  <c r="K27" i="8"/>
  <c r="K28" i="8"/>
  <c r="K29" i="8"/>
  <c r="K30" i="8"/>
  <c r="K31" i="8"/>
  <c r="K32" i="8"/>
  <c r="K33" i="8"/>
  <c r="K34" i="8"/>
  <c r="K35" i="8"/>
  <c r="K36" i="8"/>
  <c r="K37" i="8"/>
  <c r="K38" i="8"/>
  <c r="K39" i="8"/>
  <c r="K40" i="8"/>
  <c r="K41" i="8"/>
  <c r="K42" i="8"/>
  <c r="K43" i="8"/>
  <c r="K44" i="8"/>
  <c r="I4" i="8"/>
  <c r="AA9" i="8" s="1"/>
  <c r="I5" i="8"/>
  <c r="I6" i="8"/>
  <c r="AA6" i="8" s="1"/>
  <c r="I7" i="8"/>
  <c r="I8" i="8"/>
  <c r="AA7" i="8" s="1"/>
  <c r="I9" i="8"/>
  <c r="I10" i="8"/>
  <c r="AA8" i="8" s="1"/>
  <c r="I11" i="8"/>
  <c r="I12" i="8"/>
  <c r="I13" i="8"/>
  <c r="AA11" i="8" s="1"/>
  <c r="I14" i="8"/>
  <c r="I15" i="8"/>
  <c r="AA10" i="8" s="1"/>
  <c r="I16" i="8"/>
  <c r="I17" i="8"/>
  <c r="I18" i="8"/>
  <c r="AA4" i="8" s="1"/>
  <c r="I19" i="8"/>
  <c r="I20" i="8"/>
  <c r="I21" i="8"/>
  <c r="I22" i="8"/>
  <c r="I23" i="8"/>
  <c r="I24" i="8"/>
  <c r="I25" i="8"/>
  <c r="I26" i="8"/>
  <c r="I27" i="8"/>
  <c r="I28" i="8"/>
  <c r="I29" i="8"/>
  <c r="I30" i="8"/>
  <c r="I31" i="8"/>
  <c r="I32" i="8"/>
  <c r="I33" i="8"/>
  <c r="I34" i="8"/>
  <c r="I35" i="8"/>
  <c r="I36" i="8"/>
  <c r="I37" i="8"/>
  <c r="I38" i="8"/>
  <c r="I39" i="8"/>
  <c r="I40" i="8"/>
  <c r="I41" i="8"/>
  <c r="I42" i="8"/>
  <c r="I43" i="8"/>
  <c r="I44" i="8"/>
  <c r="M3" i="8"/>
  <c r="AG3" i="8" s="1"/>
  <c r="O3" i="8"/>
  <c r="AJ3" i="8" s="1"/>
  <c r="K3" i="8"/>
  <c r="AD3" i="8" s="1"/>
  <c r="I3" i="8"/>
  <c r="AA3" i="8" s="1"/>
  <c r="G4" i="8"/>
  <c r="X9" i="8" s="1"/>
  <c r="G5" i="8"/>
  <c r="G6" i="8"/>
  <c r="X6" i="8" s="1"/>
  <c r="G7" i="8"/>
  <c r="G8" i="8"/>
  <c r="X7" i="8" s="1"/>
  <c r="G9" i="8"/>
  <c r="G10" i="8"/>
  <c r="X8" i="8" s="1"/>
  <c r="G11" i="8"/>
  <c r="G12" i="8"/>
  <c r="G13" i="8"/>
  <c r="X11" i="8" s="1"/>
  <c r="G14" i="8"/>
  <c r="G15" i="8"/>
  <c r="X10" i="8" s="1"/>
  <c r="G16" i="8"/>
  <c r="G17" i="8"/>
  <c r="G18" i="8"/>
  <c r="X4" i="8" s="1"/>
  <c r="G19" i="8"/>
  <c r="G20" i="8"/>
  <c r="G21" i="8"/>
  <c r="G22" i="8"/>
  <c r="G23" i="8"/>
  <c r="G24" i="8"/>
  <c r="G25" i="8"/>
  <c r="G26" i="8"/>
  <c r="G27" i="8"/>
  <c r="G28" i="8"/>
  <c r="G29" i="8"/>
  <c r="G30" i="8"/>
  <c r="G31" i="8"/>
  <c r="G32" i="8"/>
  <c r="G33" i="8"/>
  <c r="G34" i="8"/>
  <c r="G35" i="8"/>
  <c r="G36" i="8"/>
  <c r="G37" i="8"/>
  <c r="G38" i="8"/>
  <c r="G39" i="8"/>
  <c r="G40" i="8"/>
  <c r="G41" i="8"/>
  <c r="G42" i="8"/>
  <c r="G43" i="8"/>
  <c r="G44" i="8"/>
  <c r="G3" i="8"/>
  <c r="X3" i="8" s="1"/>
  <c r="E4" i="8"/>
  <c r="U9" i="8" s="1"/>
  <c r="E5" i="8"/>
  <c r="E6" i="8"/>
  <c r="U6" i="8" s="1"/>
  <c r="E7" i="8"/>
  <c r="E8" i="8"/>
  <c r="U7" i="8" s="1"/>
  <c r="E9" i="8"/>
  <c r="E10" i="8"/>
  <c r="U8" i="8" s="1"/>
  <c r="E11" i="8"/>
  <c r="E12" i="8"/>
  <c r="E13" i="8"/>
  <c r="U11" i="8" s="1"/>
  <c r="E14" i="8"/>
  <c r="E15" i="8"/>
  <c r="U10" i="8" s="1"/>
  <c r="E16" i="8"/>
  <c r="E17" i="8"/>
  <c r="E18" i="8"/>
  <c r="U4" i="8" s="1"/>
  <c r="E19" i="8"/>
  <c r="E20" i="8"/>
  <c r="E21" i="8"/>
  <c r="E22" i="8"/>
  <c r="E23" i="8"/>
  <c r="E24" i="8"/>
  <c r="E25" i="8"/>
  <c r="E26" i="8"/>
  <c r="E27" i="8"/>
  <c r="E28" i="8"/>
  <c r="E29" i="8"/>
  <c r="E30" i="8"/>
  <c r="E31" i="8"/>
  <c r="E32" i="8"/>
  <c r="E33" i="8"/>
  <c r="E34" i="8"/>
  <c r="E35" i="8"/>
  <c r="E36" i="8"/>
  <c r="E37" i="8"/>
  <c r="E38" i="8"/>
  <c r="E39" i="8"/>
  <c r="E40" i="8"/>
  <c r="E41" i="8"/>
  <c r="E42" i="8"/>
  <c r="E43" i="8"/>
  <c r="E44" i="8"/>
  <c r="E3" i="8"/>
  <c r="U3" i="8" s="1"/>
  <c r="D4" i="8"/>
  <c r="D5" i="8"/>
  <c r="Q5" i="8" s="1"/>
  <c r="D6" i="8"/>
  <c r="D7" i="8"/>
  <c r="Q7" i="8" s="1"/>
  <c r="D8" i="8"/>
  <c r="D9" i="8"/>
  <c r="Q9" i="8" s="1"/>
  <c r="D10" i="8"/>
  <c r="D11" i="8"/>
  <c r="Q11" i="8" s="1"/>
  <c r="D12" i="8"/>
  <c r="Q12" i="8" s="1"/>
  <c r="D13" i="8"/>
  <c r="D14" i="8"/>
  <c r="Q14" i="8" s="1"/>
  <c r="D15" i="8"/>
  <c r="D16" i="8"/>
  <c r="Q16" i="8" s="1"/>
  <c r="D17" i="8"/>
  <c r="Q17" i="8" s="1"/>
  <c r="D18" i="8"/>
  <c r="D19" i="8"/>
  <c r="Q19" i="8" s="1"/>
  <c r="D20" i="8"/>
  <c r="D21" i="8"/>
  <c r="Q21" i="8" s="1"/>
  <c r="D22" i="8"/>
  <c r="Q22" i="8" s="1"/>
  <c r="D23" i="8"/>
  <c r="Q23" i="8" s="1"/>
  <c r="D24" i="8"/>
  <c r="Q24" i="8" s="1"/>
  <c r="D25" i="8"/>
  <c r="Q25" i="8" s="1"/>
  <c r="D26" i="8"/>
  <c r="Q26" i="8" s="1"/>
  <c r="D27" i="8"/>
  <c r="Q27" i="8" s="1"/>
  <c r="D28" i="8"/>
  <c r="Q28" i="8" s="1"/>
  <c r="D29" i="8"/>
  <c r="Q29" i="8" s="1"/>
  <c r="D30" i="8"/>
  <c r="Q30" i="8" s="1"/>
  <c r="D31" i="8"/>
  <c r="Q31" i="8" s="1"/>
  <c r="D32" i="8"/>
  <c r="Q32" i="8" s="1"/>
  <c r="D33" i="8"/>
  <c r="Q33" i="8" s="1"/>
  <c r="D34" i="8"/>
  <c r="Q34" i="8" s="1"/>
  <c r="D35" i="8"/>
  <c r="Q35" i="8" s="1"/>
  <c r="D36" i="8"/>
  <c r="Q36" i="8" s="1"/>
  <c r="D37" i="8"/>
  <c r="Q37" i="8" s="1"/>
  <c r="D38" i="8"/>
  <c r="Q38" i="8" s="1"/>
  <c r="D39" i="8"/>
  <c r="Q39" i="8" s="1"/>
  <c r="D40" i="8"/>
  <c r="Q40" i="8" s="1"/>
  <c r="D41" i="8"/>
  <c r="Q41" i="8" s="1"/>
  <c r="D42" i="8"/>
  <c r="Q42" i="8" s="1"/>
  <c r="D43" i="8"/>
  <c r="Q43" i="8" s="1"/>
  <c r="D44" i="8"/>
  <c r="Q44" i="8" s="1"/>
  <c r="D3" i="8"/>
  <c r="T10" i="8" l="1"/>
  <c r="Q15" i="8"/>
  <c r="T4" i="8"/>
  <c r="Q18" i="8"/>
  <c r="T8" i="8"/>
  <c r="Q10" i="8"/>
  <c r="T6" i="8"/>
  <c r="Q6" i="8"/>
  <c r="T11" i="8"/>
  <c r="Q13" i="8"/>
  <c r="T5" i="8"/>
  <c r="Q20" i="8"/>
  <c r="T7" i="8"/>
  <c r="Q8" i="8"/>
  <c r="T9" i="8"/>
  <c r="Q4" i="8"/>
  <c r="T3" i="8"/>
  <c r="Q3" i="8"/>
</calcChain>
</file>

<file path=xl/sharedStrings.xml><?xml version="1.0" encoding="utf-8"?>
<sst xmlns="http://schemas.openxmlformats.org/spreadsheetml/2006/main" count="10032" uniqueCount="634">
  <si>
    <t>Belarus</t>
  </si>
  <si>
    <t>Bulgaria</t>
  </si>
  <si>
    <t>Hungary</t>
  </si>
  <si>
    <t>Poland</t>
  </si>
  <si>
    <t>Republic of Moldova</t>
  </si>
  <si>
    <t>Romania</t>
  </si>
  <si>
    <t>Russian Federation</t>
  </si>
  <si>
    <t>Slovakia</t>
  </si>
  <si>
    <t>Ukraine</t>
  </si>
  <si>
    <t>Albania</t>
  </si>
  <si>
    <t>Andorra</t>
  </si>
  <si>
    <t>Austria</t>
  </si>
  <si>
    <t>Belgium</t>
  </si>
  <si>
    <t>Channel Islands</t>
  </si>
  <si>
    <t>Denmark</t>
  </si>
  <si>
    <t>Estonia</t>
  </si>
  <si>
    <t>Finland</t>
  </si>
  <si>
    <t>France</t>
  </si>
  <si>
    <t>Germany</t>
  </si>
  <si>
    <t>Greece</t>
  </si>
  <si>
    <t>Iceland</t>
  </si>
  <si>
    <t>Ireland</t>
  </si>
  <si>
    <t>Isle of Man</t>
  </si>
  <si>
    <t>Italy</t>
  </si>
  <si>
    <t>Latvia</t>
  </si>
  <si>
    <t>Liechtenstein</t>
  </si>
  <si>
    <t>Lithuania</t>
  </si>
  <si>
    <t>Luxembourg</t>
  </si>
  <si>
    <t>Malta</t>
  </si>
  <si>
    <t>Monaco</t>
  </si>
  <si>
    <t>Netherlands</t>
  </si>
  <si>
    <t>Norway</t>
  </si>
  <si>
    <t>Portugal</t>
  </si>
  <si>
    <t>San Marino</t>
  </si>
  <si>
    <t>Spain</t>
  </si>
  <si>
    <t>Sweden</t>
  </si>
  <si>
    <t>Switzerland</t>
  </si>
  <si>
    <t>Japan</t>
  </si>
  <si>
    <t>Canada</t>
  </si>
  <si>
    <t>Australia</t>
  </si>
  <si>
    <t>New Zealand</t>
  </si>
  <si>
    <t>Algeria</t>
  </si>
  <si>
    <t>Egypt</t>
  </si>
  <si>
    <t>Morocco</t>
  </si>
  <si>
    <t>Tunisia</t>
  </si>
  <si>
    <t>Western Sahara</t>
  </si>
  <si>
    <t>Angola</t>
  </si>
  <si>
    <t>Benin</t>
  </si>
  <si>
    <t>Burkina Faso</t>
  </si>
  <si>
    <t>Burundi</t>
  </si>
  <si>
    <t>Cameroon</t>
  </si>
  <si>
    <t>Chad</t>
  </si>
  <si>
    <t>Comoros</t>
  </si>
  <si>
    <t>Congo</t>
  </si>
  <si>
    <t>Djibouti</t>
  </si>
  <si>
    <t>Equatorial Guinea</t>
  </si>
  <si>
    <t>Eritrea</t>
  </si>
  <si>
    <t>Ethiopia</t>
  </si>
  <si>
    <t>Gabon</t>
  </si>
  <si>
    <t>Gambia</t>
  </si>
  <si>
    <t>Ghana</t>
  </si>
  <si>
    <t>Guinea</t>
  </si>
  <si>
    <t>Guinea-Bissau</t>
  </si>
  <si>
    <t>Kenya</t>
  </si>
  <si>
    <t>Liberia</t>
  </si>
  <si>
    <t>Madagascar</t>
  </si>
  <si>
    <t>Malawi</t>
  </si>
  <si>
    <t>Mali</t>
  </si>
  <si>
    <t>Mauritania</t>
  </si>
  <si>
    <t>Mauritius</t>
  </si>
  <si>
    <t>Mayotte</t>
  </si>
  <si>
    <t>Mozambique</t>
  </si>
  <si>
    <t>Niger</t>
  </si>
  <si>
    <t>Nigeria</t>
  </si>
  <si>
    <t>Réunion</t>
  </si>
  <si>
    <t>Rwanda</t>
  </si>
  <si>
    <t>Senegal</t>
  </si>
  <si>
    <t>Seychelles</t>
  </si>
  <si>
    <t>Sierra Leone</t>
  </si>
  <si>
    <t>Somalia</t>
  </si>
  <si>
    <t>South Africa</t>
  </si>
  <si>
    <t>Sudan</t>
  </si>
  <si>
    <t>Togo</t>
  </si>
  <si>
    <t>Uganda</t>
  </si>
  <si>
    <t>Zambia</t>
  </si>
  <si>
    <t>Zimbabwe</t>
  </si>
  <si>
    <t>Anguilla</t>
  </si>
  <si>
    <t>Antigua and Barbuda</t>
  </si>
  <si>
    <t>Argentina</t>
  </si>
  <si>
    <t>Aruba</t>
  </si>
  <si>
    <t>Bahamas</t>
  </si>
  <si>
    <t>Barbados</t>
  </si>
  <si>
    <t>Belize</t>
  </si>
  <si>
    <t>Brazil</t>
  </si>
  <si>
    <t>Cayman Islands</t>
  </si>
  <si>
    <t>Chile</t>
  </si>
  <si>
    <t>Colombia</t>
  </si>
  <si>
    <t>Costa Rica</t>
  </si>
  <si>
    <t>Cuba</t>
  </si>
  <si>
    <t>Dominica</t>
  </si>
  <si>
    <t>Dominican Republic</t>
  </si>
  <si>
    <t>Ecuador</t>
  </si>
  <si>
    <t>El Salvador</t>
  </si>
  <si>
    <t>French Guiana</t>
  </si>
  <si>
    <t>Grenada</t>
  </si>
  <si>
    <t>Guadeloupe</t>
  </si>
  <si>
    <t>Guatemala</t>
  </si>
  <si>
    <t>Guyana</t>
  </si>
  <si>
    <t>Haiti</t>
  </si>
  <si>
    <t>Honduras</t>
  </si>
  <si>
    <t>Jamaica</t>
  </si>
  <si>
    <t>Martinique</t>
  </si>
  <si>
    <t>Mexico</t>
  </si>
  <si>
    <t>Montserrat</t>
  </si>
  <si>
    <t>Nicaragua</t>
  </si>
  <si>
    <t>Panama</t>
  </si>
  <si>
    <t>Paraguay</t>
  </si>
  <si>
    <t>Peru</t>
  </si>
  <si>
    <t>Puerto Rico</t>
  </si>
  <si>
    <t>Saint Kitts and Nevis</t>
  </si>
  <si>
    <t>Saint Lucia</t>
  </si>
  <si>
    <t>Suriname</t>
  </si>
  <si>
    <t>Trinidad and Tobago</t>
  </si>
  <si>
    <t>Turks and Caicos Islands</t>
  </si>
  <si>
    <t>Uruguay</t>
  </si>
  <si>
    <t>China</t>
  </si>
  <si>
    <t>Mongolia</t>
  </si>
  <si>
    <t>Afghanistan</t>
  </si>
  <si>
    <t>Bangladesh</t>
  </si>
  <si>
    <t>Bhutan</t>
  </si>
  <si>
    <t>India</t>
  </si>
  <si>
    <t>Iran (Islamic Republic of)</t>
  </si>
  <si>
    <t>Kazakhstan</t>
  </si>
  <si>
    <t>Kyrgyzstan</t>
  </si>
  <si>
    <t>Maldives</t>
  </si>
  <si>
    <t>Nepal</t>
  </si>
  <si>
    <t>Pakistan</t>
  </si>
  <si>
    <t>Sri Lanka</t>
  </si>
  <si>
    <t>Tajikistan</t>
  </si>
  <si>
    <t>Turkmenistan</t>
  </si>
  <si>
    <t>Uzbekistan</t>
  </si>
  <si>
    <t>Brunei Darussalam</t>
  </si>
  <si>
    <t>Cambodia</t>
  </si>
  <si>
    <t>Indonesia</t>
  </si>
  <si>
    <t>Malaysia</t>
  </si>
  <si>
    <t>Myanmar</t>
  </si>
  <si>
    <t>Philippines</t>
  </si>
  <si>
    <t>Singapore</t>
  </si>
  <si>
    <t>Thailand</t>
  </si>
  <si>
    <t>Timor-Leste</t>
  </si>
  <si>
    <t>Viet Nam</t>
  </si>
  <si>
    <t>Armenia</t>
  </si>
  <si>
    <t>Azerbaijan</t>
  </si>
  <si>
    <t>Bahrain</t>
  </si>
  <si>
    <t>Cyprus</t>
  </si>
  <si>
    <t>Georgia</t>
  </si>
  <si>
    <t>Iraq</t>
  </si>
  <si>
    <t>Jordan</t>
  </si>
  <si>
    <t>Kuwait</t>
  </si>
  <si>
    <t>Lebanon</t>
  </si>
  <si>
    <t>Oman</t>
  </si>
  <si>
    <t>Qatar</t>
  </si>
  <si>
    <t>Saudi Arabia</t>
  </si>
  <si>
    <t>Syrian Arab Republic</t>
  </si>
  <si>
    <t>Turkey</t>
  </si>
  <si>
    <t>United Arab Emirates</t>
  </si>
  <si>
    <t>Yemen</t>
  </si>
  <si>
    <t>American Samoa</t>
  </si>
  <si>
    <t>Fiji</t>
  </si>
  <si>
    <t>French Polynesia</t>
  </si>
  <si>
    <t>Guam</t>
  </si>
  <si>
    <t>Kiribati</t>
  </si>
  <si>
    <t>Marshall Islands</t>
  </si>
  <si>
    <t>Nauru</t>
  </si>
  <si>
    <t>Niue</t>
  </si>
  <si>
    <t>New Caledonia</t>
  </si>
  <si>
    <t>Palau</t>
  </si>
  <si>
    <t>Papua New Guinea</t>
  </si>
  <si>
    <t>Samoa</t>
  </si>
  <si>
    <t>Tokelau</t>
  </si>
  <si>
    <t>Tonga</t>
  </si>
  <si>
    <t>Tuvalu</t>
  </si>
  <si>
    <t>Vanuatu</t>
  </si>
  <si>
    <t>Lesotho</t>
  </si>
  <si>
    <t>Central African Republic</t>
  </si>
  <si>
    <t>Solomon Islands</t>
  </si>
  <si>
    <t>Cook Islands</t>
  </si>
  <si>
    <t>British Virgin Islands</t>
  </si>
  <si>
    <t>Bermuda</t>
  </si>
  <si>
    <t>Greenland</t>
  </si>
  <si>
    <t>Landlocked developing countries (LLDCs)</t>
  </si>
  <si>
    <t>Small island developing States (SIDS)</t>
  </si>
  <si>
    <t>Least developed countries (LDCs)</t>
  </si>
  <si>
    <t>Serbia</t>
  </si>
  <si>
    <t>Montenegro</t>
  </si>
  <si>
    <t>Micronesia (Federated States of)</t>
  </si>
  <si>
    <t>Northern Mariana Islands</t>
  </si>
  <si>
    <t>Sao Tome and Principe</t>
  </si>
  <si>
    <t>ISO ALPHA-3 code</t>
  </si>
  <si>
    <t>HKG</t>
  </si>
  <si>
    <t>IMN</t>
  </si>
  <si>
    <t>MYT</t>
  </si>
  <si>
    <t>MNE</t>
  </si>
  <si>
    <t>MDA</t>
  </si>
  <si>
    <t>SRB</t>
  </si>
  <si>
    <t>TLS</t>
  </si>
  <si>
    <t>Numerical code (M49)</t>
  </si>
  <si>
    <t>ZWE</t>
  </si>
  <si>
    <t>LLDCs, SIDS</t>
  </si>
  <si>
    <t>Name</t>
  </si>
  <si>
    <t>KNA</t>
  </si>
  <si>
    <t>M49 code</t>
  </si>
  <si>
    <t>United Republic of Tanzania</t>
  </si>
  <si>
    <t>Namibia</t>
  </si>
  <si>
    <t>LDCs</t>
  </si>
  <si>
    <t>SSD</t>
  </si>
  <si>
    <t>South Sudan</t>
  </si>
  <si>
    <t>Bonaire, Sint Eustatius and Saba</t>
  </si>
  <si>
    <t>Sint Maarten (Dutch part)</t>
  </si>
  <si>
    <t>CUW</t>
  </si>
  <si>
    <t>SXM</t>
  </si>
  <si>
    <t>BES</t>
  </si>
  <si>
    <t>Asia (M49)</t>
  </si>
  <si>
    <t>Central Asia (M49)</t>
  </si>
  <si>
    <t>Eastern Asia (M49)</t>
  </si>
  <si>
    <t>South-eastern Asia (MDG=M49)</t>
  </si>
  <si>
    <t>Southern Asia (MDG=M49)</t>
  </si>
  <si>
    <t>Western Asia (M49)</t>
  </si>
  <si>
    <t>Europe (M49)</t>
  </si>
  <si>
    <t>Latin America and the Caribbean (MDG=M49)</t>
  </si>
  <si>
    <t>Northern Africa (M49)</t>
  </si>
  <si>
    <t>Sub-Saharan Africa (M49)</t>
  </si>
  <si>
    <t>Northern America (M49)</t>
  </si>
  <si>
    <t>Oceania (M49)</t>
  </si>
  <si>
    <t>Australia and New Zealand (M49)</t>
  </si>
  <si>
    <t>Least Developed Countries (LDCs)</t>
  </si>
  <si>
    <t>Small Island Developing States (SIDS)</t>
  </si>
  <si>
    <t>Caribbean (M49)</t>
  </si>
  <si>
    <t>Central America (M49)</t>
  </si>
  <si>
    <t>Eastern Africa (M49)</t>
  </si>
  <si>
    <t>Eastern Europe (M49)</t>
  </si>
  <si>
    <t>Melanesia (M49)</t>
  </si>
  <si>
    <t>Micronesia (M49)</t>
  </si>
  <si>
    <t>Middle Africa (M49)</t>
  </si>
  <si>
    <t>Northern Europe (M49)</t>
  </si>
  <si>
    <t>Polynesia (M49)</t>
  </si>
  <si>
    <t>South America (M49)</t>
  </si>
  <si>
    <t>Southern Africa (M49)</t>
  </si>
  <si>
    <t>Southern Europe (M49)</t>
  </si>
  <si>
    <t>Western Africa (M49)</t>
  </si>
  <si>
    <t>Western Europe (M49)</t>
  </si>
  <si>
    <t>World</t>
  </si>
  <si>
    <t>Developing regions (MDG)</t>
  </si>
  <si>
    <t>Northern Africa (MDG)</t>
  </si>
  <si>
    <t>Sub-Saharan Africa (MDG)</t>
  </si>
  <si>
    <t>Eastern Asia (MDG)</t>
  </si>
  <si>
    <t xml:space="preserve">    Eastern Asia excluding China (MDG)</t>
  </si>
  <si>
    <t xml:space="preserve">    Southern Asia excluding India (MDG)</t>
  </si>
  <si>
    <t>Western Asia (MDG)</t>
  </si>
  <si>
    <t>Oceania (MDG)</t>
  </si>
  <si>
    <t>Caucasus and Central Asia (MDG)</t>
  </si>
  <si>
    <t>Developed regions (MDG)</t>
  </si>
  <si>
    <t>Developed/ developing MDG regions</t>
  </si>
  <si>
    <t>Level-1</t>
  </si>
  <si>
    <t>Level-2</t>
  </si>
  <si>
    <t>COUNTRY (SHORT UN OFFICIAL NAME)</t>
  </si>
  <si>
    <t>M49Code</t>
  </si>
  <si>
    <t>ISOCode</t>
  </si>
  <si>
    <t>.</t>
  </si>
  <si>
    <t>MDGRegions</t>
  </si>
  <si>
    <t xml:space="preserve"> </t>
  </si>
  <si>
    <t>LLDCs-SIDS</t>
  </si>
  <si>
    <t>AFG</t>
  </si>
  <si>
    <t>ALA</t>
  </si>
  <si>
    <t>Åland Islands</t>
  </si>
  <si>
    <t>ALB</t>
  </si>
  <si>
    <t>DZA</t>
  </si>
  <si>
    <t>ASM</t>
  </si>
  <si>
    <t>AND</t>
  </si>
  <si>
    <t>AGO</t>
  </si>
  <si>
    <t>AIA</t>
  </si>
  <si>
    <t>ATG</t>
  </si>
  <si>
    <t>ARG</t>
  </si>
  <si>
    <t>ARM</t>
  </si>
  <si>
    <t>ABW</t>
  </si>
  <si>
    <t>AUS</t>
  </si>
  <si>
    <t>AUT</t>
  </si>
  <si>
    <t>AZE</t>
  </si>
  <si>
    <t>BHS</t>
  </si>
  <si>
    <t>BHR</t>
  </si>
  <si>
    <t>BGD</t>
  </si>
  <si>
    <t>BRB</t>
  </si>
  <si>
    <t>BLR</t>
  </si>
  <si>
    <t>BEL</t>
  </si>
  <si>
    <t>BLZ</t>
  </si>
  <si>
    <t>BEN</t>
  </si>
  <si>
    <t>BMU</t>
  </si>
  <si>
    <t>BTN</t>
  </si>
  <si>
    <t>BOL</t>
  </si>
  <si>
    <t>Bolivia (Plurinational State of)</t>
  </si>
  <si>
    <t>BIH</t>
  </si>
  <si>
    <t>Bosnia and Herzegovina</t>
  </si>
  <si>
    <t>BWA</t>
  </si>
  <si>
    <t>Botswana</t>
  </si>
  <si>
    <t>BRA</t>
  </si>
  <si>
    <t>IOT</t>
  </si>
  <si>
    <t>British Indian Ocean Territory</t>
  </si>
  <si>
    <t>VGB</t>
  </si>
  <si>
    <t>BRN</t>
  </si>
  <si>
    <t>BGR</t>
  </si>
  <si>
    <t>BFA</t>
  </si>
  <si>
    <t>BDI</t>
  </si>
  <si>
    <t>CPV</t>
  </si>
  <si>
    <t>Cabo Verde</t>
  </si>
  <si>
    <t>KHM</t>
  </si>
  <si>
    <t>CMR</t>
  </si>
  <si>
    <t>CAN</t>
  </si>
  <si>
    <t>CYM</t>
  </si>
  <si>
    <t>CAF</t>
  </si>
  <si>
    <t>TCD</t>
  </si>
  <si>
    <t>&lt;NA&gt;</t>
  </si>
  <si>
    <t>CHL</t>
  </si>
  <si>
    <t>CHN</t>
  </si>
  <si>
    <t>China, Hong Kong Special Administrative Region</t>
  </si>
  <si>
    <t>MAC</t>
  </si>
  <si>
    <t>China, Macao Special Administrative Region</t>
  </si>
  <si>
    <t>CXR</t>
  </si>
  <si>
    <t>Christmas Island</t>
  </si>
  <si>
    <t>CCK</t>
  </si>
  <si>
    <t>Cocos (Keeling) Islands</t>
  </si>
  <si>
    <t>COL</t>
  </si>
  <si>
    <t>COM</t>
  </si>
  <si>
    <t>COG</t>
  </si>
  <si>
    <t>COK</t>
  </si>
  <si>
    <t>CRI</t>
  </si>
  <si>
    <t>CIV</t>
  </si>
  <si>
    <t>Côte d'Ivoire</t>
  </si>
  <si>
    <t>HRV</t>
  </si>
  <si>
    <t>Croatia</t>
  </si>
  <si>
    <t>CUB</t>
  </si>
  <si>
    <t>Curaçao</t>
  </si>
  <si>
    <t>CYP</t>
  </si>
  <si>
    <t>CZE</t>
  </si>
  <si>
    <t>Czechia</t>
  </si>
  <si>
    <t>PRK</t>
  </si>
  <si>
    <t>Democratic People's Republic of Korea</t>
  </si>
  <si>
    <t>COD</t>
  </si>
  <si>
    <t>Democratic Republic of the Congo</t>
  </si>
  <si>
    <t>DNK</t>
  </si>
  <si>
    <t>DJI</t>
  </si>
  <si>
    <t>DMA</t>
  </si>
  <si>
    <t>DOM</t>
  </si>
  <si>
    <t>ECU</t>
  </si>
  <si>
    <t>EGY</t>
  </si>
  <si>
    <t>SLV</t>
  </si>
  <si>
    <t>GNQ</t>
  </si>
  <si>
    <t>ERI</t>
  </si>
  <si>
    <t>EST</t>
  </si>
  <si>
    <t>ETH</t>
  </si>
  <si>
    <t>FLK</t>
  </si>
  <si>
    <t>Falkland Islands (Malvinas)</t>
  </si>
  <si>
    <t>FRO</t>
  </si>
  <si>
    <t>Faroe Islands</t>
  </si>
  <si>
    <t>FJI</t>
  </si>
  <si>
    <t>FIN</t>
  </si>
  <si>
    <t>FRA</t>
  </si>
  <si>
    <t>GUF</t>
  </si>
  <si>
    <t>PYF</t>
  </si>
  <si>
    <t>ATF</t>
  </si>
  <si>
    <t>French Southern and Antarctic Territories</t>
  </si>
  <si>
    <t>GAB</t>
  </si>
  <si>
    <t>GMB</t>
  </si>
  <si>
    <t>GEO</t>
  </si>
  <si>
    <t>DEU</t>
  </si>
  <si>
    <t>GHA</t>
  </si>
  <si>
    <t>GIB</t>
  </si>
  <si>
    <t>Gibraltar</t>
  </si>
  <si>
    <t>GRC</t>
  </si>
  <si>
    <t>GRL</t>
  </si>
  <si>
    <t>GRD</t>
  </si>
  <si>
    <t>GLP</t>
  </si>
  <si>
    <t>GUM</t>
  </si>
  <si>
    <t>GTM</t>
  </si>
  <si>
    <t>GGY</t>
  </si>
  <si>
    <t>Guernsey</t>
  </si>
  <si>
    <t>GIN</t>
  </si>
  <si>
    <t>GNB</t>
  </si>
  <si>
    <t>GUY</t>
  </si>
  <si>
    <t>HTI</t>
  </si>
  <si>
    <t>HMD</t>
  </si>
  <si>
    <t>Heard Island and McDonald Islands</t>
  </si>
  <si>
    <t>VAT</t>
  </si>
  <si>
    <t>Holy See</t>
  </si>
  <si>
    <t>HND</t>
  </si>
  <si>
    <t>HUN</t>
  </si>
  <si>
    <t>ISL</t>
  </si>
  <si>
    <t>IND</t>
  </si>
  <si>
    <t>IDN</t>
  </si>
  <si>
    <t>IRN</t>
  </si>
  <si>
    <t>IRQ</t>
  </si>
  <si>
    <t>IRL</t>
  </si>
  <si>
    <t>ISR</t>
  </si>
  <si>
    <t>Israel</t>
  </si>
  <si>
    <t>ITA</t>
  </si>
  <si>
    <t>JAM</t>
  </si>
  <si>
    <t>JPN</t>
  </si>
  <si>
    <t>JEY</t>
  </si>
  <si>
    <t>Jersey</t>
  </si>
  <si>
    <t>JOR</t>
  </si>
  <si>
    <t>KAZ</t>
  </si>
  <si>
    <t>KEN</t>
  </si>
  <si>
    <t>KIR</t>
  </si>
  <si>
    <t>KWT</t>
  </si>
  <si>
    <t>KGZ</t>
  </si>
  <si>
    <t>LAO</t>
  </si>
  <si>
    <t>Lao People's Democratic Republic</t>
  </si>
  <si>
    <t>LVA</t>
  </si>
  <si>
    <t>LBN</t>
  </si>
  <si>
    <t>LSO</t>
  </si>
  <si>
    <t>LBR</t>
  </si>
  <si>
    <t>LBY</t>
  </si>
  <si>
    <t>Libya</t>
  </si>
  <si>
    <t>LIE</t>
  </si>
  <si>
    <t>LTU</t>
  </si>
  <si>
    <t>LUX</t>
  </si>
  <si>
    <t>MDG</t>
  </si>
  <si>
    <t>MWI</t>
  </si>
  <si>
    <t>MYS</t>
  </si>
  <si>
    <t>MDV</t>
  </si>
  <si>
    <t>MLI</t>
  </si>
  <si>
    <t>MLT</t>
  </si>
  <si>
    <t>MHL</t>
  </si>
  <si>
    <t>MTQ</t>
  </si>
  <si>
    <t>MRT</t>
  </si>
  <si>
    <t>MUS</t>
  </si>
  <si>
    <t>MEX</t>
  </si>
  <si>
    <t>FSM</t>
  </si>
  <si>
    <t>MCO</t>
  </si>
  <si>
    <t>MNG</t>
  </si>
  <si>
    <t>MSR</t>
  </si>
  <si>
    <t>MAR</t>
  </si>
  <si>
    <t>MOZ</t>
  </si>
  <si>
    <t>MMR</t>
  </si>
  <si>
    <t>NAM</t>
  </si>
  <si>
    <t>NRU</t>
  </si>
  <si>
    <t>NPL</t>
  </si>
  <si>
    <t>NLD</t>
  </si>
  <si>
    <t>NCL</t>
  </si>
  <si>
    <t>NZL</t>
  </si>
  <si>
    <t>NIC</t>
  </si>
  <si>
    <t>NER</t>
  </si>
  <si>
    <t>NGA</t>
  </si>
  <si>
    <t>NIU</t>
  </si>
  <si>
    <t>NFK</t>
  </si>
  <si>
    <t>Norfolk Island</t>
  </si>
  <si>
    <t>MNP</t>
  </si>
  <si>
    <t>NOR</t>
  </si>
  <si>
    <t>OMN</t>
  </si>
  <si>
    <t>PAK</t>
  </si>
  <si>
    <t>PLW</t>
  </si>
  <si>
    <t>PAN</t>
  </si>
  <si>
    <t>PNG</t>
  </si>
  <si>
    <t>PRY</t>
  </si>
  <si>
    <t>PER</t>
  </si>
  <si>
    <t>PHL</t>
  </si>
  <si>
    <t>PCN</t>
  </si>
  <si>
    <t>Pitcairn</t>
  </si>
  <si>
    <t>POL</t>
  </si>
  <si>
    <t>PRT</t>
  </si>
  <si>
    <t>PRI</t>
  </si>
  <si>
    <t>QAT</t>
  </si>
  <si>
    <t>KOR</t>
  </si>
  <si>
    <t>Republic of Korea</t>
  </si>
  <si>
    <t>REU</t>
  </si>
  <si>
    <t>ROU</t>
  </si>
  <si>
    <t>RUS</t>
  </si>
  <si>
    <t>RWA</t>
  </si>
  <si>
    <t>BLM</t>
  </si>
  <si>
    <t>Saint Barthélemy</t>
  </si>
  <si>
    <t>SHN</t>
  </si>
  <si>
    <t>Saint Helena</t>
  </si>
  <si>
    <t>LCA</t>
  </si>
  <si>
    <t>MAF</t>
  </si>
  <si>
    <t>Saint Martin (French Part)</t>
  </si>
  <si>
    <t>SPM</t>
  </si>
  <si>
    <t>Saint Pierre and Miquelon</t>
  </si>
  <si>
    <t>VCT</t>
  </si>
  <si>
    <t>Saint Vincent and the Grenadines</t>
  </si>
  <si>
    <t>WSM</t>
  </si>
  <si>
    <t>SMR</t>
  </si>
  <si>
    <t>STP</t>
  </si>
  <si>
    <t>SAU</t>
  </si>
  <si>
    <t>SEN</t>
  </si>
  <si>
    <t>SYC</t>
  </si>
  <si>
    <t>SLE</t>
  </si>
  <si>
    <t>SGP</t>
  </si>
  <si>
    <t>SVK</t>
  </si>
  <si>
    <t>SVN</t>
  </si>
  <si>
    <t>Slovenia</t>
  </si>
  <si>
    <t>SLB</t>
  </si>
  <si>
    <t>SOM</t>
  </si>
  <si>
    <t>ZAF</t>
  </si>
  <si>
    <t>SGS</t>
  </si>
  <si>
    <t>South Georgia and the South Sandwich Islands</t>
  </si>
  <si>
    <t>ESP</t>
  </si>
  <si>
    <t>LKA</t>
  </si>
  <si>
    <t>PSE</t>
  </si>
  <si>
    <t>State of Palestine</t>
  </si>
  <si>
    <t>SDN</t>
  </si>
  <si>
    <t>SUR</t>
  </si>
  <si>
    <t>SJM</t>
  </si>
  <si>
    <t>Svalbard and Jan Mayen Islands</t>
  </si>
  <si>
    <t>SWZ</t>
  </si>
  <si>
    <t>Swaziland</t>
  </si>
  <si>
    <t>SWE</t>
  </si>
  <si>
    <t>CHE</t>
  </si>
  <si>
    <t>SYR</t>
  </si>
  <si>
    <t>TJK</t>
  </si>
  <si>
    <t>THA</t>
  </si>
  <si>
    <t>MKD</t>
  </si>
  <si>
    <t>The former Yugoslav Republic of Macedonia</t>
  </si>
  <si>
    <t>TGO</t>
  </si>
  <si>
    <t>TKL</t>
  </si>
  <si>
    <t>TON</t>
  </si>
  <si>
    <t>TTO</t>
  </si>
  <si>
    <t>TUN</t>
  </si>
  <si>
    <t>TUR</t>
  </si>
  <si>
    <t>TKM</t>
  </si>
  <si>
    <t>TCA</t>
  </si>
  <si>
    <t>TUV</t>
  </si>
  <si>
    <t>UGA</t>
  </si>
  <si>
    <t>UKR</t>
  </si>
  <si>
    <t>ARE</t>
  </si>
  <si>
    <t>GBR</t>
  </si>
  <si>
    <t>United Kingdom of Great Britain and Northern Ireland</t>
  </si>
  <si>
    <t>TZA</t>
  </si>
  <si>
    <t>UMI</t>
  </si>
  <si>
    <t>United States minor outlying islands</t>
  </si>
  <si>
    <t>USA</t>
  </si>
  <si>
    <t>United States of America</t>
  </si>
  <si>
    <t>VIR</t>
  </si>
  <si>
    <t>United States Virgin Islands</t>
  </si>
  <si>
    <t>URY</t>
  </si>
  <si>
    <t>UZB</t>
  </si>
  <si>
    <t>VUT</t>
  </si>
  <si>
    <t>VEN</t>
  </si>
  <si>
    <t>Venezuela (Bolivarian Republic of)</t>
  </si>
  <si>
    <t>VNM</t>
  </si>
  <si>
    <t>WLF</t>
  </si>
  <si>
    <t>Wallis and Futuna Islands</t>
  </si>
  <si>
    <t>ESH</t>
  </si>
  <si>
    <t>YEM</t>
  </si>
  <si>
    <t>ZMB</t>
  </si>
  <si>
    <t>Latin America &amp; the Caribbean (MDG=M49)</t>
  </si>
  <si>
    <t>Western Asia (M49)</t>
  </si>
  <si>
    <r>
      <t xml:space="preserve">NOTE: </t>
    </r>
    <r>
      <rPr>
        <b/>
        <u/>
        <sz val="11"/>
        <rFont val="Calibri"/>
        <family val="2"/>
        <scheme val="minor"/>
      </rPr>
      <t>Developing regions</t>
    </r>
    <r>
      <rPr>
        <b/>
        <sz val="11"/>
        <rFont val="Calibri"/>
        <family val="2"/>
        <scheme val="minor"/>
      </rPr>
      <t xml:space="preserve"> comprise of all regions in this column except the Developed regions.</t>
    </r>
  </si>
  <si>
    <r>
      <t xml:space="preserve">Note:
1) For pre-cessation Sudan, please use country code 736.
2) For post-cessation Sudan, 729.
3) For South Sudan, 728.
4) For Netherlands Antilles, 530.
</t>
    </r>
    <r>
      <rPr>
        <b/>
        <sz val="10"/>
        <rFont val="Arial"/>
        <family val="2"/>
      </rPr>
      <t xml:space="preserve">
2014 Update:</t>
    </r>
    <r>
      <rPr>
        <sz val="10"/>
        <rFont val="Arial"/>
        <family val="2"/>
      </rPr>
      <t xml:space="preserve">
1) Samoa graduated from LDCs, and is deleted from the list. 
2) South Sudan added to the LLDCs (as of March 2014)
</t>
    </r>
    <r>
      <rPr>
        <b/>
        <sz val="10"/>
        <rFont val="Arial"/>
        <family val="2"/>
      </rPr>
      <t>2016 Update:</t>
    </r>
    <r>
      <rPr>
        <sz val="10"/>
        <rFont val="Arial"/>
        <family val="2"/>
      </rPr>
      <t xml:space="preserve">
1) The following countries and territories were added as the Netherlands Antilles was formally dissolved:
531   Curaçao
534   Sint Maarten (Dutch part)
535   Bonaire, Sint Eustatius and Saba
2) The following countries are added to SIDS list, the Netherlands Antilles is deleted from the list.
531 Curacao
534 Sint Maarten
535 Bonaire, Sint Eustatius and Saba
</t>
    </r>
    <r>
      <rPr>
        <b/>
        <sz val="10"/>
        <rFont val="Arial"/>
        <family val="2"/>
      </rPr>
      <t xml:space="preserve">2017 Update:
</t>
    </r>
    <r>
      <rPr>
        <sz val="10"/>
        <rFont val="Arial"/>
        <family val="2"/>
      </rPr>
      <t>1) As of 17 May 2016, the country name "Czechia" replaces this Member State's former short name of Czech Republic (code 203).</t>
    </r>
  </si>
  <si>
    <t>M49 Level-1 Region</t>
  </si>
  <si>
    <t>M49 Level-2 Region</t>
  </si>
  <si>
    <t>Region Name</t>
  </si>
  <si>
    <t>CountryName</t>
  </si>
  <si>
    <t>Northern America (M49) and Europe (M49)</t>
  </si>
  <si>
    <t>Eastern Asia (M49) and South-eastern Asia (MDG=M49)</t>
  </si>
  <si>
    <t>Central Asia (M49) and Southern Asia (MDG=M49)</t>
  </si>
  <si>
    <t>SDG Regions</t>
  </si>
  <si>
    <r>
      <rPr>
        <b/>
        <sz val="10"/>
        <rFont val="Arial"/>
        <family val="2"/>
      </rPr>
      <t>Note on Updates</t>
    </r>
    <r>
      <rPr>
        <sz val="10"/>
        <rFont val="Arial"/>
        <family val="2"/>
      </rPr>
      <t xml:space="preserve">:
</t>
    </r>
    <r>
      <rPr>
        <b/>
        <sz val="10"/>
        <rFont val="Arial"/>
        <family val="2"/>
      </rPr>
      <t>2017 Update:</t>
    </r>
    <r>
      <rPr>
        <sz val="10"/>
        <rFont val="Arial"/>
        <family val="2"/>
      </rPr>
      <t xml:space="preserve">
1) As of 17 May 2016, the country name "Czechia" replaces this Member State's former short name of Czech Republic (code 203).</t>
    </r>
  </si>
  <si>
    <t>NOTE: Data submissions for sub-regions highlighted below are optional, but encouraged.</t>
  </si>
  <si>
    <t>M49 Geographical Regions</t>
  </si>
  <si>
    <t>Western Asia (M49) and Northern Africa (M49)</t>
  </si>
  <si>
    <t>Oceania (M49) excluding Australia and New Zealand (M49)</t>
  </si>
  <si>
    <r>
      <rPr>
        <b/>
        <sz val="10"/>
        <rFont val="Arial"/>
        <family val="2"/>
      </rPr>
      <t>Note on Regional Compositions:</t>
    </r>
    <r>
      <rPr>
        <sz val="10"/>
        <rFont val="Arial"/>
        <family val="2"/>
      </rPr>
      <t xml:space="preserve">
1) </t>
    </r>
    <r>
      <rPr>
        <u/>
        <sz val="10"/>
        <rFont val="Arial"/>
        <family val="2"/>
      </rPr>
      <t>Central Asia (M49)</t>
    </r>
    <r>
      <rPr>
        <sz val="10"/>
        <rFont val="Arial"/>
        <family val="2"/>
      </rPr>
      <t xml:space="preserve"> compared to </t>
    </r>
    <r>
      <rPr>
        <u/>
        <sz val="10"/>
        <rFont val="Arial"/>
        <family val="2"/>
      </rPr>
      <t>Caucasus and Central Asia (MDG)</t>
    </r>
    <r>
      <rPr>
        <sz val="10"/>
        <rFont val="Arial"/>
        <family val="2"/>
      </rPr>
      <t xml:space="preserve"> excludes Armenia, Azerbaijan and Georgia.
2) </t>
    </r>
    <r>
      <rPr>
        <u/>
        <sz val="10"/>
        <rFont val="Arial"/>
        <family val="2"/>
      </rPr>
      <t>Eastern Asia (M49)</t>
    </r>
    <r>
      <rPr>
        <sz val="10"/>
        <rFont val="Arial"/>
        <family val="2"/>
      </rPr>
      <t xml:space="preserve"> compared to </t>
    </r>
    <r>
      <rPr>
        <u/>
        <sz val="10"/>
        <rFont val="Arial"/>
        <family val="2"/>
      </rPr>
      <t>Eastern Asia (MDG</t>
    </r>
    <r>
      <rPr>
        <sz val="10"/>
        <rFont val="Arial"/>
        <family val="2"/>
      </rPr>
      <t xml:space="preserve">) excludes Japan.
3) </t>
    </r>
    <r>
      <rPr>
        <u/>
        <sz val="10"/>
        <rFont val="Arial"/>
        <family val="2"/>
      </rPr>
      <t>Western Asia (M49)</t>
    </r>
    <r>
      <rPr>
        <sz val="10"/>
        <rFont val="Arial"/>
        <family val="2"/>
      </rPr>
      <t xml:space="preserve"> compared to </t>
    </r>
    <r>
      <rPr>
        <u/>
        <sz val="10"/>
        <rFont val="Arial"/>
        <family val="2"/>
      </rPr>
      <t xml:space="preserve">Western Asia (MDG) </t>
    </r>
    <r>
      <rPr>
        <sz val="10"/>
        <rFont val="Arial"/>
        <family val="2"/>
      </rPr>
      <t xml:space="preserve">includes Armenia, Azerbaijan, Cyprus, Israel and Georgia.
4) </t>
    </r>
    <r>
      <rPr>
        <u/>
        <sz val="10"/>
        <rFont val="Arial"/>
        <family val="2"/>
      </rPr>
      <t>Northern Africa (M49)</t>
    </r>
    <r>
      <rPr>
        <sz val="10"/>
        <rFont val="Arial"/>
        <family val="2"/>
      </rPr>
      <t xml:space="preserve"> compared to </t>
    </r>
    <r>
      <rPr>
        <u/>
        <sz val="10"/>
        <rFont val="Arial"/>
        <family val="2"/>
      </rPr>
      <t>Northern Africa (MDG)</t>
    </r>
    <r>
      <rPr>
        <sz val="10"/>
        <rFont val="Arial"/>
        <family val="2"/>
      </rPr>
      <t xml:space="preserve"> includes Sudan.
5) </t>
    </r>
    <r>
      <rPr>
        <u/>
        <sz val="10"/>
        <rFont val="Arial"/>
        <family val="2"/>
      </rPr>
      <t>Sub-Saharan Africa (M49)</t>
    </r>
    <r>
      <rPr>
        <sz val="10"/>
        <rFont val="Arial"/>
        <family val="2"/>
      </rPr>
      <t xml:space="preserve"> compared to </t>
    </r>
    <r>
      <rPr>
        <u/>
        <sz val="10"/>
        <rFont val="Arial"/>
        <family val="2"/>
      </rPr>
      <t>Sub-Saharan Africa (MDG)</t>
    </r>
    <r>
      <rPr>
        <sz val="10"/>
        <rFont val="Arial"/>
        <family val="2"/>
      </rPr>
      <t xml:space="preserve"> excludes Sudan.
6) </t>
    </r>
    <r>
      <rPr>
        <u/>
        <sz val="10"/>
        <rFont val="Arial"/>
        <family val="2"/>
      </rPr>
      <t>Oceania (M49) excluding Australia and New Zealand (M49)</t>
    </r>
    <r>
      <rPr>
        <sz val="10"/>
        <rFont val="Arial"/>
        <family val="2"/>
      </rPr>
      <t xml:space="preserve"> is identical to </t>
    </r>
    <r>
      <rPr>
        <u/>
        <sz val="10"/>
        <rFont val="Arial"/>
        <family val="2"/>
      </rPr>
      <t>Oceania (MDG)</t>
    </r>
    <r>
      <rPr>
        <sz val="10"/>
        <rFont val="Arial"/>
        <family val="2"/>
      </rPr>
      <t>.</t>
    </r>
  </si>
  <si>
    <t>MDG classification (Optional)</t>
  </si>
  <si>
    <t>SDG classification (Required)</t>
  </si>
  <si>
    <r>
      <t xml:space="preserve">Please use the </t>
    </r>
    <r>
      <rPr>
        <b/>
        <u/>
        <sz val="10"/>
        <color rgb="FFFF0000"/>
        <rFont val="Arial"/>
        <family val="2"/>
      </rPr>
      <t>SDG classifications</t>
    </r>
    <r>
      <rPr>
        <b/>
        <sz val="10"/>
        <color rgb="FFFF0000"/>
        <rFont val="Arial"/>
        <family val="2"/>
      </rPr>
      <t xml:space="preserve"> for this year’s data submission, and include, in addition, aggregates for Least Developed Countries (LDCs), Landlocked Developing Countries (LLDCs) and Small islands developing states (SIDS). Data for </t>
    </r>
    <r>
      <rPr>
        <b/>
        <u/>
        <sz val="10"/>
        <color rgb="FFFF0000"/>
        <rFont val="Arial"/>
        <family val="2"/>
      </rPr>
      <t>additional M49 regional groupings</t>
    </r>
    <r>
      <rPr>
        <b/>
        <sz val="10"/>
        <color rgb="FFFF0000"/>
        <rFont val="Arial"/>
        <family val="2"/>
      </rPr>
      <t xml:space="preserve"> and </t>
    </r>
    <r>
      <rPr>
        <b/>
        <u/>
        <sz val="10"/>
        <color rgb="FFFF0000"/>
        <rFont val="Arial"/>
        <family val="2"/>
      </rPr>
      <t>MDG regions</t>
    </r>
    <r>
      <rPr>
        <b/>
        <sz val="10"/>
        <color rgb="FFFF0000"/>
        <rFont val="Arial"/>
        <family val="2"/>
      </rPr>
      <t xml:space="preserve"> can be provided on an optional basis as feasible and appropriate and would allow additional analysis. Please refer to the sheet named "Group compositions" for the composition of these regional groupings.</t>
    </r>
  </si>
  <si>
    <t>Africa</t>
  </si>
  <si>
    <t>Asia</t>
  </si>
  <si>
    <t>Americas</t>
  </si>
  <si>
    <r>
      <t xml:space="preserve">Data submissions for the following M49 sub-regions are </t>
    </r>
    <r>
      <rPr>
        <b/>
        <u/>
        <sz val="10"/>
        <color rgb="FFFF0000"/>
        <rFont val="Arial"/>
        <family val="2"/>
      </rPr>
      <t>optional.</t>
    </r>
  </si>
  <si>
    <t>Sequence</t>
  </si>
  <si>
    <t>Country Name</t>
  </si>
  <si>
    <t>ISO Code</t>
  </si>
  <si>
    <t>M49 Code</t>
  </si>
  <si>
    <t>M49 Code(region)</t>
  </si>
  <si>
    <t>Required</t>
  </si>
  <si>
    <t>2.5-Regional (MDG)</t>
  </si>
  <si>
    <t>2.1-Regional (SDG)</t>
  </si>
  <si>
    <t>2.3-Other groupings</t>
  </si>
  <si>
    <t>1.0-Global</t>
  </si>
  <si>
    <t>Africa (M49)</t>
  </si>
  <si>
    <t>2.4-Regional (M49)</t>
  </si>
  <si>
    <t>Reference Area Type [i.e. global, SDG groupings, MDG groupings, etc.]</t>
  </si>
  <si>
    <t>Optional</t>
  </si>
  <si>
    <t>Americas (m49)</t>
  </si>
  <si>
    <t>2018 Submission [if data submission is required]
* Note that some regions in "SDG regional groupings" share the same composition of countries as in "MDG regional groupings".</t>
  </si>
  <si>
    <t>Observation Value FPOS</t>
  </si>
  <si>
    <t>SG_STT_NSDSFDDNR</t>
  </si>
  <si>
    <t>SG_STT_NSDSFDGVT</t>
  </si>
  <si>
    <t>SG_STT_NSDSFDOTHR</t>
  </si>
  <si>
    <t>SG_STT_NSDSFND</t>
  </si>
  <si>
    <t>SG_STT_NSDSIMPL</t>
  </si>
  <si>
    <t>Region</t>
  </si>
  <si>
    <t>Total</t>
  </si>
  <si>
    <t>SG_STT_NSDSFDDNR=1</t>
  </si>
  <si>
    <t>SG_STT_NSDSFDGVT=1</t>
  </si>
  <si>
    <t>SG_STT_NSDSFDOTHR=1</t>
  </si>
  <si>
    <t>SG_STT_NSDSFND=1</t>
  </si>
  <si>
    <t>SG_STT_NSDSIMPL=1</t>
  </si>
  <si>
    <t>FPOS=1</t>
  </si>
  <si>
    <t>FPOS=0</t>
  </si>
  <si>
    <t>SG_STT_NSDSFDDNR=0</t>
  </si>
  <si>
    <t>SG_STT_NSDSIMPL=0</t>
  </si>
  <si>
    <t>SG_STT_NSDSFND=0</t>
  </si>
  <si>
    <t>SG_STT_NSDSFDOTHR=0</t>
  </si>
  <si>
    <t>SG_STT_NSDSFDGVT=0</t>
  </si>
  <si>
    <t>SDG Regional Groupings</t>
  </si>
  <si>
    <t xml:space="preserve">World                                     </t>
  </si>
  <si>
    <t xml:space="preserve">Sub-Saharan Africa                                             </t>
  </si>
  <si>
    <t xml:space="preserve">Northern Africa and Western Asia                                                 </t>
  </si>
  <si>
    <t xml:space="preserve">Central and Southern Asia                                                </t>
  </si>
  <si>
    <t xml:space="preserve">Eastern and South-Eastern Asia                                      </t>
  </si>
  <si>
    <t xml:space="preserve">Latin America and the Caribbean                                   </t>
  </si>
  <si>
    <t xml:space="preserve">Australia and New Zealand                                              </t>
  </si>
  <si>
    <t xml:space="preserve">Oceania (excluding Australia and New Zealand)                                        </t>
  </si>
  <si>
    <t xml:space="preserve">Europe and Northern America                                        </t>
  </si>
  <si>
    <t>3.0-Country</t>
  </si>
  <si>
    <t>Information Not Available</t>
  </si>
  <si>
    <t>Compliant</t>
  </si>
  <si>
    <t>Not compliant</t>
  </si>
  <si>
    <t>Fully funded and under implementation</t>
  </si>
  <si>
    <t>Not implementing</t>
  </si>
  <si>
    <t>Implementing but not fully funded</t>
  </si>
  <si>
    <t>Number of responses</t>
  </si>
  <si>
    <t>Under implementation</t>
  </si>
  <si>
    <t>SIDS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</si>
</sst>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0"/>
      <name val="Arial"/>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10"/>
      <name val="Arial"/>
      <family val="2"/>
    </font>
    <font>
      <i/>
      <sz val="10"/>
      <name val="Arial"/>
      <family val="2"/>
    </font>
    <font>
      <b/>
      <u/>
      <sz val="12"/>
      <name val="Arial"/>
      <family val="2"/>
    </font>
    <font>
      <sz val="8"/>
      <name val="Arial"/>
      <family val="2"/>
    </font>
    <font>
      <b/>
      <sz val="10"/>
      <color rgb="FFFF0000"/>
      <name val="Arial"/>
      <family val="2"/>
    </font>
    <font>
      <b/>
      <sz val="11"/>
      <name val="Calibri"/>
      <family val="2"/>
      <scheme val="minor"/>
    </font>
    <font>
      <b/>
      <sz val="18"/>
      <name val="Calibri"/>
      <family val="2"/>
      <scheme val="minor"/>
    </font>
    <font>
      <b/>
      <sz val="11"/>
      <color rgb="FFFF0000"/>
      <name val="Calibri"/>
      <family val="2"/>
      <scheme val="minor"/>
    </font>
    <font>
      <b/>
      <u/>
      <sz val="10"/>
      <color rgb="FFFF0000"/>
      <name val="Arial"/>
      <family val="2"/>
    </font>
    <font>
      <b/>
      <u/>
      <sz val="11"/>
      <name val="Calibri"/>
      <family val="2"/>
      <scheme val="minor"/>
    </font>
    <font>
      <b/>
      <u/>
      <sz val="12"/>
      <color theme="1"/>
      <name val="Arial"/>
      <family val="2"/>
    </font>
    <font>
      <sz val="11"/>
      <name val="Calibri"/>
      <family val="2"/>
      <scheme val="minor"/>
    </font>
    <font>
      <b/>
      <sz val="11"/>
      <color theme="0"/>
      <name val="Calibri"/>
      <family val="2"/>
      <scheme val="minor"/>
    </font>
    <font>
      <sz val="11"/>
      <color theme="0"/>
      <name val="Calibri"/>
      <family val="2"/>
      <scheme val="minor"/>
    </font>
    <font>
      <u/>
      <sz val="10"/>
      <name val="Arial"/>
      <family val="2"/>
    </font>
    <font>
      <sz val="10"/>
      <color theme="0"/>
      <name val="Arial"/>
      <family val="2"/>
    </font>
    <font>
      <b/>
      <i/>
      <sz val="10"/>
      <name val="Arial"/>
      <family val="2"/>
    </font>
  </fonts>
  <fills count="12">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indexed="42"/>
        <bgColor indexed="64"/>
      </patternFill>
    </fill>
    <fill>
      <patternFill patternType="solid">
        <fgColor indexed="46"/>
        <bgColor indexed="64"/>
      </patternFill>
    </fill>
    <fill>
      <patternFill patternType="solid">
        <fgColor rgb="FF92D05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rgb="FFFFFF00"/>
        <bgColor indexed="64"/>
      </patternFill>
    </fill>
  </fills>
  <borders count="28">
    <border>
      <left/>
      <right/>
      <top/>
      <bottom/>
      <diagonal/>
    </border>
    <border>
      <left style="medium">
        <color indexed="64"/>
      </left>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top style="medium">
        <color indexed="64"/>
      </top>
      <bottom style="thin">
        <color indexed="64"/>
      </bottom>
      <diagonal/>
    </border>
  </borders>
  <cellStyleXfs count="7">
    <xf numFmtId="0" fontId="0" fillId="0" borderId="0"/>
    <xf numFmtId="0" fontId="6" fillId="0" borderId="0"/>
    <xf numFmtId="0" fontId="8" fillId="0" borderId="0"/>
    <xf numFmtId="0" fontId="8" fillId="0" borderId="0"/>
    <xf numFmtId="0" fontId="2" fillId="0" borderId="0"/>
    <xf numFmtId="0" fontId="2" fillId="0" borderId="0"/>
    <xf numFmtId="0" fontId="8" fillId="0" borderId="0"/>
  </cellStyleXfs>
  <cellXfs count="153">
    <xf numFmtId="0" fontId="0" fillId="0" borderId="0" xfId="0"/>
    <xf numFmtId="0" fontId="0" fillId="0" borderId="0" xfId="0" applyAlignment="1">
      <alignment wrapText="1"/>
    </xf>
    <xf numFmtId="0" fontId="7" fillId="0" borderId="0" xfId="0" applyFont="1" applyBorder="1" applyAlignment="1"/>
    <xf numFmtId="0" fontId="0" fillId="0" borderId="0" xfId="0" applyBorder="1" applyAlignment="1">
      <alignment horizontal="left"/>
    </xf>
    <xf numFmtId="0" fontId="7" fillId="0" borderId="0" xfId="0" applyFont="1" applyBorder="1"/>
    <xf numFmtId="0" fontId="0" fillId="0" borderId="0" xfId="0"/>
    <xf numFmtId="0" fontId="7" fillId="0" borderId="0" xfId="0" applyFont="1" applyBorder="1" applyAlignment="1">
      <alignment wrapText="1"/>
    </xf>
    <xf numFmtId="0" fontId="0" fillId="0" borderId="0" xfId="0" applyAlignment="1">
      <alignment wrapText="1"/>
    </xf>
    <xf numFmtId="0" fontId="8" fillId="0" borderId="0" xfId="0" applyFont="1" applyBorder="1" applyAlignment="1"/>
    <xf numFmtId="0" fontId="8" fillId="0" borderId="0" xfId="0" applyFont="1" applyBorder="1" applyAlignment="1">
      <alignment horizontal="left" indent="1"/>
    </xf>
    <xf numFmtId="0" fontId="9" fillId="0" borderId="0" xfId="0" applyFont="1" applyBorder="1" applyAlignment="1">
      <alignment horizontal="left" indent="1"/>
    </xf>
    <xf numFmtId="0" fontId="8" fillId="0" borderId="0" xfId="0" applyFont="1" applyBorder="1" applyAlignment="1">
      <alignment horizontal="left" wrapText="1" indent="1"/>
    </xf>
    <xf numFmtId="0" fontId="0" fillId="0" borderId="0" xfId="0" applyAlignment="1">
      <alignment horizontal="left" indent="1"/>
    </xf>
    <xf numFmtId="0" fontId="6" fillId="0" borderId="0" xfId="1"/>
    <xf numFmtId="0" fontId="13" fillId="3" borderId="8" xfId="2" applyFont="1" applyFill="1" applyBorder="1" applyAlignment="1">
      <alignment horizontal="center" wrapText="1"/>
    </xf>
    <xf numFmtId="0" fontId="13" fillId="3" borderId="9" xfId="2" applyFont="1" applyFill="1" applyBorder="1" applyAlignment="1">
      <alignment horizontal="center" wrapText="1"/>
    </xf>
    <xf numFmtId="0" fontId="13" fillId="4" borderId="8" xfId="2" applyFont="1" applyFill="1" applyBorder="1" applyAlignment="1">
      <alignment horizontal="center" wrapText="1"/>
    </xf>
    <xf numFmtId="0" fontId="13" fillId="4" borderId="9" xfId="2" applyFont="1" applyFill="1" applyBorder="1" applyAlignment="1">
      <alignment horizontal="center" wrapText="1"/>
    </xf>
    <xf numFmtId="0" fontId="13" fillId="2" borderId="2" xfId="2" applyFont="1" applyFill="1" applyBorder="1" applyAlignment="1">
      <alignment horizontal="center" wrapText="1"/>
    </xf>
    <xf numFmtId="0" fontId="13" fillId="2" borderId="19" xfId="2" applyFont="1" applyFill="1" applyBorder="1" applyAlignment="1">
      <alignment horizontal="center"/>
    </xf>
    <xf numFmtId="0" fontId="13" fillId="2" borderId="19" xfId="2" applyFont="1" applyFill="1" applyBorder="1" applyAlignment="1">
      <alignment horizontal="center" wrapText="1"/>
    </xf>
    <xf numFmtId="0" fontId="13" fillId="2" borderId="3" xfId="2" applyFont="1" applyFill="1" applyBorder="1" applyAlignment="1">
      <alignment horizontal="center"/>
    </xf>
    <xf numFmtId="0" fontId="13" fillId="3" borderId="2" xfId="2" applyFont="1" applyFill="1" applyBorder="1" applyAlignment="1">
      <alignment horizontal="center" wrapText="1"/>
    </xf>
    <xf numFmtId="0" fontId="13" fillId="3" borderId="3" xfId="2" applyFont="1" applyFill="1" applyBorder="1" applyAlignment="1">
      <alignment horizontal="center"/>
    </xf>
    <xf numFmtId="0" fontId="13" fillId="4" borderId="2" xfId="2" applyFont="1" applyFill="1" applyBorder="1" applyAlignment="1">
      <alignment horizontal="center" wrapText="1"/>
    </xf>
    <xf numFmtId="0" fontId="13" fillId="4" borderId="3" xfId="2" applyFont="1" applyFill="1" applyBorder="1" applyAlignment="1">
      <alignment horizontal="center"/>
    </xf>
    <xf numFmtId="0" fontId="13" fillId="8" borderId="2" xfId="2" applyFont="1" applyFill="1" applyBorder="1" applyAlignment="1">
      <alignment horizontal="center" wrapText="1"/>
    </xf>
    <xf numFmtId="0" fontId="13" fillId="8" borderId="3" xfId="2" applyFont="1" applyFill="1" applyBorder="1" applyAlignment="1">
      <alignment horizontal="center"/>
    </xf>
    <xf numFmtId="0" fontId="13" fillId="5" borderId="0" xfId="2" applyFont="1" applyFill="1" applyBorder="1" applyAlignment="1">
      <alignment horizontal="left" wrapText="1"/>
    </xf>
    <xf numFmtId="0" fontId="13" fillId="5" borderId="0" xfId="2" applyFont="1" applyFill="1" applyBorder="1" applyAlignment="1">
      <alignment wrapText="1"/>
    </xf>
    <xf numFmtId="0" fontId="13" fillId="5" borderId="0" xfId="2" applyFont="1" applyFill="1" applyBorder="1" applyAlignment="1"/>
    <xf numFmtId="0" fontId="13" fillId="2" borderId="0" xfId="2" applyFont="1" applyFill="1" applyBorder="1" applyAlignment="1">
      <alignment horizontal="center" wrapText="1"/>
    </xf>
    <xf numFmtId="0" fontId="13" fillId="2" borderId="0" xfId="2" applyFont="1" applyFill="1" applyBorder="1" applyAlignment="1">
      <alignment horizontal="center"/>
    </xf>
    <xf numFmtId="0" fontId="13" fillId="3" borderId="0" xfId="2" applyFont="1" applyFill="1" applyBorder="1" applyAlignment="1">
      <alignment horizontal="center" wrapText="1"/>
    </xf>
    <xf numFmtId="0" fontId="13" fillId="3" borderId="0" xfId="2" applyFont="1" applyFill="1" applyBorder="1" applyAlignment="1">
      <alignment horizontal="center"/>
    </xf>
    <xf numFmtId="0" fontId="13" fillId="4" borderId="0" xfId="2" applyFont="1" applyFill="1" applyBorder="1" applyAlignment="1">
      <alignment horizontal="center" wrapText="1"/>
    </xf>
    <xf numFmtId="0" fontId="13" fillId="4" borderId="0" xfId="2" applyFont="1" applyFill="1" applyBorder="1" applyAlignment="1">
      <alignment horizontal="center"/>
    </xf>
    <xf numFmtId="0" fontId="13" fillId="8" borderId="0" xfId="2" applyFont="1" applyFill="1" applyBorder="1" applyAlignment="1">
      <alignment horizontal="center" wrapText="1"/>
    </xf>
    <xf numFmtId="0" fontId="13" fillId="8" borderId="0" xfId="2" applyFont="1" applyFill="1" applyBorder="1" applyAlignment="1">
      <alignment horizontal="center"/>
    </xf>
    <xf numFmtId="0" fontId="14" fillId="0" borderId="0" xfId="2" applyFont="1" applyFill="1" applyBorder="1" applyAlignment="1">
      <alignment horizontal="left"/>
    </xf>
    <xf numFmtId="0" fontId="13" fillId="0" borderId="0" xfId="2" applyFont="1" applyFill="1" applyBorder="1" applyAlignment="1">
      <alignment wrapText="1"/>
    </xf>
    <xf numFmtId="0" fontId="13" fillId="0" borderId="0" xfId="2" applyFont="1" applyFill="1" applyBorder="1" applyAlignment="1"/>
    <xf numFmtId="0" fontId="6" fillId="0" borderId="0" xfId="1" applyFill="1" applyBorder="1"/>
    <xf numFmtId="0" fontId="13" fillId="0" borderId="0" xfId="2" applyFont="1" applyFill="1" applyBorder="1" applyAlignment="1">
      <alignment horizontal="center" wrapText="1"/>
    </xf>
    <xf numFmtId="0" fontId="13" fillId="0" borderId="0" xfId="2" applyFont="1" applyFill="1" applyBorder="1" applyAlignment="1">
      <alignment horizontal="center"/>
    </xf>
    <xf numFmtId="0" fontId="15" fillId="0" borderId="0" xfId="2" applyFont="1" applyFill="1" applyBorder="1" applyAlignment="1">
      <alignment horizontal="left" vertical="top" wrapText="1"/>
    </xf>
    <xf numFmtId="0" fontId="6" fillId="0" borderId="0" xfId="1" applyFill="1"/>
    <xf numFmtId="0" fontId="13" fillId="7" borderId="20" xfId="2" applyFont="1" applyFill="1" applyBorder="1" applyAlignment="1">
      <alignment wrapText="1"/>
    </xf>
    <xf numFmtId="0" fontId="13" fillId="7" borderId="21" xfId="2" applyFont="1" applyFill="1" applyBorder="1" applyAlignment="1">
      <alignment wrapText="1"/>
    </xf>
    <xf numFmtId="0" fontId="13" fillId="7" borderId="17" xfId="2" applyFont="1" applyFill="1" applyBorder="1" applyAlignment="1">
      <alignment horizontal="center" wrapText="1"/>
    </xf>
    <xf numFmtId="0" fontId="13" fillId="7" borderId="17" xfId="2" applyFont="1" applyFill="1" applyBorder="1" applyAlignment="1">
      <alignment horizontal="center" vertical="center"/>
    </xf>
    <xf numFmtId="0" fontId="13" fillId="7" borderId="22" xfId="2" applyFont="1" applyFill="1" applyBorder="1" applyAlignment="1">
      <alignment horizontal="center" wrapText="1"/>
    </xf>
    <xf numFmtId="0" fontId="13" fillId="7" borderId="23" xfId="2" applyFont="1" applyFill="1" applyBorder="1" applyAlignment="1">
      <alignment horizontal="center"/>
    </xf>
    <xf numFmtId="0" fontId="13" fillId="0" borderId="0" xfId="2" applyFont="1" applyFill="1" applyBorder="1" applyAlignment="1">
      <alignment horizontal="left" vertical="center" wrapText="1"/>
    </xf>
    <xf numFmtId="0" fontId="5" fillId="0" borderId="0" xfId="1" applyFont="1" applyFill="1"/>
    <xf numFmtId="0" fontId="7" fillId="0" borderId="0" xfId="0" applyFont="1" applyBorder="1" applyAlignment="1">
      <alignment horizontal="center"/>
    </xf>
    <xf numFmtId="0" fontId="7" fillId="0" borderId="0" xfId="0" applyFont="1" applyAlignment="1">
      <alignment horizontal="center"/>
    </xf>
    <xf numFmtId="0" fontId="4" fillId="0" borderId="0" xfId="1" applyFont="1" applyFill="1"/>
    <xf numFmtId="0" fontId="12" fillId="0" borderId="0" xfId="0" applyFont="1" applyAlignment="1"/>
    <xf numFmtId="0" fontId="23" fillId="0" borderId="0" xfId="0" applyFont="1"/>
    <xf numFmtId="0" fontId="23" fillId="0" borderId="0" xfId="0" applyFont="1" applyBorder="1" applyAlignment="1">
      <alignment horizontal="left"/>
    </xf>
    <xf numFmtId="0" fontId="23" fillId="0" borderId="0" xfId="0" quotePrefix="1" applyFont="1" applyBorder="1" applyAlignment="1">
      <alignment horizontal="left"/>
    </xf>
    <xf numFmtId="0" fontId="7" fillId="0" borderId="0" xfId="0" applyFont="1" applyAlignment="1">
      <alignment horizontal="right"/>
    </xf>
    <xf numFmtId="0" fontId="23" fillId="0" borderId="0" xfId="0" applyFont="1" applyBorder="1" applyAlignment="1">
      <alignment horizontal="left" vertical="top"/>
    </xf>
    <xf numFmtId="0" fontId="23" fillId="0" borderId="0" xfId="0" quotePrefix="1" applyFont="1" applyBorder="1" applyAlignment="1"/>
    <xf numFmtId="0" fontId="23" fillId="0" borderId="0" xfId="0" applyFont="1" applyAlignment="1">
      <alignment horizontal="right"/>
    </xf>
    <xf numFmtId="0" fontId="23" fillId="0" borderId="0" xfId="0" applyFont="1" applyBorder="1" applyAlignment="1">
      <alignment horizontal="right"/>
    </xf>
    <xf numFmtId="0" fontId="23" fillId="0" borderId="0" xfId="0" quotePrefix="1" applyFont="1" applyBorder="1" applyAlignment="1">
      <alignment horizontal="right"/>
    </xf>
    <xf numFmtId="0" fontId="23" fillId="0" borderId="0" xfId="0" quotePrefix="1" applyFont="1" applyFill="1" applyBorder="1" applyAlignment="1">
      <alignment horizontal="right"/>
    </xf>
    <xf numFmtId="0" fontId="20" fillId="0" borderId="0" xfId="2" applyFont="1" applyFill="1" applyBorder="1" applyAlignment="1">
      <alignment horizontal="left" vertical="top" wrapText="1"/>
    </xf>
    <xf numFmtId="0" fontId="20" fillId="0" borderId="22" xfId="2" applyFont="1" applyFill="1" applyBorder="1" applyAlignment="1">
      <alignment horizontal="center"/>
    </xf>
    <xf numFmtId="0" fontId="20" fillId="0" borderId="20" xfId="2" applyFont="1" applyFill="1" applyBorder="1" applyAlignment="1">
      <alignment horizontal="center"/>
    </xf>
    <xf numFmtId="0" fontId="20" fillId="0" borderId="26" xfId="2" applyFont="1" applyFill="1" applyBorder="1" applyAlignment="1">
      <alignment horizontal="center"/>
    </xf>
    <xf numFmtId="0" fontId="20" fillId="0" borderId="0" xfId="2" applyFont="1" applyFill="1" applyBorder="1" applyAlignment="1">
      <alignment horizontal="center"/>
    </xf>
    <xf numFmtId="0" fontId="21" fillId="0" borderId="0" xfId="1" applyFont="1" applyFill="1"/>
    <xf numFmtId="0" fontId="19" fillId="0" borderId="0" xfId="1" applyFont="1" applyFill="1"/>
    <xf numFmtId="0" fontId="6" fillId="10" borderId="0" xfId="1" applyFill="1"/>
    <xf numFmtId="0" fontId="19" fillId="10" borderId="0" xfId="1" applyFont="1" applyFill="1"/>
    <xf numFmtId="0" fontId="3" fillId="0" borderId="0" xfId="1" applyFont="1" applyFill="1"/>
    <xf numFmtId="0" fontId="0" fillId="0" borderId="0" xfId="0" applyAlignment="1">
      <alignment horizontal="left" vertical="top"/>
    </xf>
    <xf numFmtId="0" fontId="8" fillId="0" borderId="0" xfId="0" applyFont="1" applyAlignment="1">
      <alignment horizontal="left" indent="1"/>
    </xf>
    <xf numFmtId="0" fontId="0" fillId="0" borderId="0" xfId="0" applyBorder="1" applyAlignment="1">
      <alignment horizontal="right"/>
    </xf>
    <xf numFmtId="0" fontId="12" fillId="0" borderId="0" xfId="0" applyFont="1" applyAlignment="1">
      <alignment horizontal="right"/>
    </xf>
    <xf numFmtId="0" fontId="0" fillId="0" borderId="0" xfId="0" applyBorder="1" applyAlignment="1">
      <alignment horizontal="right" indent="1"/>
    </xf>
    <xf numFmtId="0" fontId="8" fillId="0" borderId="0" xfId="0" applyFont="1" applyAlignment="1">
      <alignment horizontal="right" vertical="top" indent="1"/>
    </xf>
    <xf numFmtId="0" fontId="8" fillId="0" borderId="0" xfId="0" applyFont="1" applyBorder="1" applyAlignment="1">
      <alignment horizontal="right" indent="1"/>
    </xf>
    <xf numFmtId="0" fontId="0" fillId="0" borderId="0" xfId="0" quotePrefix="1" applyBorder="1" applyAlignment="1">
      <alignment horizontal="right" indent="1"/>
    </xf>
    <xf numFmtId="0" fontId="8" fillId="0" borderId="0" xfId="0" quotePrefix="1" applyFont="1" applyBorder="1" applyAlignment="1">
      <alignment horizontal="right" indent="1"/>
    </xf>
    <xf numFmtId="0" fontId="24" fillId="0" borderId="0" xfId="0" applyFont="1" applyBorder="1" applyAlignment="1"/>
    <xf numFmtId="0" fontId="7" fillId="0" borderId="0" xfId="0" applyFont="1" applyBorder="1" applyAlignment="1">
      <alignment horizontal="left"/>
    </xf>
    <xf numFmtId="0" fontId="24" fillId="0" borderId="0" xfId="0" applyFont="1" applyBorder="1" applyAlignment="1">
      <alignment horizontal="left"/>
    </xf>
    <xf numFmtId="0" fontId="7" fillId="0" borderId="0" xfId="0" applyFont="1" applyAlignment="1">
      <alignment horizontal="left"/>
    </xf>
    <xf numFmtId="0" fontId="8" fillId="0" borderId="0" xfId="0" applyFont="1"/>
    <xf numFmtId="0" fontId="0" fillId="0" borderId="0" xfId="0" applyAlignment="1">
      <alignment horizontal="right"/>
    </xf>
    <xf numFmtId="0" fontId="8" fillId="0" borderId="0" xfId="0" applyFont="1" applyAlignment="1">
      <alignment vertical="top" wrapText="1"/>
    </xf>
    <xf numFmtId="0" fontId="8" fillId="0" borderId="0" xfId="0" applyFont="1" applyAlignment="1">
      <alignment horizontal="right" vertical="top" wrapText="1"/>
    </xf>
    <xf numFmtId="0" fontId="0" fillId="0" borderId="0" xfId="0" applyAlignment="1">
      <alignment vertical="top" wrapText="1"/>
    </xf>
    <xf numFmtId="0" fontId="1" fillId="0" borderId="0" xfId="0" applyFont="1" applyAlignment="1">
      <alignment vertical="top" wrapText="1"/>
    </xf>
    <xf numFmtId="0" fontId="1" fillId="0" borderId="0" xfId="0" applyFont="1"/>
    <xf numFmtId="0" fontId="0" fillId="0" borderId="0" xfId="0" applyFont="1"/>
    <xf numFmtId="0" fontId="8" fillId="0" borderId="0" xfId="0" applyFont="1" applyAlignment="1">
      <alignment wrapText="1"/>
    </xf>
    <xf numFmtId="0" fontId="0" fillId="11" borderId="0" xfId="0" applyFill="1"/>
    <xf numFmtId="0" fontId="2" fillId="0" borderId="0" xfId="1" applyFont="1" applyFill="1"/>
    <xf numFmtId="0" fontId="2" fillId="0" borderId="0" xfId="1" applyFont="1"/>
    <xf numFmtId="0" fontId="12" fillId="0" borderId="1" xfId="0" applyFont="1" applyBorder="1" applyAlignment="1">
      <alignment horizontal="left" vertical="top" wrapText="1"/>
    </xf>
    <xf numFmtId="0" fontId="12" fillId="0" borderId="4" xfId="0" applyFont="1" applyBorder="1" applyAlignment="1">
      <alignment horizontal="left" vertical="top" wrapText="1"/>
    </xf>
    <xf numFmtId="0" fontId="12" fillId="0" borderId="7" xfId="0" applyFont="1" applyBorder="1" applyAlignment="1">
      <alignment horizontal="left" vertical="top" wrapText="1"/>
    </xf>
    <xf numFmtId="0" fontId="12" fillId="0" borderId="10" xfId="0" applyFont="1" applyBorder="1" applyAlignment="1">
      <alignment horizontal="left" vertical="top" wrapText="1"/>
    </xf>
    <xf numFmtId="0" fontId="12" fillId="0" borderId="11" xfId="0" applyFont="1" applyBorder="1" applyAlignment="1">
      <alignment horizontal="left" vertical="top" wrapText="1"/>
    </xf>
    <xf numFmtId="0" fontId="12" fillId="0" borderId="12" xfId="0" applyFont="1" applyBorder="1" applyAlignment="1">
      <alignment horizontal="left" vertical="top" wrapText="1"/>
    </xf>
    <xf numFmtId="0" fontId="12" fillId="0" borderId="0" xfId="0" applyFont="1" applyAlignment="1">
      <alignment horizontal="center" vertical="top"/>
    </xf>
    <xf numFmtId="0" fontId="18" fillId="0" borderId="0" xfId="0" applyFont="1" applyBorder="1" applyAlignment="1">
      <alignment horizontal="center" vertical="center" wrapText="1"/>
    </xf>
    <xf numFmtId="0" fontId="18" fillId="0" borderId="0" xfId="0" applyFont="1" applyBorder="1" applyAlignment="1">
      <alignment horizontal="center" vertical="center"/>
    </xf>
    <xf numFmtId="0" fontId="10" fillId="0" borderId="0" xfId="0" applyFont="1" applyBorder="1" applyAlignment="1">
      <alignment horizontal="center" vertical="center" wrapText="1"/>
    </xf>
    <xf numFmtId="0" fontId="10" fillId="0" borderId="0" xfId="0" applyFont="1" applyBorder="1" applyAlignment="1">
      <alignment horizontal="center" vertical="center"/>
    </xf>
    <xf numFmtId="0" fontId="8" fillId="6" borderId="13" xfId="0" applyFont="1" applyFill="1" applyBorder="1" applyAlignment="1">
      <alignment horizontal="left" vertical="top" wrapText="1"/>
    </xf>
    <xf numFmtId="0" fontId="8" fillId="6" borderId="14" xfId="0" applyFont="1" applyFill="1" applyBorder="1" applyAlignment="1">
      <alignment horizontal="left" vertical="top" wrapText="1"/>
    </xf>
    <xf numFmtId="0" fontId="8" fillId="6" borderId="15"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6" borderId="4" xfId="0" applyFont="1" applyFill="1" applyBorder="1" applyAlignment="1">
      <alignment horizontal="left" vertical="top" wrapText="1"/>
    </xf>
    <xf numFmtId="0" fontId="8" fillId="6" borderId="7" xfId="0" applyFont="1" applyFill="1" applyBorder="1" applyAlignment="1">
      <alignment horizontal="left" vertical="top" wrapText="1"/>
    </xf>
    <xf numFmtId="0" fontId="8" fillId="6" borderId="8" xfId="0" applyFont="1" applyFill="1" applyBorder="1" applyAlignment="1">
      <alignment horizontal="left" vertical="top" wrapText="1"/>
    </xf>
    <xf numFmtId="0" fontId="8" fillId="6" borderId="0" xfId="0" applyFont="1" applyFill="1" applyBorder="1" applyAlignment="1">
      <alignment horizontal="left" vertical="top" wrapText="1"/>
    </xf>
    <xf numFmtId="0" fontId="8" fillId="6" borderId="9" xfId="0" applyFont="1" applyFill="1" applyBorder="1" applyAlignment="1">
      <alignment horizontal="left" vertical="top" wrapText="1"/>
    </xf>
    <xf numFmtId="0" fontId="8" fillId="6" borderId="10" xfId="0" applyFont="1" applyFill="1" applyBorder="1" applyAlignment="1">
      <alignment horizontal="left" vertical="top" wrapText="1"/>
    </xf>
    <xf numFmtId="0" fontId="8" fillId="6" borderId="11" xfId="0" applyFont="1" applyFill="1" applyBorder="1" applyAlignment="1">
      <alignment horizontal="left" vertical="top" wrapText="1"/>
    </xf>
    <xf numFmtId="0" fontId="8" fillId="6" borderId="12" xfId="0" applyFont="1" applyFill="1" applyBorder="1" applyAlignment="1">
      <alignment horizontal="left" vertical="top" wrapText="1"/>
    </xf>
    <xf numFmtId="0" fontId="8" fillId="9" borderId="1" xfId="0" applyFont="1" applyFill="1" applyBorder="1" applyAlignment="1">
      <alignment horizontal="left" vertical="top" wrapText="1"/>
    </xf>
    <xf numFmtId="0" fontId="0" fillId="9" borderId="4" xfId="0" applyFill="1" applyBorder="1" applyAlignment="1">
      <alignment horizontal="left" vertical="top"/>
    </xf>
    <xf numFmtId="0" fontId="0" fillId="9" borderId="7" xfId="0" applyFill="1" applyBorder="1" applyAlignment="1">
      <alignment horizontal="left" vertical="top"/>
    </xf>
    <xf numFmtId="0" fontId="0" fillId="9" borderId="8" xfId="0" applyFill="1" applyBorder="1" applyAlignment="1">
      <alignment horizontal="left" vertical="top"/>
    </xf>
    <xf numFmtId="0" fontId="0" fillId="9" borderId="0" xfId="0" applyFill="1" applyBorder="1" applyAlignment="1">
      <alignment horizontal="left" vertical="top"/>
    </xf>
    <xf numFmtId="0" fontId="0" fillId="9" borderId="9" xfId="0" applyFill="1" applyBorder="1" applyAlignment="1">
      <alignment horizontal="left" vertical="top"/>
    </xf>
    <xf numFmtId="0" fontId="0" fillId="9" borderId="10" xfId="0" applyFill="1" applyBorder="1" applyAlignment="1">
      <alignment horizontal="left" vertical="top"/>
    </xf>
    <xf numFmtId="0" fontId="0" fillId="9" borderId="11" xfId="0" applyFill="1" applyBorder="1" applyAlignment="1">
      <alignment horizontal="left" vertical="top"/>
    </xf>
    <xf numFmtId="0" fontId="0" fillId="9" borderId="12" xfId="0" applyFill="1" applyBorder="1" applyAlignment="1">
      <alignment horizontal="left" vertical="top"/>
    </xf>
    <xf numFmtId="0" fontId="13" fillId="5" borderId="17" xfId="2" applyFont="1" applyFill="1" applyBorder="1" applyAlignment="1">
      <alignment horizontal="center" vertical="center" wrapText="1"/>
    </xf>
    <xf numFmtId="0" fontId="13" fillId="4" borderId="1" xfId="2" applyFont="1" applyFill="1" applyBorder="1" applyAlignment="1">
      <alignment horizontal="center" wrapText="1"/>
    </xf>
    <xf numFmtId="0" fontId="13" fillId="4" borderId="7" xfId="2" applyFont="1" applyFill="1" applyBorder="1" applyAlignment="1">
      <alignment horizontal="center" wrapText="1"/>
    </xf>
    <xf numFmtId="0" fontId="13" fillId="2" borderId="16" xfId="2" applyFont="1" applyFill="1" applyBorder="1" applyAlignment="1">
      <alignment horizontal="center"/>
    </xf>
    <xf numFmtId="0" fontId="13" fillId="2" borderId="17" xfId="2" applyFont="1" applyFill="1" applyBorder="1" applyAlignment="1">
      <alignment horizontal="center"/>
    </xf>
    <xf numFmtId="0" fontId="13" fillId="2" borderId="18" xfId="2" applyFont="1" applyFill="1" applyBorder="1" applyAlignment="1">
      <alignment horizontal="center"/>
    </xf>
    <xf numFmtId="0" fontId="13" fillId="7" borderId="20" xfId="2" applyFont="1" applyFill="1" applyBorder="1" applyAlignment="1">
      <alignment horizontal="center" wrapText="1"/>
    </xf>
    <xf numFmtId="0" fontId="13" fillId="7" borderId="21" xfId="2" applyFont="1" applyFill="1" applyBorder="1" applyAlignment="1">
      <alignment horizontal="center" wrapText="1"/>
    </xf>
    <xf numFmtId="0" fontId="13" fillId="2" borderId="5" xfId="2" applyFont="1" applyFill="1" applyBorder="1" applyAlignment="1">
      <alignment horizontal="center" vertical="center"/>
    </xf>
    <xf numFmtId="0" fontId="13" fillId="2" borderId="27" xfId="2" applyFont="1" applyFill="1" applyBorder="1" applyAlignment="1">
      <alignment horizontal="center" vertical="center"/>
    </xf>
    <xf numFmtId="0" fontId="13" fillId="2" borderId="6" xfId="2" applyFont="1" applyFill="1" applyBorder="1" applyAlignment="1">
      <alignment horizontal="center" vertical="center"/>
    </xf>
    <xf numFmtId="0" fontId="13" fillId="3" borderId="5" xfId="2" applyFont="1" applyFill="1" applyBorder="1" applyAlignment="1">
      <alignment horizontal="center" wrapText="1"/>
    </xf>
    <xf numFmtId="0" fontId="13" fillId="3" borderId="6" xfId="2" applyFont="1" applyFill="1" applyBorder="1" applyAlignment="1">
      <alignment horizontal="center" wrapText="1"/>
    </xf>
    <xf numFmtId="0" fontId="13" fillId="8" borderId="1" xfId="2" applyFont="1" applyFill="1" applyBorder="1" applyAlignment="1">
      <alignment horizontal="center" vertical="center" wrapText="1"/>
    </xf>
    <xf numFmtId="0" fontId="13" fillId="8" borderId="7" xfId="2" applyFont="1" applyFill="1" applyBorder="1" applyAlignment="1">
      <alignment horizontal="center" vertical="center" wrapText="1"/>
    </xf>
    <xf numFmtId="0" fontId="13" fillId="8" borderId="24" xfId="2" applyFont="1" applyFill="1" applyBorder="1" applyAlignment="1">
      <alignment horizontal="center" vertical="center" wrapText="1"/>
    </xf>
    <xf numFmtId="0" fontId="13" fillId="8" borderId="25" xfId="2" applyFont="1" applyFill="1" applyBorder="1" applyAlignment="1">
      <alignment horizontal="center" vertical="center" wrapText="1"/>
    </xf>
  </cellXfs>
  <cellStyles count="7">
    <cellStyle name="Normal" xfId="0" builtinId="0"/>
    <cellStyle name="Normal 17" xfId="3"/>
    <cellStyle name="Normal 2" xfId="1"/>
    <cellStyle name="Normal 2 2" xfId="2"/>
    <cellStyle name="Normal 2 3" xfId="5"/>
    <cellStyle name="Normal 3" xfId="6"/>
    <cellStyle name="Normal 4"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Sheet1!$U$17</c:f>
              <c:strCache>
                <c:ptCount val="1"/>
                <c:pt idx="0">
                  <c:v>Compliant</c:v>
                </c:pt>
              </c:strCache>
            </c:strRef>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Sheet1!$S$18:$S$26</c:f>
              <c:strCache>
                <c:ptCount val="9"/>
                <c:pt idx="0">
                  <c:v>World                                     </c:v>
                </c:pt>
                <c:pt idx="1">
                  <c:v>Sub-Saharan Africa                                             </c:v>
                </c:pt>
                <c:pt idx="2">
                  <c:v>Northern Africa and Western Asia                                                 </c:v>
                </c:pt>
                <c:pt idx="3">
                  <c:v>Central and Southern Asia                                                </c:v>
                </c:pt>
                <c:pt idx="4">
                  <c:v>Eastern and South-Eastern Asia                                      </c:v>
                </c:pt>
                <c:pt idx="5">
                  <c:v>Latin America and the Caribbean                                   </c:v>
                </c:pt>
                <c:pt idx="6">
                  <c:v>Australia and New Zealand                                              </c:v>
                </c:pt>
                <c:pt idx="7">
                  <c:v>Oceania (excluding Australia and New Zealand)                                        </c:v>
                </c:pt>
                <c:pt idx="8">
                  <c:v>Europe and Northern America                                        </c:v>
                </c:pt>
              </c:strCache>
            </c:strRef>
          </c:cat>
          <c:val>
            <c:numRef>
              <c:f>Sheet1!$U$18:$U$26</c:f>
              <c:numCache>
                <c:formatCode>General</c:formatCode>
                <c:ptCount val="9"/>
                <c:pt idx="0">
                  <c:v>68</c:v>
                </c:pt>
                <c:pt idx="1">
                  <c:v>9</c:v>
                </c:pt>
                <c:pt idx="2">
                  <c:v>8</c:v>
                </c:pt>
                <c:pt idx="3">
                  <c:v>4</c:v>
                </c:pt>
                <c:pt idx="4">
                  <c:v>7</c:v>
                </c:pt>
                <c:pt idx="5">
                  <c:v>10</c:v>
                </c:pt>
                <c:pt idx="6">
                  <c:v>1</c:v>
                </c:pt>
                <c:pt idx="7">
                  <c:v>1</c:v>
                </c:pt>
                <c:pt idx="8">
                  <c:v>33</c:v>
                </c:pt>
              </c:numCache>
            </c:numRef>
          </c:val>
          <c:extLst>
            <c:ext xmlns:c16="http://schemas.microsoft.com/office/drawing/2014/chart" uri="{C3380CC4-5D6E-409C-BE32-E72D297353CC}">
              <c16:uniqueId val="{00000000-3119-4B32-8FDB-FF855B8A33F3}"/>
            </c:ext>
          </c:extLst>
        </c:ser>
        <c:ser>
          <c:idx val="1"/>
          <c:order val="1"/>
          <c:tx>
            <c:strRef>
              <c:f>Sheet1!$V$17</c:f>
              <c:strCache>
                <c:ptCount val="1"/>
                <c:pt idx="0">
                  <c:v>Not compliant</c:v>
                </c:pt>
              </c:strCache>
            </c:strRef>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Sheet1!$S$18:$S$26</c:f>
              <c:strCache>
                <c:ptCount val="9"/>
                <c:pt idx="0">
                  <c:v>World                                     </c:v>
                </c:pt>
                <c:pt idx="1">
                  <c:v>Sub-Saharan Africa                                             </c:v>
                </c:pt>
                <c:pt idx="2">
                  <c:v>Northern Africa and Western Asia                                                 </c:v>
                </c:pt>
                <c:pt idx="3">
                  <c:v>Central and Southern Asia                                                </c:v>
                </c:pt>
                <c:pt idx="4">
                  <c:v>Eastern and South-Eastern Asia                                      </c:v>
                </c:pt>
                <c:pt idx="5">
                  <c:v>Latin America and the Caribbean                                   </c:v>
                </c:pt>
                <c:pt idx="6">
                  <c:v>Australia and New Zealand                                              </c:v>
                </c:pt>
                <c:pt idx="7">
                  <c:v>Oceania (excluding Australia and New Zealand)                                        </c:v>
                </c:pt>
                <c:pt idx="8">
                  <c:v>Europe and Northern America                                        </c:v>
                </c:pt>
              </c:strCache>
            </c:strRef>
          </c:cat>
          <c:val>
            <c:numRef>
              <c:f>Sheet1!$V$18:$V$26</c:f>
              <c:numCache>
                <c:formatCode>General</c:formatCode>
                <c:ptCount val="9"/>
                <c:pt idx="0">
                  <c:v>28</c:v>
                </c:pt>
                <c:pt idx="1">
                  <c:v>6</c:v>
                </c:pt>
                <c:pt idx="2">
                  <c:v>1</c:v>
                </c:pt>
                <c:pt idx="3">
                  <c:v>2</c:v>
                </c:pt>
                <c:pt idx="4">
                  <c:v>3</c:v>
                </c:pt>
                <c:pt idx="5">
                  <c:v>14</c:v>
                </c:pt>
                <c:pt idx="6">
                  <c:v>1</c:v>
                </c:pt>
                <c:pt idx="7">
                  <c:v>1</c:v>
                </c:pt>
                <c:pt idx="8">
                  <c:v>6</c:v>
                </c:pt>
              </c:numCache>
            </c:numRef>
          </c:val>
          <c:extLst>
            <c:ext xmlns:c16="http://schemas.microsoft.com/office/drawing/2014/chart" uri="{C3380CC4-5D6E-409C-BE32-E72D297353CC}">
              <c16:uniqueId val="{00000001-3119-4B32-8FDB-FF855B8A33F3}"/>
            </c:ext>
          </c:extLst>
        </c:ser>
        <c:ser>
          <c:idx val="2"/>
          <c:order val="2"/>
          <c:tx>
            <c:strRef>
              <c:f>Sheet1!$W$17</c:f>
              <c:strCache>
                <c:ptCount val="1"/>
                <c:pt idx="0">
                  <c:v>Information Not Available</c:v>
                </c:pt>
              </c:strCache>
            </c:strRef>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Sheet1!$S$18:$S$26</c:f>
              <c:strCache>
                <c:ptCount val="9"/>
                <c:pt idx="0">
                  <c:v>World                                     </c:v>
                </c:pt>
                <c:pt idx="1">
                  <c:v>Sub-Saharan Africa                                             </c:v>
                </c:pt>
                <c:pt idx="2">
                  <c:v>Northern Africa and Western Asia                                                 </c:v>
                </c:pt>
                <c:pt idx="3">
                  <c:v>Central and Southern Asia                                                </c:v>
                </c:pt>
                <c:pt idx="4">
                  <c:v>Eastern and South-Eastern Asia                                      </c:v>
                </c:pt>
                <c:pt idx="5">
                  <c:v>Latin America and the Caribbean                                   </c:v>
                </c:pt>
                <c:pt idx="6">
                  <c:v>Australia and New Zealand                                              </c:v>
                </c:pt>
                <c:pt idx="7">
                  <c:v>Oceania (excluding Australia and New Zealand)                                        </c:v>
                </c:pt>
                <c:pt idx="8">
                  <c:v>Europe and Northern America                                        </c:v>
                </c:pt>
              </c:strCache>
            </c:strRef>
          </c:cat>
          <c:val>
            <c:numRef>
              <c:f>Sheet1!$W$18:$W$26</c:f>
              <c:numCache>
                <c:formatCode>General</c:formatCode>
                <c:ptCount val="9"/>
                <c:pt idx="0">
                  <c:v>151</c:v>
                </c:pt>
                <c:pt idx="1">
                  <c:v>38</c:v>
                </c:pt>
                <c:pt idx="2">
                  <c:v>16</c:v>
                </c:pt>
                <c:pt idx="3">
                  <c:v>8</c:v>
                </c:pt>
                <c:pt idx="4">
                  <c:v>8</c:v>
                </c:pt>
                <c:pt idx="5">
                  <c:v>78</c:v>
                </c:pt>
                <c:pt idx="6">
                  <c:v>4</c:v>
                </c:pt>
                <c:pt idx="7">
                  <c:v>21</c:v>
                </c:pt>
                <c:pt idx="8">
                  <c:v>18</c:v>
                </c:pt>
              </c:numCache>
            </c:numRef>
          </c:val>
          <c:extLst>
            <c:ext xmlns:c16="http://schemas.microsoft.com/office/drawing/2014/chart" uri="{C3380CC4-5D6E-409C-BE32-E72D297353CC}">
              <c16:uniqueId val="{00000002-3119-4B32-8FDB-FF855B8A33F3}"/>
            </c:ext>
          </c:extLst>
        </c:ser>
        <c:dLbls>
          <c:dLblPos val="ctr"/>
          <c:showLegendKey val="0"/>
          <c:showVal val="1"/>
          <c:showCatName val="0"/>
          <c:showSerName val="0"/>
          <c:showPercent val="0"/>
          <c:showBubbleSize val="0"/>
        </c:dLbls>
        <c:gapWidth val="75"/>
        <c:overlap val="100"/>
        <c:axId val="36390400"/>
        <c:axId val="36391936"/>
      </c:barChart>
      <c:catAx>
        <c:axId val="36390400"/>
        <c:scaling>
          <c:orientation val="minMax"/>
        </c:scaling>
        <c:delete val="0"/>
        <c:axPos val="l"/>
        <c:numFmt formatCode="General" sourceLinked="0"/>
        <c:majorTickMark val="none"/>
        <c:minorTickMark val="none"/>
        <c:tickLblPos val="nextTo"/>
        <c:crossAx val="36391936"/>
        <c:crosses val="autoZero"/>
        <c:auto val="1"/>
        <c:lblAlgn val="l"/>
        <c:lblOffset val="100"/>
        <c:noMultiLvlLbl val="0"/>
      </c:catAx>
      <c:valAx>
        <c:axId val="36391936"/>
        <c:scaling>
          <c:orientation val="minMax"/>
        </c:scaling>
        <c:delete val="0"/>
        <c:axPos val="b"/>
        <c:majorGridlines/>
        <c:numFmt formatCode="0%" sourceLinked="1"/>
        <c:majorTickMark val="none"/>
        <c:minorTickMark val="none"/>
        <c:tickLblPos val="nextTo"/>
        <c:spPr>
          <a:ln w="9525">
            <a:noFill/>
          </a:ln>
        </c:spPr>
        <c:crossAx val="3639040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percentStacked"/>
        <c:varyColors val="0"/>
        <c:ser>
          <c:idx val="0"/>
          <c:order val="0"/>
          <c:tx>
            <c:strRef>
              <c:f>Sheet1!$Y$42</c:f>
              <c:strCache>
                <c:ptCount val="1"/>
                <c:pt idx="0">
                  <c:v>Compliant</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Sheet1!$S$43:$S$51</c:f>
              <c:strCache>
                <c:ptCount val="9"/>
                <c:pt idx="0">
                  <c:v>World</c:v>
                </c:pt>
                <c:pt idx="1">
                  <c:v>Sub-Saharan Africa (M49)</c:v>
                </c:pt>
                <c:pt idx="2">
                  <c:v>Western Asia (M49) and Northern Africa (M49)</c:v>
                </c:pt>
                <c:pt idx="3">
                  <c:v>Central Asia (M49) and Southern Asia (MDG=M49)</c:v>
                </c:pt>
                <c:pt idx="4">
                  <c:v>Eastern Asia (M49) and South-eastern Asia (MDG=M49)</c:v>
                </c:pt>
                <c:pt idx="5">
                  <c:v>Latin America and the Caribbean (MDG=M49)</c:v>
                </c:pt>
                <c:pt idx="6">
                  <c:v>Australia and New Zealand (M49)</c:v>
                </c:pt>
                <c:pt idx="7">
                  <c:v>Oceania (M49) excluding Australia and New Zealand (M49)</c:v>
                </c:pt>
                <c:pt idx="8">
                  <c:v>Northern America (M49) and Europe (M49)</c:v>
                </c:pt>
              </c:strCache>
            </c:strRef>
          </c:cat>
          <c:val>
            <c:numRef>
              <c:f>Sheet1!$Y$43:$Y$51</c:f>
              <c:numCache>
                <c:formatCode>General</c:formatCode>
                <c:ptCount val="9"/>
                <c:pt idx="0">
                  <c:v>71</c:v>
                </c:pt>
                <c:pt idx="1">
                  <c:v>9</c:v>
                </c:pt>
                <c:pt idx="2">
                  <c:v>9</c:v>
                </c:pt>
                <c:pt idx="3">
                  <c:v>4</c:v>
                </c:pt>
                <c:pt idx="4">
                  <c:v>7</c:v>
                </c:pt>
                <c:pt idx="5">
                  <c:v>5</c:v>
                </c:pt>
                <c:pt idx="6">
                  <c:v>2</c:v>
                </c:pt>
                <c:pt idx="7">
                  <c:v>1</c:v>
                </c:pt>
                <c:pt idx="8">
                  <c:v>34</c:v>
                </c:pt>
              </c:numCache>
            </c:numRef>
          </c:val>
          <c:extLst>
            <c:ext xmlns:c16="http://schemas.microsoft.com/office/drawing/2014/chart" uri="{C3380CC4-5D6E-409C-BE32-E72D297353CC}">
              <c16:uniqueId val="{00000000-9AFC-4448-BE70-7816752360DF}"/>
            </c:ext>
          </c:extLst>
        </c:ser>
        <c:ser>
          <c:idx val="1"/>
          <c:order val="1"/>
          <c:tx>
            <c:strRef>
              <c:f>Sheet1!$Z$42</c:f>
              <c:strCache>
                <c:ptCount val="1"/>
                <c:pt idx="0">
                  <c:v>Not compliant</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Sheet1!$S$43:$S$51</c:f>
              <c:strCache>
                <c:ptCount val="9"/>
                <c:pt idx="0">
                  <c:v>World</c:v>
                </c:pt>
                <c:pt idx="1">
                  <c:v>Sub-Saharan Africa (M49)</c:v>
                </c:pt>
                <c:pt idx="2">
                  <c:v>Western Asia (M49) and Northern Africa (M49)</c:v>
                </c:pt>
                <c:pt idx="3">
                  <c:v>Central Asia (M49) and Southern Asia (MDG=M49)</c:v>
                </c:pt>
                <c:pt idx="4">
                  <c:v>Eastern Asia (M49) and South-eastern Asia (MDG=M49)</c:v>
                </c:pt>
                <c:pt idx="5">
                  <c:v>Latin America and the Caribbean (MDG=M49)</c:v>
                </c:pt>
                <c:pt idx="6">
                  <c:v>Australia and New Zealand (M49)</c:v>
                </c:pt>
                <c:pt idx="7">
                  <c:v>Oceania (M49) excluding Australia and New Zealand (M49)</c:v>
                </c:pt>
                <c:pt idx="8">
                  <c:v>Northern America (M49) and Europe (M49)</c:v>
                </c:pt>
              </c:strCache>
            </c:strRef>
          </c:cat>
          <c:val>
            <c:numRef>
              <c:f>Sheet1!$Z$43:$Z$51</c:f>
              <c:numCache>
                <c:formatCode>General</c:formatCode>
                <c:ptCount val="9"/>
                <c:pt idx="0">
                  <c:v>27</c:v>
                </c:pt>
                <c:pt idx="1">
                  <c:v>7</c:v>
                </c:pt>
                <c:pt idx="2">
                  <c:v>1</c:v>
                </c:pt>
                <c:pt idx="3">
                  <c:v>2</c:v>
                </c:pt>
                <c:pt idx="4">
                  <c:v>4</c:v>
                </c:pt>
                <c:pt idx="5">
                  <c:v>7</c:v>
                </c:pt>
                <c:pt idx="6">
                  <c:v>0</c:v>
                </c:pt>
                <c:pt idx="7">
                  <c:v>1</c:v>
                </c:pt>
                <c:pt idx="8">
                  <c:v>5</c:v>
                </c:pt>
              </c:numCache>
            </c:numRef>
          </c:val>
          <c:extLst>
            <c:ext xmlns:c16="http://schemas.microsoft.com/office/drawing/2014/chart" uri="{C3380CC4-5D6E-409C-BE32-E72D297353CC}">
              <c16:uniqueId val="{00000001-9AFC-4448-BE70-7816752360DF}"/>
            </c:ext>
          </c:extLst>
        </c:ser>
        <c:ser>
          <c:idx val="2"/>
          <c:order val="2"/>
          <c:tx>
            <c:strRef>
              <c:f>Sheet1!$AA$42</c:f>
              <c:strCache>
                <c:ptCount val="1"/>
                <c:pt idx="0">
                  <c:v>Information Not Available</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Sheet1!$S$43:$S$51</c:f>
              <c:strCache>
                <c:ptCount val="9"/>
                <c:pt idx="0">
                  <c:v>World</c:v>
                </c:pt>
                <c:pt idx="1">
                  <c:v>Sub-Saharan Africa (M49)</c:v>
                </c:pt>
                <c:pt idx="2">
                  <c:v>Western Asia (M49) and Northern Africa (M49)</c:v>
                </c:pt>
                <c:pt idx="3">
                  <c:v>Central Asia (M49) and Southern Asia (MDG=M49)</c:v>
                </c:pt>
                <c:pt idx="4">
                  <c:v>Eastern Asia (M49) and South-eastern Asia (MDG=M49)</c:v>
                </c:pt>
                <c:pt idx="5">
                  <c:v>Latin America and the Caribbean (MDG=M49)</c:v>
                </c:pt>
                <c:pt idx="6">
                  <c:v>Australia and New Zealand (M49)</c:v>
                </c:pt>
                <c:pt idx="7">
                  <c:v>Oceania (M49) excluding Australia and New Zealand (M49)</c:v>
                </c:pt>
                <c:pt idx="8">
                  <c:v>Northern America (M49) and Europe (M49)</c:v>
                </c:pt>
              </c:strCache>
            </c:strRef>
          </c:cat>
          <c:val>
            <c:numRef>
              <c:f>Sheet1!$AA$43:$AA$51</c:f>
              <c:numCache>
                <c:formatCode>General</c:formatCode>
                <c:ptCount val="9"/>
                <c:pt idx="0">
                  <c:v>149</c:v>
                </c:pt>
                <c:pt idx="1">
                  <c:v>37</c:v>
                </c:pt>
                <c:pt idx="2">
                  <c:v>15</c:v>
                </c:pt>
                <c:pt idx="3">
                  <c:v>8</c:v>
                </c:pt>
                <c:pt idx="4">
                  <c:v>7</c:v>
                </c:pt>
                <c:pt idx="5">
                  <c:v>39</c:v>
                </c:pt>
                <c:pt idx="6">
                  <c:v>4</c:v>
                </c:pt>
                <c:pt idx="7">
                  <c:v>21</c:v>
                </c:pt>
                <c:pt idx="8">
                  <c:v>18</c:v>
                </c:pt>
              </c:numCache>
            </c:numRef>
          </c:val>
          <c:extLst>
            <c:ext xmlns:c16="http://schemas.microsoft.com/office/drawing/2014/chart" uri="{C3380CC4-5D6E-409C-BE32-E72D297353CC}">
              <c16:uniqueId val="{00000002-9AFC-4448-BE70-7816752360DF}"/>
            </c:ext>
          </c:extLst>
        </c:ser>
        <c:dLbls>
          <c:showLegendKey val="0"/>
          <c:showVal val="1"/>
          <c:showCatName val="0"/>
          <c:showSerName val="0"/>
          <c:showPercent val="0"/>
          <c:showBubbleSize val="0"/>
        </c:dLbls>
        <c:gapWidth val="75"/>
        <c:overlap val="100"/>
        <c:axId val="41764352"/>
        <c:axId val="166111104"/>
      </c:barChart>
      <c:catAx>
        <c:axId val="41764352"/>
        <c:scaling>
          <c:orientation val="minMax"/>
        </c:scaling>
        <c:delete val="0"/>
        <c:axPos val="l"/>
        <c:numFmt formatCode="General" sourceLinked="0"/>
        <c:majorTickMark val="none"/>
        <c:minorTickMark val="none"/>
        <c:tickLblPos val="nextTo"/>
        <c:crossAx val="166111104"/>
        <c:crosses val="autoZero"/>
        <c:auto val="1"/>
        <c:lblAlgn val="ctr"/>
        <c:lblOffset val="100"/>
        <c:noMultiLvlLbl val="0"/>
      </c:catAx>
      <c:valAx>
        <c:axId val="166111104"/>
        <c:scaling>
          <c:orientation val="minMax"/>
        </c:scaling>
        <c:delete val="0"/>
        <c:axPos val="b"/>
        <c:numFmt formatCode="0%" sourceLinked="1"/>
        <c:majorTickMark val="none"/>
        <c:minorTickMark val="none"/>
        <c:tickLblPos val="nextTo"/>
        <c:crossAx val="4176435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1666666666666664E-2"/>
          <c:y val="7.407407407407407E-2"/>
          <c:w val="0.93888888888888888"/>
          <c:h val="0.83309419655876349"/>
        </c:manualLayout>
      </c:layout>
      <c:barChart>
        <c:barDir val="col"/>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Sheet1!$Y$42:$AA$42</c:f>
              <c:strCache>
                <c:ptCount val="3"/>
                <c:pt idx="0">
                  <c:v>Compliant</c:v>
                </c:pt>
                <c:pt idx="1">
                  <c:v>Not compliant</c:v>
                </c:pt>
                <c:pt idx="2">
                  <c:v>Information Not Available</c:v>
                </c:pt>
              </c:strCache>
            </c:strRef>
          </c:cat>
          <c:val>
            <c:numRef>
              <c:f>Sheet1!$Y$53:$AA$53</c:f>
              <c:numCache>
                <c:formatCode>General</c:formatCode>
                <c:ptCount val="3"/>
                <c:pt idx="0">
                  <c:v>4</c:v>
                </c:pt>
                <c:pt idx="1">
                  <c:v>8</c:v>
                </c:pt>
                <c:pt idx="2">
                  <c:v>53</c:v>
                </c:pt>
              </c:numCache>
            </c:numRef>
          </c:val>
          <c:extLst>
            <c:ext xmlns:c16="http://schemas.microsoft.com/office/drawing/2014/chart" uri="{C3380CC4-5D6E-409C-BE32-E72D297353CC}">
              <c16:uniqueId val="{00000000-EFD4-45C6-80EC-E291673EA258}"/>
            </c:ext>
          </c:extLst>
        </c:ser>
        <c:dLbls>
          <c:showLegendKey val="0"/>
          <c:showVal val="1"/>
          <c:showCatName val="0"/>
          <c:showSerName val="0"/>
          <c:showPercent val="0"/>
          <c:showBubbleSize val="0"/>
        </c:dLbls>
        <c:gapWidth val="150"/>
        <c:overlap val="-25"/>
        <c:axId val="92886144"/>
        <c:axId val="92887680"/>
      </c:barChart>
      <c:catAx>
        <c:axId val="92886144"/>
        <c:scaling>
          <c:orientation val="minMax"/>
        </c:scaling>
        <c:delete val="0"/>
        <c:axPos val="b"/>
        <c:numFmt formatCode="General" sourceLinked="0"/>
        <c:majorTickMark val="none"/>
        <c:minorTickMark val="none"/>
        <c:tickLblPos val="nextTo"/>
        <c:crossAx val="92887680"/>
        <c:crosses val="autoZero"/>
        <c:auto val="1"/>
        <c:lblAlgn val="ctr"/>
        <c:lblOffset val="100"/>
        <c:noMultiLvlLbl val="0"/>
      </c:catAx>
      <c:valAx>
        <c:axId val="92887680"/>
        <c:scaling>
          <c:orientation val="minMax"/>
        </c:scaling>
        <c:delete val="1"/>
        <c:axPos val="l"/>
        <c:numFmt formatCode="General" sourceLinked="1"/>
        <c:majorTickMark val="out"/>
        <c:minorTickMark val="none"/>
        <c:tickLblPos val="nextTo"/>
        <c:crossAx val="92886144"/>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Sheet1!$T$54:$V$54</c:f>
              <c:strCache>
                <c:ptCount val="3"/>
                <c:pt idx="0">
                  <c:v>Under implementation</c:v>
                </c:pt>
                <c:pt idx="1">
                  <c:v>Not implementing</c:v>
                </c:pt>
                <c:pt idx="2">
                  <c:v>Information Not Available</c:v>
                </c:pt>
              </c:strCache>
            </c:strRef>
          </c:cat>
          <c:val>
            <c:numRef>
              <c:f>Sheet1!$T$53:$V$53</c:f>
              <c:numCache>
                <c:formatCode>General</c:formatCode>
                <c:ptCount val="3"/>
                <c:pt idx="0">
                  <c:v>15</c:v>
                </c:pt>
                <c:pt idx="1">
                  <c:v>0</c:v>
                </c:pt>
                <c:pt idx="2">
                  <c:v>38</c:v>
                </c:pt>
              </c:numCache>
            </c:numRef>
          </c:val>
          <c:extLst>
            <c:ext xmlns:c16="http://schemas.microsoft.com/office/drawing/2014/chart" uri="{C3380CC4-5D6E-409C-BE32-E72D297353CC}">
              <c16:uniqueId val="{00000000-B9DC-42BD-8702-9ADB663903A5}"/>
            </c:ext>
          </c:extLst>
        </c:ser>
        <c:dLbls>
          <c:showLegendKey val="0"/>
          <c:showVal val="1"/>
          <c:showCatName val="0"/>
          <c:showSerName val="0"/>
          <c:showPercent val="0"/>
          <c:showBubbleSize val="0"/>
        </c:dLbls>
        <c:gapWidth val="150"/>
        <c:overlap val="-25"/>
        <c:axId val="92920448"/>
        <c:axId val="93782400"/>
      </c:barChart>
      <c:catAx>
        <c:axId val="92920448"/>
        <c:scaling>
          <c:orientation val="minMax"/>
        </c:scaling>
        <c:delete val="0"/>
        <c:axPos val="b"/>
        <c:numFmt formatCode="General" sourceLinked="0"/>
        <c:majorTickMark val="none"/>
        <c:minorTickMark val="none"/>
        <c:tickLblPos val="nextTo"/>
        <c:crossAx val="93782400"/>
        <c:crosses val="autoZero"/>
        <c:auto val="1"/>
        <c:lblAlgn val="ctr"/>
        <c:lblOffset val="100"/>
        <c:noMultiLvlLbl val="0"/>
      </c:catAx>
      <c:valAx>
        <c:axId val="93782400"/>
        <c:scaling>
          <c:orientation val="minMax"/>
        </c:scaling>
        <c:delete val="1"/>
        <c:axPos val="l"/>
        <c:numFmt formatCode="General" sourceLinked="1"/>
        <c:majorTickMark val="out"/>
        <c:minorTickMark val="none"/>
        <c:tickLblPos val="nextTo"/>
        <c:crossAx val="9292044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22</xdr:col>
      <xdr:colOff>270935</xdr:colOff>
      <xdr:row>64</xdr:row>
      <xdr:rowOff>67735</xdr:rowOff>
    </xdr:from>
    <xdr:to>
      <xdr:col>33</xdr:col>
      <xdr:colOff>465669</xdr:colOff>
      <xdr:row>85</xdr:row>
      <xdr:rowOff>31752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762000</xdr:colOff>
      <xdr:row>61</xdr:row>
      <xdr:rowOff>99484</xdr:rowOff>
    </xdr:from>
    <xdr:to>
      <xdr:col>24</xdr:col>
      <xdr:colOff>127000</xdr:colOff>
      <xdr:row>78</xdr:row>
      <xdr:rowOff>143934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127000</xdr:colOff>
      <xdr:row>59</xdr:row>
      <xdr:rowOff>57151</xdr:rowOff>
    </xdr:from>
    <xdr:to>
      <xdr:col>28</xdr:col>
      <xdr:colOff>402166</xdr:colOff>
      <xdr:row>76</xdr:row>
      <xdr:rowOff>101601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211668</xdr:colOff>
      <xdr:row>55</xdr:row>
      <xdr:rowOff>46568</xdr:rowOff>
    </xdr:from>
    <xdr:to>
      <xdr:col>27</xdr:col>
      <xdr:colOff>486835</xdr:colOff>
      <xdr:row>72</xdr:row>
      <xdr:rowOff>91018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S6\sdataAGR\TRANSFER\TRANSF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S6\sdataAGR\DATA\FRANCOIS\MON98\CZEPS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S6\sdataAGR\MSOFFICE\EXCEL\ECPSE\EU1PSE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Paul.Pacheco2\Desktop\SDG%20Report%202016\SDG%20Database\SDG%20Data%20Entry.Countr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Dereje%20Ketema\Data\Monit\decomp\86tree0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S6\sdataAGR\DATA\LENOUVEL\DATA\CZE9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Dereje%20Ketema\~Sun\Amy\tab6_2withMRYbf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M:\Dereje%20Ketema\DOCUME~1\wb194655\LOCALS~1\Temp\notes81B5BE\Section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LS6\sdataAGR\DATA\GUILLOT\MONIT\POLPSE9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UMER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ZEWT"/>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CEFC"/>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
      <sheetName val="VAL_REF_AREA"/>
      <sheetName val="VAL_SERIES"/>
      <sheetName val="Parameters"/>
    </sheetNames>
    <sheetDataSet>
      <sheetData sheetId="0"/>
      <sheetData sheetId="1">
        <row r="2">
          <cell r="A2" t="str">
            <v>CON_USD</v>
          </cell>
          <cell r="B2" t="str">
            <v>Constant USD</v>
          </cell>
        </row>
        <row r="3">
          <cell r="A3" t="str">
            <v>CUR_LCU</v>
          </cell>
          <cell r="B3" t="str">
            <v>Local currency</v>
          </cell>
        </row>
        <row r="4">
          <cell r="A4" t="str">
            <v>KG_CO2_PER_GDP_CON_PPP_USD</v>
          </cell>
          <cell r="B4" t="str">
            <v>kg CO2 equivalent per USD1 constant 2005 PPP GDP</v>
          </cell>
        </row>
        <row r="5">
          <cell r="A5" t="str">
            <v>KG_OE_PER_GDP_CON_PPP_USD</v>
          </cell>
          <cell r="B5" t="str">
            <v>kg oil equivalent per USD1,000 constant 2005 PPP GDP</v>
          </cell>
        </row>
        <row r="6">
          <cell r="A6" t="str">
            <v>KM2</v>
          </cell>
          <cell r="B6" t="str">
            <v>Square kilometers</v>
          </cell>
        </row>
        <row r="7">
          <cell r="A7" t="str">
            <v>LCU_PPP_USD</v>
          </cell>
          <cell r="B7" t="str">
            <v>Local currency per USD (PPP)</v>
          </cell>
        </row>
        <row r="8">
          <cell r="A8" t="str">
            <v>LITRES_PURE_ALCOHOL</v>
          </cell>
          <cell r="B8" t="str">
            <v>Litres pure alcohol</v>
          </cell>
        </row>
        <row r="9">
          <cell r="A9" t="str">
            <v>NA</v>
          </cell>
          <cell r="B9" t="str">
            <v>Not applicable</v>
          </cell>
        </row>
        <row r="10">
          <cell r="A10" t="str">
            <v>NUMBER</v>
          </cell>
          <cell r="B10" t="str">
            <v>Number</v>
          </cell>
        </row>
        <row r="11">
          <cell r="A11" t="str">
            <v>PER_100_LIVE_BIRTHS</v>
          </cell>
          <cell r="B11" t="str">
            <v>Per 100 live births</v>
          </cell>
        </row>
        <row r="12">
          <cell r="A12" t="str">
            <v>PER_100_POP</v>
          </cell>
          <cell r="B12" t="str">
            <v>Per 100 population</v>
          </cell>
        </row>
        <row r="13">
          <cell r="A13" t="str">
            <v>PER_1000_LIVE_BIRTHS</v>
          </cell>
          <cell r="B13" t="str">
            <v>Per 1,000 live births</v>
          </cell>
        </row>
        <row r="14">
          <cell r="A14" t="str">
            <v>PER_1000_POP</v>
          </cell>
          <cell r="B14" t="str">
            <v>Per 1,000 population</v>
          </cell>
        </row>
        <row r="15">
          <cell r="A15" t="str">
            <v>PER_1000_UNINFECTED_POP</v>
          </cell>
          <cell r="B15" t="str">
            <v>Per 1,000 uninfected population</v>
          </cell>
        </row>
        <row r="16">
          <cell r="A16" t="str">
            <v>PER_100000_LIVE_BIRTHS</v>
          </cell>
          <cell r="B16" t="str">
            <v>Per 100,000 live births</v>
          </cell>
        </row>
        <row r="17">
          <cell r="A17" t="str">
            <v>PER_100000_POP</v>
          </cell>
          <cell r="B17" t="str">
            <v>Per 100,000 population</v>
          </cell>
        </row>
        <row r="18">
          <cell r="A18" t="str">
            <v>PER_1000000_POP</v>
          </cell>
          <cell r="B18" t="str">
            <v>Per million population</v>
          </cell>
        </row>
        <row r="19">
          <cell r="A19" t="str">
            <v>PERCENT</v>
          </cell>
          <cell r="B19" t="str">
            <v>Percent</v>
          </cell>
        </row>
        <row r="20">
          <cell r="A20" t="str">
            <v>PV_USD</v>
          </cell>
          <cell r="B20" t="str">
            <v>USD in end-2006 net present value terms</v>
          </cell>
        </row>
        <row r="21">
          <cell r="A21" t="str">
            <v>PV_USD_2009</v>
          </cell>
          <cell r="B21" t="str">
            <v>USD in end-2009 net present value terms</v>
          </cell>
        </row>
        <row r="22">
          <cell r="A22" t="str">
            <v>RATIO</v>
          </cell>
          <cell r="B22" t="str">
            <v>Ratio</v>
          </cell>
        </row>
        <row r="23">
          <cell r="A23" t="str">
            <v>T</v>
          </cell>
          <cell r="B23" t="str">
            <v>Metric Tons</v>
          </cell>
        </row>
        <row r="24">
          <cell r="A24" t="str">
            <v>USD</v>
          </cell>
          <cell r="B24" t="str">
            <v>USD</v>
          </cell>
        </row>
        <row r="25">
          <cell r="A25" t="str">
            <v>USD_GDP_PPP</v>
          </cell>
          <cell r="B25" t="str">
            <v>Per 1 USD GDP (PPP)</v>
          </cell>
        </row>
        <row r="26">
          <cell r="A26" t="str">
            <v>KG</v>
          </cell>
          <cell r="B26" t="str">
            <v>Kilograms</v>
          </cell>
        </row>
        <row r="45">
          <cell r="A45" t="str">
            <v>S</v>
          </cell>
          <cell r="B45" t="str">
            <v>Household based surveys</v>
          </cell>
        </row>
        <row r="46">
          <cell r="A46" t="str">
            <v>R</v>
          </cell>
          <cell r="B46" t="str">
            <v>Administrative records</v>
          </cell>
        </row>
        <row r="47">
          <cell r="A47" t="str">
            <v>C</v>
          </cell>
          <cell r="B47" t="str">
            <v>Census</v>
          </cell>
        </row>
        <row r="48">
          <cell r="A48" t="str">
            <v>O</v>
          </cell>
          <cell r="B48" t="str">
            <v>Other</v>
          </cell>
        </row>
        <row r="49">
          <cell r="A49" t="str">
            <v>NA</v>
          </cell>
          <cell r="B49" t="str">
            <v>Not available</v>
          </cell>
        </row>
      </sheetData>
      <sheetData sheetId="2">
        <row r="2">
          <cell r="A2">
            <v>830</v>
          </cell>
          <cell r="B2" t="str">
            <v>Channel Islands</v>
          </cell>
        </row>
        <row r="3">
          <cell r="A3" t="str">
            <v>ABW</v>
          </cell>
          <cell r="B3" t="str">
            <v>Aruba</v>
          </cell>
        </row>
        <row r="4">
          <cell r="A4" t="str">
            <v>AFG</v>
          </cell>
          <cell r="B4" t="str">
            <v>Afghanistan</v>
          </cell>
        </row>
        <row r="5">
          <cell r="A5" t="str">
            <v>AGO</v>
          </cell>
          <cell r="B5" t="str">
            <v>Angola</v>
          </cell>
        </row>
        <row r="6">
          <cell r="A6" t="str">
            <v>AIA</v>
          </cell>
          <cell r="B6" t="str">
            <v>Anguilla</v>
          </cell>
        </row>
        <row r="7">
          <cell r="A7" t="str">
            <v>ALA</v>
          </cell>
          <cell r="B7" t="str">
            <v>Åland Islands</v>
          </cell>
        </row>
        <row r="8">
          <cell r="A8" t="str">
            <v>ALB</v>
          </cell>
          <cell r="B8" t="str">
            <v>Albania</v>
          </cell>
        </row>
        <row r="9">
          <cell r="A9" t="str">
            <v>AND</v>
          </cell>
          <cell r="B9" t="str">
            <v>Andorra</v>
          </cell>
        </row>
        <row r="10">
          <cell r="A10" t="str">
            <v>ANT</v>
          </cell>
          <cell r="B10" t="str">
            <v>Netherlands Antilles [former, 1986 to 2010]</v>
          </cell>
        </row>
        <row r="11">
          <cell r="A11" t="str">
            <v>ARE</v>
          </cell>
          <cell r="B11" t="str">
            <v>United Arab Emirates</v>
          </cell>
        </row>
        <row r="12">
          <cell r="A12" t="str">
            <v>ARG</v>
          </cell>
          <cell r="B12" t="str">
            <v>Argentina</v>
          </cell>
        </row>
        <row r="13">
          <cell r="A13" t="str">
            <v>ARM</v>
          </cell>
          <cell r="B13" t="str">
            <v>Armenia</v>
          </cell>
        </row>
        <row r="14">
          <cell r="A14" t="str">
            <v>ASM</v>
          </cell>
          <cell r="B14" t="str">
            <v>American Samoa</v>
          </cell>
        </row>
        <row r="15">
          <cell r="A15" t="str">
            <v>ATG</v>
          </cell>
          <cell r="B15" t="str">
            <v>Antigua and Barbuda</v>
          </cell>
        </row>
        <row r="16">
          <cell r="A16" t="str">
            <v>AUS</v>
          </cell>
          <cell r="B16" t="str">
            <v>Australia</v>
          </cell>
        </row>
        <row r="17">
          <cell r="A17" t="str">
            <v>AUT</v>
          </cell>
          <cell r="B17" t="str">
            <v>Austria</v>
          </cell>
        </row>
        <row r="18">
          <cell r="A18" t="str">
            <v>AZE</v>
          </cell>
          <cell r="B18" t="str">
            <v>Azerbaijan</v>
          </cell>
        </row>
        <row r="19">
          <cell r="A19" t="str">
            <v>BDI</v>
          </cell>
          <cell r="B19" t="str">
            <v>Burundi</v>
          </cell>
        </row>
        <row r="20">
          <cell r="A20" t="str">
            <v>BEL</v>
          </cell>
          <cell r="B20" t="str">
            <v>Belgium</v>
          </cell>
        </row>
        <row r="21">
          <cell r="A21" t="str">
            <v>BEN</v>
          </cell>
          <cell r="B21" t="str">
            <v>Benin</v>
          </cell>
        </row>
        <row r="22">
          <cell r="A22" t="str">
            <v>BES</v>
          </cell>
          <cell r="B22" t="str">
            <v>Bonaire, Sint Eustatius and Saba</v>
          </cell>
        </row>
        <row r="23">
          <cell r="A23" t="str">
            <v>BFA</v>
          </cell>
          <cell r="B23" t="str">
            <v>Burkina Faso</v>
          </cell>
        </row>
        <row r="24">
          <cell r="A24" t="str">
            <v>BGD</v>
          </cell>
          <cell r="B24" t="str">
            <v>Bangladesh</v>
          </cell>
        </row>
        <row r="25">
          <cell r="A25" t="str">
            <v>BGR</v>
          </cell>
          <cell r="B25" t="str">
            <v>Bulgaria</v>
          </cell>
        </row>
        <row r="26">
          <cell r="A26" t="str">
            <v>BHR</v>
          </cell>
          <cell r="B26" t="str">
            <v>Bahrain</v>
          </cell>
        </row>
        <row r="27">
          <cell r="A27" t="str">
            <v>BHS</v>
          </cell>
          <cell r="B27" t="str">
            <v>Bahamas</v>
          </cell>
        </row>
        <row r="28">
          <cell r="A28" t="str">
            <v>BIH</v>
          </cell>
          <cell r="B28" t="str">
            <v>Bosnia and Herzegovina</v>
          </cell>
        </row>
        <row r="29">
          <cell r="A29" t="str">
            <v>BLM</v>
          </cell>
          <cell r="B29" t="str">
            <v>Saint Barthélemy</v>
          </cell>
        </row>
        <row r="30">
          <cell r="A30" t="str">
            <v>BLR</v>
          </cell>
          <cell r="B30" t="str">
            <v>Belarus</v>
          </cell>
        </row>
        <row r="31">
          <cell r="A31" t="str">
            <v>BLZ</v>
          </cell>
          <cell r="B31" t="str">
            <v>Belize</v>
          </cell>
        </row>
        <row r="32">
          <cell r="A32" t="str">
            <v>BMU</v>
          </cell>
          <cell r="B32" t="str">
            <v>Bermuda</v>
          </cell>
        </row>
        <row r="33">
          <cell r="A33" t="str">
            <v>BOL</v>
          </cell>
          <cell r="B33" t="str">
            <v>Bolivia (Plurinational State of)</v>
          </cell>
        </row>
        <row r="34">
          <cell r="A34" t="str">
            <v>BRA</v>
          </cell>
          <cell r="B34" t="str">
            <v>Brazil</v>
          </cell>
        </row>
        <row r="35">
          <cell r="A35" t="str">
            <v>BRB</v>
          </cell>
          <cell r="B35" t="str">
            <v>Barbados</v>
          </cell>
        </row>
        <row r="36">
          <cell r="A36" t="str">
            <v>BRN</v>
          </cell>
          <cell r="B36" t="str">
            <v>Brunei Darussalam</v>
          </cell>
        </row>
        <row r="37">
          <cell r="A37" t="str">
            <v>BTN</v>
          </cell>
          <cell r="B37" t="str">
            <v>Bhutan</v>
          </cell>
        </row>
        <row r="38">
          <cell r="A38" t="str">
            <v>BWA</v>
          </cell>
          <cell r="B38" t="str">
            <v>Botswana</v>
          </cell>
        </row>
        <row r="39">
          <cell r="A39" t="str">
            <v>CAF</v>
          </cell>
          <cell r="B39" t="str">
            <v>Central African Republic</v>
          </cell>
        </row>
        <row r="40">
          <cell r="A40" t="str">
            <v>CAN</v>
          </cell>
          <cell r="B40" t="str">
            <v>Canada</v>
          </cell>
        </row>
        <row r="41">
          <cell r="A41" t="str">
            <v>CAU_CEN_AS</v>
          </cell>
          <cell r="B41" t="str">
            <v>Caucasus and Central Asia</v>
          </cell>
        </row>
        <row r="42">
          <cell r="A42" t="str">
            <v>CHE</v>
          </cell>
          <cell r="B42" t="str">
            <v>Switzerland</v>
          </cell>
        </row>
        <row r="43">
          <cell r="A43" t="str">
            <v>CHL</v>
          </cell>
          <cell r="B43" t="str">
            <v>Chile</v>
          </cell>
        </row>
        <row r="44">
          <cell r="A44" t="str">
            <v>CHN</v>
          </cell>
          <cell r="B44" t="str">
            <v>China</v>
          </cell>
        </row>
        <row r="45">
          <cell r="A45" t="str">
            <v>CIV</v>
          </cell>
          <cell r="B45" t="str">
            <v>Côte d'Ivoire</v>
          </cell>
        </row>
        <row r="46">
          <cell r="A46" t="str">
            <v>CMR</v>
          </cell>
          <cell r="B46" t="str">
            <v>Cameroon</v>
          </cell>
        </row>
        <row r="47">
          <cell r="A47" t="str">
            <v>COD</v>
          </cell>
          <cell r="B47" t="str">
            <v>Democratic Republic of the Congo</v>
          </cell>
        </row>
        <row r="48">
          <cell r="A48" t="str">
            <v>COG</v>
          </cell>
          <cell r="B48" t="str">
            <v>Congo</v>
          </cell>
        </row>
        <row r="49">
          <cell r="A49" t="str">
            <v>COK</v>
          </cell>
          <cell r="B49" t="str">
            <v>Cook Islands</v>
          </cell>
        </row>
        <row r="50">
          <cell r="A50" t="str">
            <v>COL</v>
          </cell>
          <cell r="B50" t="str">
            <v>Colombia</v>
          </cell>
        </row>
        <row r="51">
          <cell r="A51" t="str">
            <v>COM</v>
          </cell>
          <cell r="B51" t="str">
            <v>Comoros</v>
          </cell>
        </row>
        <row r="52">
          <cell r="A52" t="str">
            <v>CPV</v>
          </cell>
          <cell r="B52" t="str">
            <v>Cabo Verde</v>
          </cell>
        </row>
        <row r="53">
          <cell r="A53" t="str">
            <v>CRI</v>
          </cell>
          <cell r="B53" t="str">
            <v>Costa Rica</v>
          </cell>
        </row>
        <row r="54">
          <cell r="A54" t="str">
            <v>CUB</v>
          </cell>
          <cell r="B54" t="str">
            <v>Cuba</v>
          </cell>
        </row>
        <row r="55">
          <cell r="A55" t="str">
            <v>CUW</v>
          </cell>
          <cell r="B55" t="str">
            <v>Curaçao</v>
          </cell>
        </row>
        <row r="56">
          <cell r="A56" t="str">
            <v>CYM</v>
          </cell>
          <cell r="B56" t="str">
            <v>Cayman Islands</v>
          </cell>
        </row>
        <row r="57">
          <cell r="A57" t="str">
            <v>CYP</v>
          </cell>
          <cell r="B57" t="str">
            <v>Cyprus</v>
          </cell>
        </row>
        <row r="58">
          <cell r="A58" t="str">
            <v>CZE</v>
          </cell>
          <cell r="B58" t="str">
            <v>Czech Republic</v>
          </cell>
        </row>
        <row r="59">
          <cell r="A59" t="str">
            <v>DEU</v>
          </cell>
          <cell r="B59" t="str">
            <v>Germany</v>
          </cell>
        </row>
        <row r="60">
          <cell r="A60" t="str">
            <v>DJI</v>
          </cell>
          <cell r="B60" t="str">
            <v>Djibouti</v>
          </cell>
        </row>
        <row r="61">
          <cell r="A61" t="str">
            <v>DMA</v>
          </cell>
          <cell r="B61" t="str">
            <v>Dominica</v>
          </cell>
        </row>
        <row r="62">
          <cell r="A62" t="str">
            <v>DNK</v>
          </cell>
          <cell r="B62" t="str">
            <v>Denmark</v>
          </cell>
        </row>
        <row r="63">
          <cell r="A63" t="str">
            <v>DOM</v>
          </cell>
          <cell r="B63" t="str">
            <v>Dominican Republic</v>
          </cell>
        </row>
        <row r="64">
          <cell r="A64" t="str">
            <v>DZA</v>
          </cell>
          <cell r="B64" t="str">
            <v>Algeria</v>
          </cell>
        </row>
        <row r="65">
          <cell r="A65" t="str">
            <v>ECU</v>
          </cell>
          <cell r="B65" t="str">
            <v>Ecuador</v>
          </cell>
        </row>
        <row r="66">
          <cell r="A66" t="str">
            <v>EGY</v>
          </cell>
          <cell r="B66" t="str">
            <v>Egypt</v>
          </cell>
        </row>
        <row r="67">
          <cell r="A67" t="str">
            <v>ERI</v>
          </cell>
          <cell r="B67" t="str">
            <v>Eritrea</v>
          </cell>
        </row>
        <row r="68">
          <cell r="A68" t="str">
            <v>ESH</v>
          </cell>
          <cell r="B68" t="str">
            <v>Western Sahara</v>
          </cell>
        </row>
        <row r="69">
          <cell r="A69" t="str">
            <v>ESP</v>
          </cell>
          <cell r="B69" t="str">
            <v>Spain</v>
          </cell>
        </row>
        <row r="70">
          <cell r="A70" t="str">
            <v>EST</v>
          </cell>
          <cell r="B70" t="str">
            <v>Estonia</v>
          </cell>
        </row>
        <row r="71">
          <cell r="A71" t="str">
            <v>ETH</v>
          </cell>
          <cell r="B71" t="str">
            <v>Ethiopia</v>
          </cell>
        </row>
        <row r="72">
          <cell r="A72" t="str">
            <v>FIN</v>
          </cell>
          <cell r="B72" t="str">
            <v>Finland</v>
          </cell>
        </row>
        <row r="73">
          <cell r="A73" t="str">
            <v>FJI</v>
          </cell>
          <cell r="B73" t="str">
            <v>Fiji</v>
          </cell>
        </row>
        <row r="74">
          <cell r="A74" t="str">
            <v>FLK</v>
          </cell>
          <cell r="B74" t="str">
            <v>Falkland Islands (Malvinas)</v>
          </cell>
        </row>
        <row r="75">
          <cell r="A75" t="str">
            <v>FRA</v>
          </cell>
          <cell r="B75" t="str">
            <v>France</v>
          </cell>
        </row>
        <row r="76">
          <cell r="A76" t="str">
            <v>FRO</v>
          </cell>
          <cell r="B76" t="str">
            <v>Faroe Islands</v>
          </cell>
        </row>
        <row r="77">
          <cell r="A77" t="str">
            <v>FSM</v>
          </cell>
          <cell r="B77" t="str">
            <v>Micronesia (Federated States of)</v>
          </cell>
        </row>
        <row r="78">
          <cell r="A78" t="str">
            <v>GAB</v>
          </cell>
          <cell r="B78" t="str">
            <v>Gabon</v>
          </cell>
        </row>
        <row r="79">
          <cell r="A79" t="str">
            <v>GBR</v>
          </cell>
          <cell r="B79" t="str">
            <v>United Kingdom of Great Britain and Northern Ireland</v>
          </cell>
        </row>
        <row r="80">
          <cell r="A80" t="str">
            <v>GEO</v>
          </cell>
          <cell r="B80" t="str">
            <v>Georgia</v>
          </cell>
        </row>
        <row r="81">
          <cell r="A81" t="str">
            <v>GGY</v>
          </cell>
          <cell r="B81" t="str">
            <v>Guernsey</v>
          </cell>
        </row>
        <row r="82">
          <cell r="A82" t="str">
            <v>GHA</v>
          </cell>
          <cell r="B82" t="str">
            <v>Ghana</v>
          </cell>
        </row>
        <row r="83">
          <cell r="A83" t="str">
            <v>GIB</v>
          </cell>
          <cell r="B83" t="str">
            <v>Gibraltar</v>
          </cell>
        </row>
        <row r="84">
          <cell r="A84" t="str">
            <v>GIN</v>
          </cell>
          <cell r="B84" t="str">
            <v>Guinea</v>
          </cell>
        </row>
        <row r="85">
          <cell r="A85" t="str">
            <v>GLP</v>
          </cell>
          <cell r="B85" t="str">
            <v>Guadeloupe</v>
          </cell>
        </row>
        <row r="86">
          <cell r="A86" t="str">
            <v>GMB</v>
          </cell>
          <cell r="B86" t="str">
            <v>Gambia</v>
          </cell>
        </row>
        <row r="87">
          <cell r="A87" t="str">
            <v>GNB</v>
          </cell>
          <cell r="B87" t="str">
            <v>Guinea-Bissau</v>
          </cell>
        </row>
        <row r="88">
          <cell r="A88" t="str">
            <v>GNQ</v>
          </cell>
          <cell r="B88" t="str">
            <v>Equatorial Guinea</v>
          </cell>
        </row>
        <row r="89">
          <cell r="A89" t="str">
            <v>GRC</v>
          </cell>
          <cell r="B89" t="str">
            <v>Greece</v>
          </cell>
        </row>
        <row r="90">
          <cell r="A90" t="str">
            <v>GRD</v>
          </cell>
          <cell r="B90" t="str">
            <v>Grenada</v>
          </cell>
        </row>
        <row r="91">
          <cell r="A91" t="str">
            <v>GRL</v>
          </cell>
          <cell r="B91" t="str">
            <v>Greenland</v>
          </cell>
        </row>
        <row r="92">
          <cell r="A92" t="str">
            <v>GTM</v>
          </cell>
          <cell r="B92" t="str">
            <v>Guatemala</v>
          </cell>
        </row>
        <row r="93">
          <cell r="A93" t="str">
            <v>GUF</v>
          </cell>
          <cell r="B93" t="str">
            <v>French Guiana</v>
          </cell>
        </row>
        <row r="94">
          <cell r="A94" t="str">
            <v>GUM</v>
          </cell>
          <cell r="B94" t="str">
            <v>Guam</v>
          </cell>
        </row>
        <row r="95">
          <cell r="A95" t="str">
            <v>GUY</v>
          </cell>
          <cell r="B95" t="str">
            <v>Guyana</v>
          </cell>
        </row>
        <row r="96">
          <cell r="A96" t="str">
            <v>HKG</v>
          </cell>
          <cell r="B96" t="str">
            <v>China, Hong Kong Special Administrative Region</v>
          </cell>
        </row>
        <row r="97">
          <cell r="A97" t="str">
            <v>HND</v>
          </cell>
          <cell r="B97" t="str">
            <v>Honduras</v>
          </cell>
        </row>
        <row r="98">
          <cell r="A98" t="str">
            <v>HRV</v>
          </cell>
          <cell r="B98" t="str">
            <v>Croatia</v>
          </cell>
        </row>
        <row r="99">
          <cell r="A99" t="str">
            <v>HTI</v>
          </cell>
          <cell r="B99" t="str">
            <v>Haiti</v>
          </cell>
        </row>
        <row r="100">
          <cell r="A100" t="str">
            <v>HUN</v>
          </cell>
          <cell r="B100" t="str">
            <v>Hungary</v>
          </cell>
        </row>
        <row r="101">
          <cell r="A101" t="str">
            <v>IDN</v>
          </cell>
          <cell r="B101" t="str">
            <v>Indonesia</v>
          </cell>
        </row>
        <row r="102">
          <cell r="A102" t="str">
            <v>ILO_AFR</v>
          </cell>
          <cell r="B102" t="str">
            <v>Africa</v>
          </cell>
        </row>
        <row r="103">
          <cell r="A103" t="str">
            <v>ILO_ASPA</v>
          </cell>
          <cell r="B103" t="str">
            <v>Asia and the Pacific</v>
          </cell>
        </row>
        <row r="104">
          <cell r="A104" t="str">
            <v>ILO_CEEU</v>
          </cell>
          <cell r="B104" t="str">
            <v>Central and Eastern Europe</v>
          </cell>
        </row>
        <row r="105">
          <cell r="A105" t="str">
            <v>ILO_MENA</v>
          </cell>
          <cell r="B105" t="str">
            <v>Middle East and North Africa</v>
          </cell>
        </row>
        <row r="106">
          <cell r="A106" t="str">
            <v>ILO_MIEA</v>
          </cell>
          <cell r="B106" t="str">
            <v>Middle East</v>
          </cell>
        </row>
        <row r="107">
          <cell r="A107" t="str">
            <v>ILO_NAM</v>
          </cell>
          <cell r="B107" t="str">
            <v>North America</v>
          </cell>
        </row>
        <row r="108">
          <cell r="A108" t="str">
            <v>ILO_OTHREG</v>
          </cell>
          <cell r="B108" t="str">
            <v>Other regions</v>
          </cell>
        </row>
        <row r="109">
          <cell r="A109" t="str">
            <v>ILO_WEU</v>
          </cell>
          <cell r="B109" t="str">
            <v>Western Europe</v>
          </cell>
        </row>
        <row r="110">
          <cell r="A110" t="str">
            <v>IMN</v>
          </cell>
          <cell r="B110" t="str">
            <v>Isle of Man</v>
          </cell>
        </row>
        <row r="111">
          <cell r="A111" t="str">
            <v>IND</v>
          </cell>
          <cell r="B111" t="str">
            <v>India</v>
          </cell>
        </row>
        <row r="112">
          <cell r="A112" t="str">
            <v>IRL</v>
          </cell>
          <cell r="B112" t="str">
            <v>Ireland</v>
          </cell>
        </row>
        <row r="113">
          <cell r="A113" t="str">
            <v>IRN</v>
          </cell>
          <cell r="B113" t="str">
            <v>Iran (Islamic Republic of)</v>
          </cell>
        </row>
        <row r="114">
          <cell r="A114" t="str">
            <v>IRQ</v>
          </cell>
          <cell r="B114" t="str">
            <v>Iraq</v>
          </cell>
        </row>
        <row r="115">
          <cell r="A115" t="str">
            <v>ISL</v>
          </cell>
          <cell r="B115" t="str">
            <v>Iceland</v>
          </cell>
        </row>
        <row r="116">
          <cell r="A116" t="str">
            <v>ISR</v>
          </cell>
          <cell r="B116" t="str">
            <v>Israel</v>
          </cell>
        </row>
        <row r="117">
          <cell r="A117" t="str">
            <v>ITA</v>
          </cell>
          <cell r="B117" t="str">
            <v>Italy</v>
          </cell>
        </row>
        <row r="118">
          <cell r="A118" t="str">
            <v>JAM</v>
          </cell>
          <cell r="B118" t="str">
            <v>Jamaica</v>
          </cell>
        </row>
        <row r="119">
          <cell r="A119" t="str">
            <v>JEY</v>
          </cell>
          <cell r="B119" t="str">
            <v>Jersey</v>
          </cell>
        </row>
        <row r="120">
          <cell r="A120" t="str">
            <v>JOR</v>
          </cell>
          <cell r="B120" t="str">
            <v>Jordan</v>
          </cell>
        </row>
        <row r="121">
          <cell r="A121" t="str">
            <v>JPN</v>
          </cell>
          <cell r="B121" t="str">
            <v>Japan</v>
          </cell>
        </row>
        <row r="122">
          <cell r="A122" t="str">
            <v>KAZ</v>
          </cell>
          <cell r="B122" t="str">
            <v>Kazakhstan</v>
          </cell>
        </row>
        <row r="123">
          <cell r="A123" t="str">
            <v>KEN</v>
          </cell>
          <cell r="B123" t="str">
            <v>Kenya</v>
          </cell>
        </row>
        <row r="124">
          <cell r="A124" t="str">
            <v>KGZ</v>
          </cell>
          <cell r="B124" t="str">
            <v>Kyrgyzstan</v>
          </cell>
        </row>
        <row r="125">
          <cell r="A125" t="str">
            <v>KHM</v>
          </cell>
          <cell r="B125" t="str">
            <v>Cambodia</v>
          </cell>
        </row>
        <row r="126">
          <cell r="A126" t="str">
            <v>KIR</v>
          </cell>
          <cell r="B126" t="str">
            <v>Kiribati</v>
          </cell>
        </row>
        <row r="127">
          <cell r="A127" t="str">
            <v>KNA</v>
          </cell>
          <cell r="B127" t="str">
            <v>Saint Kitts and Nevis</v>
          </cell>
        </row>
        <row r="128">
          <cell r="A128" t="str">
            <v>KOR</v>
          </cell>
          <cell r="B128" t="str">
            <v>Republic of Korea</v>
          </cell>
        </row>
        <row r="129">
          <cell r="A129" t="str">
            <v>KWT</v>
          </cell>
          <cell r="B129" t="str">
            <v>Kuwait</v>
          </cell>
        </row>
        <row r="130">
          <cell r="A130" t="str">
            <v>LAO</v>
          </cell>
          <cell r="B130" t="str">
            <v>Lao People's Democratic Republic</v>
          </cell>
        </row>
        <row r="131">
          <cell r="A131" t="str">
            <v>LBN</v>
          </cell>
          <cell r="B131" t="str">
            <v>Lebanon</v>
          </cell>
        </row>
        <row r="132">
          <cell r="A132" t="str">
            <v>LBR</v>
          </cell>
          <cell r="B132" t="str">
            <v>Liberia</v>
          </cell>
        </row>
        <row r="133">
          <cell r="A133" t="str">
            <v>LBY</v>
          </cell>
          <cell r="B133" t="str">
            <v>Libya</v>
          </cell>
        </row>
        <row r="134">
          <cell r="A134" t="str">
            <v>LCA</v>
          </cell>
          <cell r="B134" t="str">
            <v>Saint Lucia</v>
          </cell>
        </row>
        <row r="135">
          <cell r="A135" t="str">
            <v>LIE</v>
          </cell>
          <cell r="B135" t="str">
            <v>Liechtenstein</v>
          </cell>
        </row>
        <row r="136">
          <cell r="A136" t="str">
            <v>LKA</v>
          </cell>
          <cell r="B136" t="str">
            <v>Sri Lanka</v>
          </cell>
        </row>
        <row r="137">
          <cell r="A137" t="str">
            <v>LSO</v>
          </cell>
          <cell r="B137" t="str">
            <v>Lesotho</v>
          </cell>
        </row>
        <row r="138">
          <cell r="A138" t="str">
            <v>LTU</v>
          </cell>
          <cell r="B138" t="str">
            <v>Lithuania</v>
          </cell>
        </row>
        <row r="139">
          <cell r="A139" t="str">
            <v>LUX</v>
          </cell>
          <cell r="B139" t="str">
            <v>Luxembourg</v>
          </cell>
        </row>
        <row r="140">
          <cell r="A140" t="str">
            <v>LVA</v>
          </cell>
          <cell r="B140" t="str">
            <v>Latvia</v>
          </cell>
        </row>
        <row r="141">
          <cell r="A141" t="str">
            <v>MAC</v>
          </cell>
          <cell r="B141" t="str">
            <v>China, Macao Special Administrative Region</v>
          </cell>
        </row>
        <row r="142">
          <cell r="A142" t="str">
            <v>MAF</v>
          </cell>
          <cell r="B142" t="str">
            <v>Saint Martin (French part)</v>
          </cell>
        </row>
        <row r="143">
          <cell r="A143" t="str">
            <v>MAR</v>
          </cell>
          <cell r="B143" t="str">
            <v>Morocco</v>
          </cell>
        </row>
        <row r="144">
          <cell r="A144" t="str">
            <v>MCO</v>
          </cell>
          <cell r="B144" t="str">
            <v>Monaco</v>
          </cell>
        </row>
        <row r="145">
          <cell r="A145" t="str">
            <v>MDA</v>
          </cell>
          <cell r="B145" t="str">
            <v>Republic of Moldova</v>
          </cell>
        </row>
        <row r="146">
          <cell r="A146" t="str">
            <v>MDG</v>
          </cell>
          <cell r="B146" t="str">
            <v>Madagascar</v>
          </cell>
        </row>
        <row r="147">
          <cell r="A147" t="str">
            <v>MDG_DEVELO</v>
          </cell>
          <cell r="B147" t="str">
            <v>Developed regions</v>
          </cell>
        </row>
        <row r="148">
          <cell r="A148" t="str">
            <v>MDG_DEVELO</v>
          </cell>
          <cell r="B148" t="str">
            <v>Developing regions</v>
          </cell>
        </row>
        <row r="149">
          <cell r="A149" t="str">
            <v>MDG_EAS</v>
          </cell>
          <cell r="B149" t="str">
            <v>Eastern Asia</v>
          </cell>
        </row>
        <row r="150">
          <cell r="A150" t="str">
            <v>MDG_EAS_NO</v>
          </cell>
          <cell r="B150" t="str">
            <v>Eastern Asia excluding China</v>
          </cell>
        </row>
        <row r="151">
          <cell r="A151" t="str">
            <v>MDG_ESSEAS</v>
          </cell>
          <cell r="B151" t="str">
            <v>Eastern Southern South-Eastern Asia and Oceania</v>
          </cell>
        </row>
        <row r="152">
          <cell r="A152" t="str">
            <v>MDG_LAC</v>
          </cell>
          <cell r="B152" t="str">
            <v>Latin America and the Caribbean</v>
          </cell>
        </row>
        <row r="153">
          <cell r="A153" t="str">
            <v>MDG_LAC_CA</v>
          </cell>
          <cell r="B153" t="str">
            <v>Caribbean</v>
          </cell>
        </row>
        <row r="154">
          <cell r="A154" t="str">
            <v>MDG_LAC_LA</v>
          </cell>
          <cell r="B154" t="str">
            <v>Latin America</v>
          </cell>
        </row>
        <row r="155">
          <cell r="A155" t="str">
            <v>MDG_LDC</v>
          </cell>
          <cell r="B155" t="str">
            <v>Least developed countries</v>
          </cell>
        </row>
        <row r="156">
          <cell r="A156" t="str">
            <v>MDG_LLDC</v>
          </cell>
          <cell r="B156" t="str">
            <v>Landlocked developing countries</v>
          </cell>
        </row>
        <row r="157">
          <cell r="A157" t="str">
            <v>MDG_NAFR</v>
          </cell>
          <cell r="B157" t="str">
            <v>Northern Africa</v>
          </cell>
        </row>
        <row r="158">
          <cell r="A158" t="str">
            <v>MDG_OCE</v>
          </cell>
          <cell r="B158" t="str">
            <v>Oceania</v>
          </cell>
        </row>
        <row r="159">
          <cell r="A159" t="str">
            <v>MDG_SAS</v>
          </cell>
          <cell r="B159" t="str">
            <v>Southern Asia</v>
          </cell>
        </row>
        <row r="160">
          <cell r="A160" t="str">
            <v>MDG_SAS_NO</v>
          </cell>
          <cell r="B160" t="str">
            <v>Southern Asia excluding India</v>
          </cell>
        </row>
        <row r="161">
          <cell r="A161" t="str">
            <v>MDG_SEAS</v>
          </cell>
          <cell r="B161" t="str">
            <v>South-eastern Asia</v>
          </cell>
        </row>
        <row r="162">
          <cell r="A162" t="str">
            <v>MDG_SIDS</v>
          </cell>
          <cell r="B162" t="str">
            <v>Small island developing States</v>
          </cell>
        </row>
        <row r="163">
          <cell r="A163" t="str">
            <v>MDG_SSA</v>
          </cell>
          <cell r="B163" t="str">
            <v>Sub-Saharan Africa</v>
          </cell>
        </row>
        <row r="164">
          <cell r="A164" t="str">
            <v>MDG_WEST_A</v>
          </cell>
          <cell r="B164" t="str">
            <v>Western Asia</v>
          </cell>
        </row>
        <row r="165">
          <cell r="A165" t="str">
            <v>MDG_WORLD</v>
          </cell>
          <cell r="B165" t="str">
            <v>World</v>
          </cell>
        </row>
        <row r="166">
          <cell r="A166" t="str">
            <v>MDV</v>
          </cell>
          <cell r="B166" t="str">
            <v>Maldives</v>
          </cell>
        </row>
        <row r="167">
          <cell r="A167" t="str">
            <v>MEX</v>
          </cell>
          <cell r="B167" t="str">
            <v>Mexico</v>
          </cell>
        </row>
        <row r="168">
          <cell r="A168" t="str">
            <v>MHL</v>
          </cell>
          <cell r="B168" t="str">
            <v>Marshall Islands</v>
          </cell>
        </row>
        <row r="169">
          <cell r="A169" t="str">
            <v>MKD</v>
          </cell>
          <cell r="B169" t="str">
            <v>The former Yugoslav Republic of Macedonia</v>
          </cell>
        </row>
        <row r="170">
          <cell r="A170" t="str">
            <v>MLI</v>
          </cell>
          <cell r="B170" t="str">
            <v>Mali</v>
          </cell>
        </row>
        <row r="171">
          <cell r="A171" t="str">
            <v>MLT</v>
          </cell>
          <cell r="B171" t="str">
            <v>Malta</v>
          </cell>
        </row>
        <row r="172">
          <cell r="A172" t="str">
            <v>MMR</v>
          </cell>
          <cell r="B172" t="str">
            <v>Myanmar</v>
          </cell>
        </row>
        <row r="173">
          <cell r="A173" t="str">
            <v>MNE</v>
          </cell>
          <cell r="B173" t="str">
            <v>Montenegro</v>
          </cell>
        </row>
        <row r="174">
          <cell r="A174" t="str">
            <v>MNG</v>
          </cell>
          <cell r="B174" t="str">
            <v>Mongolia</v>
          </cell>
        </row>
        <row r="175">
          <cell r="A175" t="str">
            <v>MNP</v>
          </cell>
          <cell r="B175" t="str">
            <v>Northern Mariana Islands</v>
          </cell>
        </row>
        <row r="176">
          <cell r="A176" t="str">
            <v>MOZ</v>
          </cell>
          <cell r="B176" t="str">
            <v>Mozambique</v>
          </cell>
        </row>
        <row r="177">
          <cell r="A177" t="str">
            <v>MRT</v>
          </cell>
          <cell r="B177" t="str">
            <v>Mauritania</v>
          </cell>
        </row>
        <row r="178">
          <cell r="A178" t="str">
            <v>MSR</v>
          </cell>
          <cell r="B178" t="str">
            <v>Montserrat</v>
          </cell>
        </row>
        <row r="179">
          <cell r="A179" t="str">
            <v>MTQ</v>
          </cell>
          <cell r="B179" t="str">
            <v>Martinique</v>
          </cell>
        </row>
        <row r="180">
          <cell r="A180" t="str">
            <v>MUS</v>
          </cell>
          <cell r="B180" t="str">
            <v>Mauritius</v>
          </cell>
        </row>
        <row r="181">
          <cell r="A181" t="str">
            <v>MWI</v>
          </cell>
          <cell r="B181" t="str">
            <v>Malawi</v>
          </cell>
        </row>
        <row r="182">
          <cell r="A182" t="str">
            <v>MYS</v>
          </cell>
          <cell r="B182" t="str">
            <v>Malaysia</v>
          </cell>
        </row>
        <row r="183">
          <cell r="A183" t="str">
            <v>MYT</v>
          </cell>
          <cell r="B183" t="str">
            <v>Mayotte</v>
          </cell>
        </row>
        <row r="184">
          <cell r="A184" t="str">
            <v>NAM</v>
          </cell>
          <cell r="B184" t="str">
            <v>Namibia</v>
          </cell>
        </row>
        <row r="185">
          <cell r="A185" t="str">
            <v>NCL</v>
          </cell>
          <cell r="B185" t="str">
            <v>New Caledonia</v>
          </cell>
        </row>
        <row r="186">
          <cell r="A186" t="str">
            <v>NER</v>
          </cell>
          <cell r="B186" t="str">
            <v>Niger</v>
          </cell>
        </row>
        <row r="187">
          <cell r="A187" t="str">
            <v>NFK</v>
          </cell>
          <cell r="B187" t="str">
            <v>Norfolk Island</v>
          </cell>
        </row>
        <row r="188">
          <cell r="A188" t="str">
            <v>NGA</v>
          </cell>
          <cell r="B188" t="str">
            <v>Nigeria</v>
          </cell>
        </row>
        <row r="189">
          <cell r="A189" t="str">
            <v>NIC</v>
          </cell>
          <cell r="B189" t="str">
            <v>Nicaragua</v>
          </cell>
        </row>
        <row r="190">
          <cell r="A190" t="str">
            <v>NIU</v>
          </cell>
          <cell r="B190" t="str">
            <v>Niue</v>
          </cell>
        </row>
        <row r="191">
          <cell r="A191" t="str">
            <v>NLD</v>
          </cell>
          <cell r="B191" t="str">
            <v>Netherlands</v>
          </cell>
        </row>
        <row r="192">
          <cell r="A192" t="str">
            <v>NOR</v>
          </cell>
          <cell r="B192" t="str">
            <v>Norway</v>
          </cell>
        </row>
        <row r="193">
          <cell r="A193" t="str">
            <v>NPL</v>
          </cell>
          <cell r="B193" t="str">
            <v>Nepal</v>
          </cell>
        </row>
        <row r="194">
          <cell r="A194" t="str">
            <v>NRU</v>
          </cell>
          <cell r="B194" t="str">
            <v>Nauru</v>
          </cell>
        </row>
        <row r="195">
          <cell r="A195" t="str">
            <v>NZL</v>
          </cell>
          <cell r="B195" t="str">
            <v>New Zealand</v>
          </cell>
        </row>
        <row r="196">
          <cell r="A196" t="str">
            <v>OMN</v>
          </cell>
          <cell r="B196" t="str">
            <v>Oman</v>
          </cell>
        </row>
        <row r="197">
          <cell r="A197" t="str">
            <v>PAK</v>
          </cell>
          <cell r="B197" t="str">
            <v>Pakistan</v>
          </cell>
        </row>
        <row r="198">
          <cell r="A198" t="str">
            <v>PAN</v>
          </cell>
          <cell r="B198" t="str">
            <v>Panama</v>
          </cell>
        </row>
        <row r="199">
          <cell r="A199" t="str">
            <v>PCN</v>
          </cell>
          <cell r="B199" t="str">
            <v>Pitcairn</v>
          </cell>
        </row>
        <row r="200">
          <cell r="A200" t="str">
            <v>PER</v>
          </cell>
          <cell r="B200" t="str">
            <v>Peru</v>
          </cell>
        </row>
        <row r="201">
          <cell r="A201" t="str">
            <v>PHL</v>
          </cell>
          <cell r="B201" t="str">
            <v>Philippines</v>
          </cell>
        </row>
        <row r="202">
          <cell r="A202" t="str">
            <v>PLW</v>
          </cell>
          <cell r="B202" t="str">
            <v>Palau</v>
          </cell>
        </row>
        <row r="203">
          <cell r="A203" t="str">
            <v>PNG</v>
          </cell>
          <cell r="B203" t="str">
            <v>Papua New Guinea</v>
          </cell>
        </row>
        <row r="204">
          <cell r="A204" t="str">
            <v>POL</v>
          </cell>
          <cell r="B204" t="str">
            <v>Poland</v>
          </cell>
        </row>
        <row r="205">
          <cell r="A205" t="str">
            <v>PRI</v>
          </cell>
          <cell r="B205" t="str">
            <v>Puerto Rico</v>
          </cell>
        </row>
        <row r="206">
          <cell r="A206" t="str">
            <v>PRK</v>
          </cell>
          <cell r="B206" t="str">
            <v>Democratic People's Republic of Korea</v>
          </cell>
        </row>
        <row r="207">
          <cell r="A207" t="str">
            <v>PRT</v>
          </cell>
          <cell r="B207" t="str">
            <v>Portugal</v>
          </cell>
        </row>
        <row r="208">
          <cell r="A208" t="str">
            <v>PRY</v>
          </cell>
          <cell r="B208" t="str">
            <v>Paraguay</v>
          </cell>
        </row>
        <row r="209">
          <cell r="A209" t="str">
            <v>PSE</v>
          </cell>
          <cell r="B209" t="str">
            <v>State of Palestine</v>
          </cell>
        </row>
        <row r="210">
          <cell r="A210" t="str">
            <v>PYF</v>
          </cell>
          <cell r="B210" t="str">
            <v>French Polynesia</v>
          </cell>
        </row>
        <row r="211">
          <cell r="A211" t="str">
            <v>QAT</v>
          </cell>
          <cell r="B211" t="str">
            <v>Qatar</v>
          </cell>
        </row>
        <row r="212">
          <cell r="A212" t="str">
            <v>REU</v>
          </cell>
          <cell r="B212" t="str">
            <v>Réunion</v>
          </cell>
        </row>
        <row r="213">
          <cell r="A213" t="str">
            <v>ROU</v>
          </cell>
          <cell r="B213" t="str">
            <v>Romania</v>
          </cell>
        </row>
        <row r="214">
          <cell r="A214" t="str">
            <v>RUS</v>
          </cell>
          <cell r="B214" t="str">
            <v>Russian Federation</v>
          </cell>
        </row>
        <row r="215">
          <cell r="A215" t="str">
            <v>RWA</v>
          </cell>
          <cell r="B215" t="str">
            <v>Rwanda</v>
          </cell>
        </row>
        <row r="216">
          <cell r="A216" t="str">
            <v>SAU</v>
          </cell>
          <cell r="B216" t="str">
            <v>Saudi Arabia</v>
          </cell>
        </row>
        <row r="217">
          <cell r="A217" t="str">
            <v>SDN</v>
          </cell>
          <cell r="B217" t="str">
            <v>Sudan</v>
          </cell>
        </row>
        <row r="218">
          <cell r="A218" t="str">
            <v>SEN</v>
          </cell>
          <cell r="B218" t="str">
            <v>Senegal</v>
          </cell>
        </row>
        <row r="219">
          <cell r="A219" t="str">
            <v>SGP</v>
          </cell>
          <cell r="B219" t="str">
            <v>Singapore</v>
          </cell>
        </row>
        <row r="220">
          <cell r="A220" t="str">
            <v>SHN</v>
          </cell>
          <cell r="B220" t="str">
            <v>Saint Helena</v>
          </cell>
        </row>
        <row r="221">
          <cell r="A221" t="str">
            <v>SJM</v>
          </cell>
          <cell r="B221" t="str">
            <v>Svalbard and Jan Mayen Islands</v>
          </cell>
        </row>
        <row r="222">
          <cell r="A222" t="str">
            <v>SLB</v>
          </cell>
          <cell r="B222" t="str">
            <v>Solomon Islands</v>
          </cell>
        </row>
        <row r="223">
          <cell r="A223" t="str">
            <v>SLE</v>
          </cell>
          <cell r="B223" t="str">
            <v>Sierra Leone</v>
          </cell>
        </row>
        <row r="224">
          <cell r="A224" t="str">
            <v>SLV</v>
          </cell>
          <cell r="B224" t="str">
            <v>El Salvador</v>
          </cell>
        </row>
        <row r="225">
          <cell r="A225" t="str">
            <v>SMR</v>
          </cell>
          <cell r="B225" t="str">
            <v>San Marino</v>
          </cell>
        </row>
        <row r="226">
          <cell r="A226" t="str">
            <v>SOM</v>
          </cell>
          <cell r="B226" t="str">
            <v>Somalia</v>
          </cell>
        </row>
        <row r="227">
          <cell r="A227" t="str">
            <v>SPM</v>
          </cell>
          <cell r="B227" t="str">
            <v>Saint Pierre and Miquelon</v>
          </cell>
        </row>
        <row r="228">
          <cell r="A228" t="str">
            <v>SRB</v>
          </cell>
          <cell r="B228" t="str">
            <v>Serbia</v>
          </cell>
        </row>
        <row r="229">
          <cell r="A229" t="str">
            <v>SSD</v>
          </cell>
          <cell r="B229" t="str">
            <v>South Sudan</v>
          </cell>
        </row>
        <row r="230">
          <cell r="A230" t="str">
            <v>STP</v>
          </cell>
          <cell r="B230" t="str">
            <v>Sao Tome and Principe</v>
          </cell>
        </row>
        <row r="231">
          <cell r="A231" t="str">
            <v>SUR</v>
          </cell>
          <cell r="B231" t="str">
            <v>Suriname</v>
          </cell>
        </row>
        <row r="232">
          <cell r="A232" t="str">
            <v>SVK</v>
          </cell>
          <cell r="B232" t="str">
            <v>Slovakia</v>
          </cell>
        </row>
        <row r="233">
          <cell r="A233" t="str">
            <v>SVN</v>
          </cell>
          <cell r="B233" t="str">
            <v>Slovenia</v>
          </cell>
        </row>
        <row r="234">
          <cell r="A234" t="str">
            <v>SWE</v>
          </cell>
          <cell r="B234" t="str">
            <v>Sweden</v>
          </cell>
        </row>
        <row r="235">
          <cell r="A235" t="str">
            <v>SWZ</v>
          </cell>
          <cell r="B235" t="str">
            <v>Swaziland</v>
          </cell>
        </row>
        <row r="236">
          <cell r="A236" t="str">
            <v>SXM</v>
          </cell>
          <cell r="B236" t="str">
            <v>Sint Maarten (Dutch part)</v>
          </cell>
        </row>
        <row r="237">
          <cell r="A237" t="str">
            <v>SYC</v>
          </cell>
          <cell r="B237" t="str">
            <v>Seychelles</v>
          </cell>
        </row>
        <row r="238">
          <cell r="A238" t="str">
            <v>SYR</v>
          </cell>
          <cell r="B238" t="str">
            <v>Syrian Arab Republic</v>
          </cell>
        </row>
        <row r="239">
          <cell r="A239" t="str">
            <v>TCA</v>
          </cell>
          <cell r="B239" t="str">
            <v>Turks and Caicos Islands</v>
          </cell>
        </row>
        <row r="240">
          <cell r="A240" t="str">
            <v>TCD</v>
          </cell>
          <cell r="B240" t="str">
            <v>Chad</v>
          </cell>
        </row>
        <row r="241">
          <cell r="A241" t="str">
            <v>TGO</v>
          </cell>
          <cell r="B241" t="str">
            <v>Togo</v>
          </cell>
        </row>
        <row r="242">
          <cell r="A242" t="str">
            <v>THA</v>
          </cell>
          <cell r="B242" t="str">
            <v>Thailand</v>
          </cell>
        </row>
        <row r="243">
          <cell r="A243" t="str">
            <v>TJK</v>
          </cell>
          <cell r="B243" t="str">
            <v>Tajikistan</v>
          </cell>
        </row>
        <row r="244">
          <cell r="A244" t="str">
            <v>TKL</v>
          </cell>
          <cell r="B244" t="str">
            <v>Tokelau</v>
          </cell>
        </row>
        <row r="245">
          <cell r="A245" t="str">
            <v>TKM</v>
          </cell>
          <cell r="B245" t="str">
            <v>Turkmenistan</v>
          </cell>
        </row>
        <row r="246">
          <cell r="A246" t="str">
            <v>TLS</v>
          </cell>
          <cell r="B246" t="str">
            <v>Timor-Leste</v>
          </cell>
        </row>
        <row r="247">
          <cell r="A247" t="str">
            <v>TON</v>
          </cell>
          <cell r="B247" t="str">
            <v>Tonga</v>
          </cell>
        </row>
        <row r="248">
          <cell r="A248" t="str">
            <v>TTO</v>
          </cell>
          <cell r="B248" t="str">
            <v>Trinidad and Tobago</v>
          </cell>
        </row>
        <row r="249">
          <cell r="A249" t="str">
            <v>TUN</v>
          </cell>
          <cell r="B249" t="str">
            <v>Tunisia</v>
          </cell>
        </row>
        <row r="250">
          <cell r="A250" t="str">
            <v>TUR</v>
          </cell>
          <cell r="B250" t="str">
            <v>Turkey</v>
          </cell>
        </row>
        <row r="251">
          <cell r="A251" t="str">
            <v>TUV</v>
          </cell>
          <cell r="B251" t="str">
            <v>Tuvalu</v>
          </cell>
        </row>
        <row r="252">
          <cell r="A252" t="str">
            <v>TZA</v>
          </cell>
          <cell r="B252" t="str">
            <v>United Republic of Tanzania</v>
          </cell>
        </row>
        <row r="253">
          <cell r="A253" t="str">
            <v>UGA</v>
          </cell>
          <cell r="B253" t="str">
            <v>Uganda</v>
          </cell>
        </row>
        <row r="254">
          <cell r="A254" t="str">
            <v>UKR</v>
          </cell>
          <cell r="B254" t="str">
            <v>Ukraine</v>
          </cell>
        </row>
        <row r="255">
          <cell r="A255" t="str">
            <v>URY</v>
          </cell>
          <cell r="B255" t="str">
            <v>Uruguay</v>
          </cell>
        </row>
        <row r="256">
          <cell r="A256" t="str">
            <v>USA</v>
          </cell>
          <cell r="B256" t="str">
            <v>United States of America</v>
          </cell>
        </row>
        <row r="257">
          <cell r="A257" t="str">
            <v>UZB</v>
          </cell>
          <cell r="B257" t="str">
            <v>Uzbekistan</v>
          </cell>
        </row>
        <row r="258">
          <cell r="A258" t="str">
            <v>VAT</v>
          </cell>
          <cell r="B258" t="str">
            <v>Holy See</v>
          </cell>
        </row>
        <row r="259">
          <cell r="A259" t="str">
            <v>VCT</v>
          </cell>
          <cell r="B259" t="str">
            <v>Saint Vincent and the Grenadines</v>
          </cell>
        </row>
        <row r="260">
          <cell r="A260" t="str">
            <v>VEN</v>
          </cell>
          <cell r="B260" t="str">
            <v>Venezuela (Bolivarian Republic of)</v>
          </cell>
        </row>
        <row r="261">
          <cell r="A261" t="str">
            <v>VGB</v>
          </cell>
          <cell r="B261" t="str">
            <v>British Virgin Islands</v>
          </cell>
        </row>
        <row r="262">
          <cell r="A262" t="str">
            <v>VIR</v>
          </cell>
          <cell r="B262" t="str">
            <v>United States Virgin Islands</v>
          </cell>
        </row>
        <row r="263">
          <cell r="A263" t="str">
            <v>VNM</v>
          </cell>
          <cell r="B263" t="str">
            <v>Viet Nam</v>
          </cell>
        </row>
        <row r="264">
          <cell r="A264" t="str">
            <v>VUT</v>
          </cell>
          <cell r="B264" t="str">
            <v>Vanuatu</v>
          </cell>
        </row>
        <row r="265">
          <cell r="A265" t="str">
            <v>WB_EAP</v>
          </cell>
          <cell r="B265" t="str">
            <v>East Asia and Pacific</v>
          </cell>
        </row>
        <row r="266">
          <cell r="A266" t="str">
            <v>WB_ECA</v>
          </cell>
          <cell r="B266" t="str">
            <v>Europe and Central Asia</v>
          </cell>
        </row>
        <row r="267">
          <cell r="A267" t="str">
            <v>WB_HIC</v>
          </cell>
          <cell r="B267" t="str">
            <v>High income</v>
          </cell>
        </row>
        <row r="268">
          <cell r="A268" t="str">
            <v>WB_LAC</v>
          </cell>
          <cell r="B268" t="str">
            <v>Latin America and the Caribbean</v>
          </cell>
        </row>
        <row r="269">
          <cell r="A269" t="str">
            <v>WB_LIC</v>
          </cell>
          <cell r="B269" t="str">
            <v>Low income</v>
          </cell>
        </row>
        <row r="270">
          <cell r="A270" t="str">
            <v>WB_LMC</v>
          </cell>
          <cell r="B270" t="str">
            <v>Lower middle income</v>
          </cell>
        </row>
        <row r="271">
          <cell r="A271" t="str">
            <v>WB_LMY</v>
          </cell>
          <cell r="B271" t="str">
            <v>Low and middle income economies</v>
          </cell>
        </row>
        <row r="272">
          <cell r="A272" t="str">
            <v>WB_MNA</v>
          </cell>
          <cell r="B272" t="str">
            <v>Middle East and North Africa</v>
          </cell>
        </row>
        <row r="273">
          <cell r="A273" t="str">
            <v>WB_SAS</v>
          </cell>
          <cell r="B273" t="str">
            <v>South Asia</v>
          </cell>
        </row>
        <row r="274">
          <cell r="A274" t="str">
            <v>WB_SSA</v>
          </cell>
          <cell r="B274" t="str">
            <v>Sub-Saharan Africa</v>
          </cell>
        </row>
        <row r="275">
          <cell r="A275" t="str">
            <v>WB_UMC</v>
          </cell>
          <cell r="B275" t="str">
            <v>Upper middle income</v>
          </cell>
        </row>
        <row r="276">
          <cell r="A276" t="str">
            <v>WB_WORLD</v>
          </cell>
          <cell r="B276" t="str">
            <v>World</v>
          </cell>
        </row>
        <row r="277">
          <cell r="A277" t="str">
            <v>WLF</v>
          </cell>
          <cell r="B277" t="str">
            <v>Wallis and Futuna Islands</v>
          </cell>
        </row>
        <row r="278">
          <cell r="A278" t="str">
            <v>WSM</v>
          </cell>
          <cell r="B278" t="str">
            <v>Samoa</v>
          </cell>
        </row>
        <row r="279">
          <cell r="A279" t="str">
            <v>YEM</v>
          </cell>
          <cell r="B279" t="str">
            <v>Yemen</v>
          </cell>
        </row>
        <row r="280">
          <cell r="A280" t="str">
            <v>ZAF</v>
          </cell>
          <cell r="B280" t="str">
            <v>South Africa</v>
          </cell>
        </row>
        <row r="281">
          <cell r="A281" t="str">
            <v>ZMB</v>
          </cell>
          <cell r="B281" t="str">
            <v>Zambia</v>
          </cell>
        </row>
        <row r="282">
          <cell r="A282" t="str">
            <v>ZWE</v>
          </cell>
          <cell r="B282" t="str">
            <v>Zimbabwe</v>
          </cell>
        </row>
      </sheetData>
      <sheetData sheetId="3">
        <row r="2">
          <cell r="A2" t="str">
            <v>SI_POV_DAY1</v>
          </cell>
          <cell r="B2" t="str">
            <v>Population below international poverty line</v>
          </cell>
        </row>
        <row r="3">
          <cell r="A3" t="str">
            <v>SI_POV_EMP1</v>
          </cell>
          <cell r="B3" t="str">
            <v>Employed population below international poverty line</v>
          </cell>
        </row>
        <row r="4">
          <cell r="A4" t="str">
            <v>SI_POV_NAHC</v>
          </cell>
          <cell r="B4" t="str">
            <v>Population below national poverty line</v>
          </cell>
        </row>
        <row r="5">
          <cell r="A5" t="str">
            <v>SI_POV_MLTDIM</v>
          </cell>
          <cell r="B5" t="str">
            <v>Population living in poverty in all its dimensions according to national definitions</v>
          </cell>
        </row>
        <row r="6">
          <cell r="A6" t="str">
            <v>SI_COV_POPT</v>
          </cell>
          <cell r="B6" t="str">
            <v>Population covered by social protection floors/systems</v>
          </cell>
        </row>
        <row r="7">
          <cell r="A7" t="str">
            <v>SI_COV_UEMP</v>
          </cell>
          <cell r="B7" t="str">
            <v>Unemployed receiving unemployment benefits</v>
          </cell>
        </row>
        <row r="8">
          <cell r="A8" t="str">
            <v>SI_SRV_ACCS</v>
          </cell>
          <cell r="B8" t="str">
            <v>Population living in households with access to basic services</v>
          </cell>
        </row>
        <row r="9">
          <cell r="A9" t="str">
            <v>SG_LND_TENUR</v>
          </cell>
          <cell r="B9" t="str">
            <v>Population with secure tenure rights to land</v>
          </cell>
        </row>
        <row r="10">
          <cell r="A10" t="str">
            <v>SH_STA_DSASR</v>
          </cell>
          <cell r="B10" t="str">
            <v>Mortality rate attributed to disaster</v>
          </cell>
        </row>
        <row r="11">
          <cell r="A11" t="str">
            <v>VC_DSR_AFFCT</v>
          </cell>
          <cell r="B11" t="str">
            <v>Persons affected by disaster</v>
          </cell>
        </row>
        <row r="12">
          <cell r="A12" t="str">
            <v>VC_DSR_GDPLS</v>
          </cell>
          <cell r="B12" t="str">
            <v>Direct disaster economic loss in relation to global GDP</v>
          </cell>
        </row>
        <row r="13">
          <cell r="A13" t="str">
            <v>SG_DSR_NLRRS</v>
          </cell>
          <cell r="B13" t="str">
            <v>National and local disaster risk reduction strategies</v>
          </cell>
        </row>
        <row r="14">
          <cell r="A14" t="str">
            <v>SI_PRP_GOVTRS</v>
          </cell>
          <cell r="B14" t="str">
            <v>Resources allocated by the government directly to poverty reduction programmes</v>
          </cell>
        </row>
        <row r="15">
          <cell r="A15" t="str">
            <v>SI_SRV_GOVTRS</v>
          </cell>
          <cell r="B15" t="str">
            <v>Total government spending on essential services (education, health and social protection)</v>
          </cell>
        </row>
        <row r="16">
          <cell r="A16" t="str">
            <v>SI_SRV_GOVTSR</v>
          </cell>
          <cell r="B16" t="str">
            <v>Government recurrent and capital spending to sectors that disproportionately benefit women, the poor and vulnerable groups</v>
          </cell>
        </row>
        <row r="17">
          <cell r="A17" t="str">
            <v>SN_ITK_DEFC</v>
          </cell>
          <cell r="B17" t="str">
            <v>Population undernourished</v>
          </cell>
        </row>
        <row r="18">
          <cell r="A18" t="str">
            <v>AG_PRD_FIESMS</v>
          </cell>
          <cell r="B18" t="str">
            <v>Prevalence of moderate or severe food insecurity in the population</v>
          </cell>
        </row>
        <row r="19">
          <cell r="A19" t="str">
            <v>AG_PRD_FIESS</v>
          </cell>
          <cell r="B19" t="str">
            <v>Prevalence of severe food insecurity in the population</v>
          </cell>
        </row>
        <row r="20">
          <cell r="A20" t="str">
            <v>SH_STA_STNT</v>
          </cell>
          <cell r="B20" t="str">
            <v>Children moderately or severely stunted</v>
          </cell>
        </row>
        <row r="21">
          <cell r="A21" t="str">
            <v>SH_STA_STNT_LB</v>
          </cell>
          <cell r="B21" t="str">
            <v>Children moderately or severely stunted (lower bound)</v>
          </cell>
        </row>
        <row r="22">
          <cell r="A22" t="str">
            <v>SH_STA_STNT_UB</v>
          </cell>
          <cell r="B22" t="str">
            <v>Children moderately or severely stunted (upper bound)</v>
          </cell>
        </row>
        <row r="23">
          <cell r="A23" t="str">
            <v>SH_STA_WAST</v>
          </cell>
          <cell r="B23" t="str">
            <v>Children moderately or severely wasted</v>
          </cell>
        </row>
        <row r="24">
          <cell r="A24" t="str">
            <v>SH_STA_WAST_LB</v>
          </cell>
          <cell r="B24" t="str">
            <v>Children moderately or severely wasted (lower bound)</v>
          </cell>
        </row>
        <row r="25">
          <cell r="A25" t="str">
            <v>SH_STA_WAST_UB</v>
          </cell>
          <cell r="B25" t="str">
            <v>Children moderately or severely wasted (upper bound)</v>
          </cell>
        </row>
        <row r="26">
          <cell r="A26" t="str">
            <v>SN_STA_OVWGT</v>
          </cell>
          <cell r="B26" t="str">
            <v>Children moderately or severely overweight</v>
          </cell>
        </row>
        <row r="27">
          <cell r="A27" t="str">
            <v>SN_STA_OVWGT_LB</v>
          </cell>
          <cell r="B27" t="str">
            <v>Children moderately or severely overweight (lower bound)</v>
          </cell>
        </row>
        <row r="28">
          <cell r="A28" t="str">
            <v>SN_STA_OVWGT_UB</v>
          </cell>
          <cell r="B28" t="str">
            <v>Children moderately or severely overweight (upper bound)</v>
          </cell>
        </row>
        <row r="29">
          <cell r="A29" t="str">
            <v>AG_INC_SMLFDP</v>
          </cell>
          <cell r="B29" t="str">
            <v>Average income of small-scale food producers</v>
          </cell>
        </row>
        <row r="30">
          <cell r="A30" t="str">
            <v>ER_RSK_LBRED</v>
          </cell>
          <cell r="B30" t="str">
            <v>Local breeds classified as being at not-at-risk</v>
          </cell>
        </row>
        <row r="31">
          <cell r="A31" t="str">
            <v>ER_NRK_LBRED</v>
          </cell>
          <cell r="B31" t="str">
            <v>Local breeds classified as being at risk</v>
          </cell>
        </row>
        <row r="32">
          <cell r="A32" t="str">
            <v>ER_UNK_LBRED</v>
          </cell>
          <cell r="B32" t="str">
            <v>Local breeds classified as being at an unknown level of risk of extinction</v>
          </cell>
        </row>
        <row r="33">
          <cell r="A33" t="str">
            <v>AG_PRD_ORTIND</v>
          </cell>
          <cell r="B33" t="str">
            <v>Agriculture orientation index for government expenditures</v>
          </cell>
        </row>
        <row r="34">
          <cell r="A34" t="str">
            <v>DC_TOF_AGRL</v>
          </cell>
          <cell r="B34" t="str">
            <v>Total Official Flows to support agriculture</v>
          </cell>
        </row>
        <row r="35">
          <cell r="A35" t="str">
            <v>DC_TOF_AGRP</v>
          </cell>
          <cell r="B35" t="str">
            <v>Total Official Flows to support agriculture as a percentage of sector-allocable Total Official Flows</v>
          </cell>
        </row>
        <row r="36">
          <cell r="A36" t="str">
            <v>AG_PRD_PSEST</v>
          </cell>
          <cell r="B36" t="str">
            <v>Producer Support Estimate</v>
          </cell>
        </row>
        <row r="37">
          <cell r="A37" t="str">
            <v>AG_PRD_XSUBDY</v>
          </cell>
          <cell r="B37" t="str">
            <v>Agricultural export subsidies</v>
          </cell>
        </row>
        <row r="38">
          <cell r="A38" t="str">
            <v>SH_STA_MORT</v>
          </cell>
          <cell r="B38" t="str">
            <v>Maternal mortality ratio</v>
          </cell>
        </row>
        <row r="39">
          <cell r="A39" t="str">
            <v>SH_STA_BRTC</v>
          </cell>
          <cell r="B39" t="str">
            <v>Births attended by skilled health personnel</v>
          </cell>
        </row>
        <row r="40">
          <cell r="A40" t="str">
            <v>SH_DYN_MORT</v>
          </cell>
          <cell r="B40" t="str">
            <v>Under-five mortality</v>
          </cell>
        </row>
        <row r="41">
          <cell r="A41" t="str">
            <v>SH_DYN_IMRT</v>
          </cell>
          <cell r="B41" t="str">
            <v>Infant mortality</v>
          </cell>
        </row>
        <row r="42">
          <cell r="A42" t="str">
            <v>SH_DYN_NMRT</v>
          </cell>
          <cell r="B42" t="str">
            <v>Neonatal mortality</v>
          </cell>
        </row>
        <row r="43">
          <cell r="A43" t="str">
            <v>SH_HIV_INCD</v>
          </cell>
          <cell r="B43" t="str">
            <v>HIV incidence</v>
          </cell>
        </row>
        <row r="44">
          <cell r="A44" t="str">
            <v>SH_TBS_INCD</v>
          </cell>
          <cell r="B44" t="str">
            <v>Tuberculosis incidence</v>
          </cell>
        </row>
        <row r="45">
          <cell r="A45" t="str">
            <v>SH_TBS_INCD_LB</v>
          </cell>
          <cell r="B45" t="str">
            <v>Tuberculosis incidence rate (lower bound)</v>
          </cell>
        </row>
        <row r="46">
          <cell r="A46" t="str">
            <v>SH_TBS_INCD_UB</v>
          </cell>
          <cell r="B46" t="str">
            <v>Tuberculosis incidence rate (upper bound)</v>
          </cell>
        </row>
        <row r="47">
          <cell r="A47" t="str">
            <v>SH_TBS_MORT</v>
          </cell>
          <cell r="B47" t="str">
            <v>Deaths due to tuberculosis</v>
          </cell>
        </row>
        <row r="48">
          <cell r="A48" t="str">
            <v>SH_TBS_MORT_LB</v>
          </cell>
          <cell r="B48" t="str">
            <v>Deaths due to tuberculosis (lower bound)</v>
          </cell>
        </row>
        <row r="49">
          <cell r="A49" t="str">
            <v>SH_TBS_MORT_UB</v>
          </cell>
          <cell r="B49" t="str">
            <v>Deaths due to tuberculosis (upper bound)</v>
          </cell>
        </row>
        <row r="50">
          <cell r="A50" t="str">
            <v>SH_STA_MALR</v>
          </cell>
          <cell r="B50" t="str">
            <v>Malaria incidence</v>
          </cell>
        </row>
        <row r="51">
          <cell r="A51" t="str">
            <v>SH_STA_HEPB</v>
          </cell>
          <cell r="B51" t="str">
            <v>Hepatitis B incidence rate</v>
          </cell>
        </row>
        <row r="52">
          <cell r="A52" t="str">
            <v>SH_TRP_INTVN</v>
          </cell>
          <cell r="B52" t="str">
            <v>Population requiring interventions against neglected tropical diseases</v>
          </cell>
        </row>
        <row r="53">
          <cell r="A53" t="str">
            <v>SH_DTH_NCOM</v>
          </cell>
          <cell r="B53" t="str">
            <v>Probability of dying from cardiovascular disease, cancer, diabetes or chronic respiratory disease</v>
          </cell>
        </row>
        <row r="54">
          <cell r="A54" t="str">
            <v>SH_STA_SCIDE</v>
          </cell>
          <cell r="B54" t="str">
            <v>Deaths attributed to suicide</v>
          </cell>
        </row>
        <row r="55">
          <cell r="A55" t="str">
            <v>SH_SUB_TRMT</v>
          </cell>
          <cell r="B55" t="str">
            <v>Coverage of treatment interventions for substance use disorders</v>
          </cell>
        </row>
        <row r="56">
          <cell r="A56" t="str">
            <v>SH_ALC_CONSPT</v>
          </cell>
          <cell r="B56" t="str">
            <v>Alcohol consumption per capita</v>
          </cell>
        </row>
        <row r="57">
          <cell r="A57" t="str">
            <v>SH_STA_TRAF</v>
          </cell>
          <cell r="B57" t="str">
            <v>Deaths due to road traffic injuries</v>
          </cell>
        </row>
        <row r="58">
          <cell r="A58" t="str">
            <v>SH_FPL_MTMM</v>
          </cell>
          <cell r="B58" t="str">
            <v>Met need for family planning, modern methods</v>
          </cell>
        </row>
        <row r="59">
          <cell r="A59" t="str">
            <v>SP_DYN_ADKL</v>
          </cell>
          <cell r="B59" t="str">
            <v>Adolescent births</v>
          </cell>
        </row>
        <row r="60">
          <cell r="A60" t="str">
            <v>SH_PHS_ESSTL</v>
          </cell>
          <cell r="B60" t="str">
            <v>Coverage of essential health services</v>
          </cell>
        </row>
        <row r="61">
          <cell r="A61" t="str">
            <v>SH_PHS_COVRG</v>
          </cell>
          <cell r="B61" t="str">
            <v>Population covered by health insurance or a public health system</v>
          </cell>
        </row>
        <row r="62">
          <cell r="A62" t="str">
            <v>SH_STA_AIRP</v>
          </cell>
          <cell r="B62" t="str">
            <v>Deaths attributed to household and ambient air pollution</v>
          </cell>
        </row>
        <row r="63">
          <cell r="A63" t="str">
            <v>SH_STA_WASH</v>
          </cell>
          <cell r="B63" t="str">
            <v>Deaths attributed to unsafe water, unsafe sanitation and lack of hygiene</v>
          </cell>
        </row>
        <row r="64">
          <cell r="A64" t="str">
            <v>SH_STA_POISN</v>
          </cell>
          <cell r="B64" t="str">
            <v>Deaths attributed to unintentional poisoning</v>
          </cell>
        </row>
        <row r="65">
          <cell r="A65" t="str">
            <v>SH_PRV_SMOK</v>
          </cell>
          <cell r="B65" t="str">
            <v>Smoking prevalence</v>
          </cell>
        </row>
        <row r="66">
          <cell r="A66" t="str">
            <v>SH_ACC_MDVAC</v>
          </cell>
          <cell r="B66" t="str">
            <v>Population with access to affordable medicines and vaccines on a sustainable basis</v>
          </cell>
        </row>
        <row r="67">
          <cell r="A67" t="str">
            <v>DC_TOF_HLTHL</v>
          </cell>
          <cell r="B67" t="str">
            <v>Total Official Flows to support medical research and basic heath sectors</v>
          </cell>
        </row>
        <row r="68">
          <cell r="A68" t="str">
            <v>DC_TOF_HLTHP</v>
          </cell>
          <cell r="B68" t="str">
            <v>Total Official Flows to support medical research and basic heath sectors as a percentage of sector-allocable Total Official Flows</v>
          </cell>
        </row>
        <row r="69">
          <cell r="A69" t="str">
            <v>SH_MED_HWKR</v>
          </cell>
          <cell r="B69" t="str">
            <v>Health worker density and distribution</v>
          </cell>
        </row>
        <row r="70">
          <cell r="A70" t="str">
            <v>SH_IHR_CAPPRD</v>
          </cell>
          <cell r="B70" t="str">
            <v>International Health Regulations (IHR) capacity and health emergency preparedness</v>
          </cell>
        </row>
        <row r="71">
          <cell r="A71" t="str">
            <v>SE_PRE_GPITCH</v>
          </cell>
          <cell r="B71" t="str">
            <v>Gender Parity Index of trained teachers in pre-primary education</v>
          </cell>
        </row>
        <row r="72">
          <cell r="A72" t="str">
            <v>SE_PRM_GPITCH</v>
          </cell>
          <cell r="B72" t="str">
            <v>Gender Parity Index of trained teachers in primary education</v>
          </cell>
        </row>
        <row r="73">
          <cell r="A73" t="str">
            <v>SE_LSC_GPITCH</v>
          </cell>
          <cell r="B73" t="str">
            <v>Gender Parity Index of trained teachers in lower secondary education</v>
          </cell>
        </row>
        <row r="74">
          <cell r="A74" t="str">
            <v>SE_USC_GPITCH</v>
          </cell>
          <cell r="B74" t="str">
            <v>Gender Parity Index of trained teachers in upper secondary education</v>
          </cell>
        </row>
        <row r="75">
          <cell r="A75" t="str">
            <v>SE_SEC_GPITCH</v>
          </cell>
          <cell r="B75" t="str">
            <v>Gender Parity Index of trained teachers in secondary education</v>
          </cell>
        </row>
        <row r="76">
          <cell r="A76" t="str">
            <v>SE_SCH_H2O</v>
          </cell>
          <cell r="B76" t="str">
            <v>Schools with access to basic drinking water</v>
          </cell>
        </row>
        <row r="77">
          <cell r="A77" t="str">
            <v>SE_SCH_ELECT</v>
          </cell>
          <cell r="B77" t="str">
            <v>Schools with access to electricity</v>
          </cell>
        </row>
        <row r="78">
          <cell r="A78" t="str">
            <v>DC_TOF_SCHIPSL</v>
          </cell>
          <cell r="B78" t="str">
            <v>Total Official Flows for scholarships</v>
          </cell>
        </row>
        <row r="79">
          <cell r="A79" t="str">
            <v>DC_TOF_SCHIPSP</v>
          </cell>
          <cell r="B79" t="str">
            <v>Total Official Flows for scholarships as a percentage of sector-allocable Total Official Flows</v>
          </cell>
        </row>
        <row r="80">
          <cell r="A80" t="str">
            <v>SE_PRE_TRTCHRTCH</v>
          </cell>
          <cell r="B80" t="str">
            <v>Trained teachers in pre-primary education</v>
          </cell>
        </row>
        <row r="81">
          <cell r="A81" t="str">
            <v>SE_PRM_TRTCHRTCH</v>
          </cell>
          <cell r="B81" t="str">
            <v>Trained teachers in primary education</v>
          </cell>
        </row>
        <row r="82">
          <cell r="A82" t="str">
            <v>SE_LSC_TRTCHRTCH</v>
          </cell>
          <cell r="B82" t="str">
            <v>Trained teachers in lower secondary education</v>
          </cell>
        </row>
        <row r="83">
          <cell r="A83" t="str">
            <v>SE_USC_TRTCHRTCH</v>
          </cell>
          <cell r="B83" t="str">
            <v>Trained teachers in upper secondary education</v>
          </cell>
        </row>
        <row r="84">
          <cell r="A84" t="str">
            <v>SE_SEC_TRTCHRTCH</v>
          </cell>
          <cell r="B84" t="str">
            <v>Trained teachers in secondary education</v>
          </cell>
        </row>
        <row r="85">
          <cell r="A85" t="str">
            <v>SG_GEN_DISCRM</v>
          </cell>
          <cell r="B85" t="str">
            <v>Legal frameworks exist to promote, enforce and monitor equality and non-discrimination on the basis of sex</v>
          </cell>
        </row>
        <row r="86">
          <cell r="A86" t="str">
            <v>VC_VAW_MARR</v>
          </cell>
          <cell r="B86" t="str">
            <v>Ever-partnered women and girls victim of physical, sexual or psychological violence by a current or former intimate partner in the previous 12 months</v>
          </cell>
        </row>
        <row r="87">
          <cell r="A87" t="str">
            <v>VC_VAW_OTHR</v>
          </cell>
          <cell r="B87" t="str">
            <v>Women and girls subjected to sexual violence by persons other than an intimate partner in the previous 12 months</v>
          </cell>
        </row>
        <row r="88">
          <cell r="A88" t="str">
            <v>SP_DYN_MRBF15</v>
          </cell>
          <cell r="B88" t="str">
            <v>Married or in a union before age 15</v>
          </cell>
        </row>
        <row r="89">
          <cell r="A89" t="str">
            <v>SP_DYN_MRBF18</v>
          </cell>
          <cell r="B89" t="str">
            <v>Married or in a union before age 18</v>
          </cell>
        </row>
        <row r="90">
          <cell r="A90" t="str">
            <v>SH_STA_FGMS</v>
          </cell>
          <cell r="B90" t="str">
            <v>Genital mutilation prevalence</v>
          </cell>
        </row>
        <row r="91">
          <cell r="A91" t="str">
            <v>SL_DOM_TSPD</v>
          </cell>
          <cell r="B91" t="str">
            <v>Time spent on unpaid domestic and care work</v>
          </cell>
        </row>
        <row r="92">
          <cell r="A92" t="str">
            <v>SG_GEN_NLGOVT</v>
          </cell>
          <cell r="B92" t="str">
            <v>Women in national parliaments and local governments</v>
          </cell>
        </row>
        <row r="93">
          <cell r="A93" t="str">
            <v>IC_GEN_MGTN</v>
          </cell>
          <cell r="B93" t="str">
            <v>Women in managerial positions</v>
          </cell>
        </row>
        <row r="94">
          <cell r="A94" t="str">
            <v>SH_FPL_INFM</v>
          </cell>
          <cell r="B94" t="str">
            <v>Women who make their own informed decisions regarding sexual relations, contraceptive use and reproductive health care</v>
          </cell>
        </row>
        <row r="95">
          <cell r="A95" t="str">
            <v>SG_GEN_FPLACS</v>
          </cell>
          <cell r="B95" t="str">
            <v>Laws and regulations exist to guarantee women access to sexual and reproductive health care, information and education</v>
          </cell>
        </row>
        <row r="96">
          <cell r="A96" t="str">
            <v>SG_GEN_LDOWN</v>
          </cell>
          <cell r="B96" t="str">
            <v>Legal framework exists to guarantee women’s equal rights to land ownership and/or control</v>
          </cell>
        </row>
        <row r="97">
          <cell r="A97" t="str">
            <v>IT_MOB_OWN</v>
          </cell>
          <cell r="B97" t="str">
            <v>Individuals who own a mobile telephone</v>
          </cell>
        </row>
        <row r="98">
          <cell r="A98" t="str">
            <v>SG_GEN_SYSTM</v>
          </cell>
          <cell r="B98" t="str">
            <v>System exists to track and make public allocations for gender equality and women’s empowerment</v>
          </cell>
        </row>
        <row r="99">
          <cell r="A99" t="str">
            <v>SH_H2O_IMPR</v>
          </cell>
          <cell r="B99" t="str">
            <v>Population using improved drinking water sources</v>
          </cell>
        </row>
        <row r="100">
          <cell r="A100" t="str">
            <v>SH_SAN_IMPR</v>
          </cell>
          <cell r="B100" t="str">
            <v>Population using improved sanitation facilities</v>
          </cell>
        </row>
        <row r="101">
          <cell r="A101" t="str">
            <v>ER_SAN_TRTD</v>
          </cell>
          <cell r="B101" t="str">
            <v>Wastewater safely treated</v>
          </cell>
        </row>
        <row r="102">
          <cell r="A102" t="str">
            <v>ER_H2O_QUAL</v>
          </cell>
          <cell r="B102" t="str">
            <v>Bodies of water with good ambient water quality</v>
          </cell>
        </row>
        <row r="103">
          <cell r="A103" t="str">
            <v>ER_H2O_EFCY</v>
          </cell>
          <cell r="B103" t="str">
            <v>Water-use efficiency</v>
          </cell>
        </row>
        <row r="104">
          <cell r="A104" t="str">
            <v>ER_H2O_STRESS</v>
          </cell>
          <cell r="B104" t="str">
            <v>Level of water stress</v>
          </cell>
        </row>
        <row r="105">
          <cell r="A105" t="str">
            <v>ER_H2O_INTG</v>
          </cell>
          <cell r="B105" t="str">
            <v>Degree of integrated water resources management implementation</v>
          </cell>
        </row>
        <row r="106">
          <cell r="A106" t="str">
            <v>SG_H2O_COOP</v>
          </cell>
          <cell r="B106" t="str">
            <v>Transboundary basin area with an operational arrangement for water cooperation</v>
          </cell>
        </row>
        <row r="107">
          <cell r="A107" t="str">
            <v>ER_H2O_ECSY</v>
          </cell>
          <cell r="B107" t="str">
            <v>Change in the extent of water-related ecosystems</v>
          </cell>
        </row>
        <row r="108">
          <cell r="A108" t="str">
            <v>DC_TOF_WASHL</v>
          </cell>
          <cell r="B108" t="str">
            <v>Total Official Flows for water supply and sanitation</v>
          </cell>
        </row>
        <row r="109">
          <cell r="A109" t="str">
            <v>DC_TOF_WASHP</v>
          </cell>
          <cell r="B109" t="str">
            <v>Total Official Flows for water supply and sanitation as a percentage of sector-allocable Total Official Flows</v>
          </cell>
        </row>
        <row r="110">
          <cell r="A110" t="str">
            <v>ER_H2O_PROCED</v>
          </cell>
          <cell r="B110" t="str">
            <v>Countries with clearly defined procedures in law or policy for participation by service users/communities in planning program in water management</v>
          </cell>
        </row>
        <row r="111">
          <cell r="A111" t="str">
            <v>ER_SAN_PROCED</v>
          </cell>
          <cell r="B111" t="str">
            <v>Countries with clearly defined procedures in law or policy for participation by service users/communities in planning program in sanitation management</v>
          </cell>
        </row>
        <row r="112">
          <cell r="A112" t="str">
            <v>ER_HYG_PROCED</v>
          </cell>
          <cell r="B112" t="str">
            <v>Countries with clearly defined procedures in law or policy for participation by service users/communities in planning program in hygiene promotion</v>
          </cell>
        </row>
        <row r="113">
          <cell r="A113" t="str">
            <v>ER_H2O_PARTIC</v>
          </cell>
          <cell r="B113" t="str">
            <v>Countries with high level of users/communities participating in planning programs in water management</v>
          </cell>
        </row>
        <row r="114">
          <cell r="A114" t="str">
            <v>ER_SAN_PARTIC</v>
          </cell>
          <cell r="B114" t="str">
            <v>Countries with high level of users/communities participating in planning programs in sanitation management</v>
          </cell>
        </row>
        <row r="115">
          <cell r="A115" t="str">
            <v>ER_HYG_PARTIC</v>
          </cell>
          <cell r="B115" t="str">
            <v>Countries with high level of users/communities participating in planning programs in hygiene promotion</v>
          </cell>
        </row>
        <row r="116">
          <cell r="A116" t="str">
            <v>EG_ELC_ACCS</v>
          </cell>
          <cell r="B116" t="str">
            <v>Population with access to electricity</v>
          </cell>
        </row>
        <row r="117">
          <cell r="A117" t="str">
            <v>EG_EGY_CLEAN</v>
          </cell>
          <cell r="B117" t="str">
            <v>Population with primary reliance on clean fuels and technology</v>
          </cell>
        </row>
        <row r="118">
          <cell r="A118" t="str">
            <v>EG_FEC_RNEW</v>
          </cell>
          <cell r="B118" t="str">
            <v>Renewable energy share in the total final energy consumption</v>
          </cell>
        </row>
        <row r="119">
          <cell r="A119" t="str">
            <v>EG_EGY_PRIM</v>
          </cell>
          <cell r="B119" t="str">
            <v>Energy intensity level of primary energy</v>
          </cell>
        </row>
        <row r="120">
          <cell r="A120" t="str">
            <v>NY_GDP_PCAP</v>
          </cell>
          <cell r="B120" t="str">
            <v>GDP per capita growth</v>
          </cell>
        </row>
        <row r="121">
          <cell r="A121" t="str">
            <v>SL_EMP_PCAP</v>
          </cell>
          <cell r="B121" t="str">
            <v>Growth rate of real GDP per employed person</v>
          </cell>
        </row>
        <row r="122">
          <cell r="A122" t="str">
            <v>SL_ISV_IFRM</v>
          </cell>
          <cell r="B122" t="str">
            <v>Proportion of informal employment in non-agriculture</v>
          </cell>
        </row>
        <row r="123">
          <cell r="A123" t="str">
            <v>EN_MAT_FTPRTN</v>
          </cell>
          <cell r="B123" t="str">
            <v>Material footprint</v>
          </cell>
        </row>
        <row r="124">
          <cell r="A124" t="str">
            <v>EN_MAT_DOMCMPT</v>
          </cell>
          <cell r="B124" t="str">
            <v>Domestic material consumption per capita</v>
          </cell>
        </row>
        <row r="125">
          <cell r="A125" t="str">
            <v>SL_EMP_EARN</v>
          </cell>
          <cell r="B125" t="str">
            <v>Average hourly earnings</v>
          </cell>
        </row>
        <row r="126">
          <cell r="A126" t="str">
            <v>SL_TLF_UEM</v>
          </cell>
          <cell r="B126" t="str">
            <v>Unemployment rate</v>
          </cell>
        </row>
        <row r="127">
          <cell r="A127" t="str">
            <v>SL_TLF_NEET</v>
          </cell>
          <cell r="B127" t="str">
            <v>Proportion not in education, employment or training</v>
          </cell>
        </row>
        <row r="128">
          <cell r="A128" t="str">
            <v>SL_TLF_CHD</v>
          </cell>
          <cell r="B128" t="str">
            <v>Children in employment</v>
          </cell>
        </row>
        <row r="129">
          <cell r="A129" t="str">
            <v>SL_TLF_CHDLBR</v>
          </cell>
          <cell r="B129" t="str">
            <v>Children in labour</v>
          </cell>
        </row>
        <row r="130">
          <cell r="A130" t="str">
            <v>SL_TLF_CHDHAZ</v>
          </cell>
          <cell r="B130" t="str">
            <v>Children in hazadous work</v>
          </cell>
        </row>
        <row r="131">
          <cell r="A131" t="str">
            <v>SL_EMP_INJUR</v>
          </cell>
          <cell r="B131" t="str">
            <v>Fatal and non-fatal occupational injuries</v>
          </cell>
        </row>
        <row r="132">
          <cell r="A132" t="str">
            <v>SG_LAB_CMPLN</v>
          </cell>
          <cell r="B132" t="str">
            <v>Increase in national compliance of labour rights</v>
          </cell>
        </row>
        <row r="133">
          <cell r="A133" t="str">
            <v>ST_TRM_GTOTL</v>
          </cell>
          <cell r="B133" t="str">
            <v>Tourism direct GDP as a proportion of total GDP and in growth rate</v>
          </cell>
        </row>
        <row r="134">
          <cell r="A134" t="str">
            <v>ST_JOB_TOURM</v>
          </cell>
          <cell r="B134" t="str">
            <v>Tourism industry jobs</v>
          </cell>
        </row>
        <row r="135">
          <cell r="A135" t="str">
            <v>FB_BNK_BHATM</v>
          </cell>
          <cell r="B135" t="str">
            <v>Automated teller machines and Commercial bank branches</v>
          </cell>
        </row>
        <row r="136">
          <cell r="A136" t="str">
            <v>FB_BNK_ACCSS</v>
          </cell>
          <cell r="B136" t="str">
            <v>Account at a financial institution or mobile-money-service provider</v>
          </cell>
        </row>
        <row r="137">
          <cell r="A137" t="str">
            <v>DC_TOF_TRDDBML</v>
          </cell>
          <cell r="B137" t="str">
            <v>Total Official Flows for trade disbursements</v>
          </cell>
        </row>
        <row r="138">
          <cell r="A138" t="str">
            <v>DC_TOF_TRDDBMP</v>
          </cell>
          <cell r="B138" t="str">
            <v>Total Official Flows for trade disbursements as a percentage of sector-allocable Total Official Flows</v>
          </cell>
        </row>
        <row r="139">
          <cell r="A139" t="str">
            <v>DC_TOF_TRDCML</v>
          </cell>
          <cell r="B139" t="str">
            <v>Total Official Flows for trade commitments</v>
          </cell>
        </row>
        <row r="140">
          <cell r="A140" t="str">
            <v>DC_TOF_TRDCMP</v>
          </cell>
          <cell r="B140" t="str">
            <v>Total Official Flows for trade commitments as a percentage of sector-allocable Total Official Flows</v>
          </cell>
        </row>
        <row r="141">
          <cell r="A141" t="str">
            <v>IS_RRD_FR2KM</v>
          </cell>
          <cell r="B141" t="str">
            <v>Population who live within 2 km of an all-season road</v>
          </cell>
        </row>
        <row r="142">
          <cell r="A142" t="str">
            <v>IS_TRP_PSSGR</v>
          </cell>
          <cell r="B142" t="str">
            <v>Passenger volumes by air transport</v>
          </cell>
        </row>
        <row r="143">
          <cell r="A143" t="str">
            <v>IS_TRP_FRGHT</v>
          </cell>
          <cell r="B143" t="str">
            <v>Freight volumes by air transport</v>
          </cell>
        </row>
        <row r="144">
          <cell r="A144" t="str">
            <v>NV_IND_MANF</v>
          </cell>
          <cell r="B144" t="str">
            <v>Manufacturing, value added (% of GDP)</v>
          </cell>
        </row>
        <row r="145">
          <cell r="A145" t="str">
            <v>NV_IND_MANFPC</v>
          </cell>
          <cell r="B145" t="str">
            <v>Manufacturing, value added (per capita)</v>
          </cell>
        </row>
        <row r="146">
          <cell r="A146" t="str">
            <v>SL_TLF_MANF</v>
          </cell>
          <cell r="B146" t="str">
            <v>Employment in manufacturing</v>
          </cell>
        </row>
        <row r="147">
          <cell r="A147" t="str">
            <v>NV_IND_SMLSC</v>
          </cell>
          <cell r="B147" t="str">
            <v>Small-scale industries, value added (% of total value added)</v>
          </cell>
        </row>
        <row r="148">
          <cell r="A148" t="str">
            <v>EN_ATM_CO2</v>
          </cell>
          <cell r="B148" t="str">
            <v>Carbon dioxide emissions</v>
          </cell>
        </row>
        <row r="149">
          <cell r="A149" t="str">
            <v>GB_XPD_RSDV</v>
          </cell>
          <cell r="B149" t="str">
            <v>Research and development expenditure (% of GDP)</v>
          </cell>
        </row>
        <row r="150">
          <cell r="A150" t="str">
            <v>GB_POP_SCIERD</v>
          </cell>
          <cell r="B150" t="str">
            <v>Researchers in R&amp;D (per million people)</v>
          </cell>
        </row>
        <row r="151">
          <cell r="A151" t="str">
            <v>DC_TOF_INFRAL</v>
          </cell>
          <cell r="B151" t="str">
            <v>Total Official Flows to support infrastructure</v>
          </cell>
        </row>
        <row r="152">
          <cell r="A152" t="str">
            <v>DC_TOF_INFRAP</v>
          </cell>
          <cell r="B152" t="str">
            <v>Total Official Flows to support infrastructure as a percentage of sector-allocable Total Official Flows</v>
          </cell>
        </row>
        <row r="153">
          <cell r="A153" t="str">
            <v>NV_IND_TECH</v>
          </cell>
          <cell r="B153" t="str">
            <v>Medium and high-tech industries, value added (% of total value added)</v>
          </cell>
        </row>
        <row r="154">
          <cell r="A154" t="str">
            <v>IT_MOB_NETWK</v>
          </cell>
          <cell r="B154" t="str">
            <v>Population covered by a mobile network</v>
          </cell>
        </row>
        <row r="155">
          <cell r="A155" t="str">
            <v>IT_MOB_3GNTWK</v>
          </cell>
          <cell r="B155" t="str">
            <v>Population covered by a 3G mobile network</v>
          </cell>
        </row>
        <row r="156">
          <cell r="A156" t="str">
            <v>SI_HEI_BTN40</v>
          </cell>
          <cell r="B156" t="str">
            <v>Growth rates of household expenditure or income per capita among the bottom 40 per cent of the population and the total population</v>
          </cell>
        </row>
        <row r="157">
          <cell r="A157" t="str">
            <v>SI_POV_MDINC</v>
          </cell>
          <cell r="B157" t="str">
            <v>Population living below 50 per cent of median income</v>
          </cell>
        </row>
        <row r="158">
          <cell r="A158" t="str">
            <v>VC_VAW_DISCRM</v>
          </cell>
          <cell r="B158" t="str">
            <v>Population reporting being discriminated against or harassed in last 12 months</v>
          </cell>
        </row>
        <row r="159">
          <cell r="A159" t="str">
            <v>SL_EMP_GTOTL</v>
          </cell>
          <cell r="B159" t="str">
            <v>Labour share of GDP, comprising wages and social protection transfers</v>
          </cell>
        </row>
        <row r="160">
          <cell r="A160" t="str">
            <v>SG_INT_MBRAFDB</v>
          </cell>
          <cell r="B160" t="str">
            <v>Members, African Development Bank</v>
          </cell>
        </row>
        <row r="161">
          <cell r="A161" t="str">
            <v>SG_INT_MBRADB</v>
          </cell>
          <cell r="B161" t="str">
            <v>Members, Asian Development Bank</v>
          </cell>
        </row>
        <row r="162">
          <cell r="A162" t="str">
            <v>SG_INT_MBRFSB</v>
          </cell>
          <cell r="B162" t="str">
            <v>Members, Financial Stability Board</v>
          </cell>
        </row>
        <row r="163">
          <cell r="A163" t="str">
            <v>SG_INT_MBRIABD</v>
          </cell>
          <cell r="B163" t="str">
            <v>Members, Inter-American Development Bank</v>
          </cell>
        </row>
        <row r="164">
          <cell r="A164" t="str">
            <v>SG_INT_MBRIBRD</v>
          </cell>
          <cell r="B164" t="str">
            <v>Members, International Bank for Reconstruction and Development</v>
          </cell>
        </row>
        <row r="165">
          <cell r="A165" t="str">
            <v>SG_INT_MBRIFC</v>
          </cell>
          <cell r="B165" t="str">
            <v>Members, International Finance Corporation</v>
          </cell>
        </row>
        <row r="166">
          <cell r="A166" t="str">
            <v>SG_INT_MBRIMF</v>
          </cell>
          <cell r="B166" t="str">
            <v>Members, International Monetary Fund</v>
          </cell>
        </row>
        <row r="167">
          <cell r="A167" t="str">
            <v>SG_INT_MBRECOSOC</v>
          </cell>
          <cell r="B167" t="str">
            <v>Members, UN Economic and Social Council</v>
          </cell>
        </row>
        <row r="168">
          <cell r="A168" t="str">
            <v>SG_INT_MBRUNGA</v>
          </cell>
          <cell r="B168" t="str">
            <v>Members, UN General Assembly</v>
          </cell>
        </row>
        <row r="169">
          <cell r="A169" t="str">
            <v>SG_INT_MBRUNSC</v>
          </cell>
          <cell r="B169" t="str">
            <v>Members, UN Security Council</v>
          </cell>
        </row>
        <row r="170">
          <cell r="A170" t="str">
            <v>SG_INT_MBRWTO</v>
          </cell>
          <cell r="B170" t="str">
            <v>Members, World Trade Organisation</v>
          </cell>
        </row>
        <row r="171">
          <cell r="A171" t="str">
            <v>SG_INT_VRTAFDB</v>
          </cell>
          <cell r="B171" t="str">
            <v>Voting rights, African Development Bank</v>
          </cell>
        </row>
        <row r="172">
          <cell r="A172" t="str">
            <v>SG_INT_VRTADB</v>
          </cell>
          <cell r="B172" t="str">
            <v>Voting rights, Asian Development Bank</v>
          </cell>
        </row>
        <row r="173">
          <cell r="A173" t="str">
            <v>SG_INT_VRTFSB</v>
          </cell>
          <cell r="B173" t="str">
            <v>Voting rights, Financial Stability Board</v>
          </cell>
        </row>
        <row r="174">
          <cell r="A174" t="str">
            <v>SG_INT_VRTIABD</v>
          </cell>
          <cell r="B174" t="str">
            <v>Voting rights, Inter-American Development Bank</v>
          </cell>
        </row>
        <row r="175">
          <cell r="A175" t="str">
            <v>SG_INT_VRTIBRD</v>
          </cell>
          <cell r="B175" t="str">
            <v>Voting rights, International Bank for Reconstruction and Development</v>
          </cell>
        </row>
        <row r="176">
          <cell r="A176" t="str">
            <v>SG_INT_VRTIFC</v>
          </cell>
          <cell r="B176" t="str">
            <v>Voting rights, International Finance Corporation</v>
          </cell>
        </row>
        <row r="177">
          <cell r="A177" t="str">
            <v>SG_INT_VRTIMF</v>
          </cell>
          <cell r="B177" t="str">
            <v>Voting rights, International Monetary Fund</v>
          </cell>
        </row>
        <row r="178">
          <cell r="A178" t="str">
            <v>SG_INT_VRTECOSOC</v>
          </cell>
          <cell r="B178" t="str">
            <v>Voting rights, UN Economic and Social Council</v>
          </cell>
        </row>
        <row r="179">
          <cell r="A179" t="str">
            <v>SG_INT_VRTUNGA</v>
          </cell>
          <cell r="B179" t="str">
            <v>Voting rights, UN General Assembly</v>
          </cell>
        </row>
        <row r="180">
          <cell r="A180" t="str">
            <v>SG_INT_VRTUNSC</v>
          </cell>
          <cell r="B180" t="str">
            <v>Voting rights, UN Security Council</v>
          </cell>
        </row>
        <row r="181">
          <cell r="A181" t="str">
            <v>SG_INT_VRTWTO</v>
          </cell>
          <cell r="B181" t="str">
            <v>Voting rights, World Trade Organisation</v>
          </cell>
        </row>
        <row r="182">
          <cell r="A182" t="str">
            <v>SG_MIG_POLCY</v>
          </cell>
          <cell r="B182" t="str">
            <v>Well-managed migration policies implemented</v>
          </cell>
        </row>
        <row r="183">
          <cell r="A183" t="str">
            <v>TM_TRF_ZERO</v>
          </cell>
          <cell r="B183" t="str">
            <v>Tariff lines applied to imports with zero-tariff</v>
          </cell>
        </row>
        <row r="184">
          <cell r="A184" t="str">
            <v>DC_TRF_TOTL</v>
          </cell>
          <cell r="B184" t="str">
            <v>Total assistance for development</v>
          </cell>
        </row>
        <row r="185">
          <cell r="A185" t="str">
            <v>SI_RMT_COST</v>
          </cell>
          <cell r="B185" t="str">
            <v>Average transaction cost of remittances (%)</v>
          </cell>
        </row>
        <row r="186">
          <cell r="A186" t="str">
            <v>EN_LND_SLUM</v>
          </cell>
          <cell r="B186" t="str">
            <v>Population living in slums, informal settlements or inadequate housing</v>
          </cell>
        </row>
        <row r="187">
          <cell r="A187" t="str">
            <v>IS_PUB_ACCSS</v>
          </cell>
          <cell r="B187" t="str">
            <v>Population that has convenient access to public transport</v>
          </cell>
        </row>
        <row r="188">
          <cell r="A188" t="str">
            <v>AG_LND_CSMPOP</v>
          </cell>
          <cell r="B188" t="str">
            <v>Ratio of land consumption rate to population growth rate</v>
          </cell>
        </row>
        <row r="189">
          <cell r="A189" t="str">
            <v>EN_REF_COLDIS</v>
          </cell>
          <cell r="B189" t="str">
            <v>Solid waste regularly collected and with adequate final discharge out of total solid waste generated</v>
          </cell>
        </row>
        <row r="190">
          <cell r="A190" t="str">
            <v>EN_ATM_PM25</v>
          </cell>
          <cell r="B190" t="str">
            <v>Annual mean levels of fine particulate matter in cities</v>
          </cell>
        </row>
        <row r="191">
          <cell r="A191" t="str">
            <v>EN_SPC_ACCSS</v>
          </cell>
          <cell r="B191" t="str">
            <v>Share of the built-up area of cities that is open space for public use for all</v>
          </cell>
        </row>
        <row r="192">
          <cell r="A192" t="str">
            <v>VC_VAW_PHYSXH</v>
          </cell>
          <cell r="B192" t="str">
            <v>Population victim of physical or sexual harassment in last 12 months</v>
          </cell>
        </row>
        <row r="193">
          <cell r="A193" t="str">
            <v>SG_CTY_URRGPN</v>
          </cell>
          <cell r="B193" t="str">
            <v>Population living in cities with urban and regional development plans</v>
          </cell>
        </row>
        <row r="194">
          <cell r="A194" t="str">
            <v>SG_DSR_LRRS</v>
          </cell>
          <cell r="B194" t="str">
            <v>Local governments with disaster risk reduction strategies</v>
          </cell>
        </row>
        <row r="195">
          <cell r="A195" t="str">
            <v>DC_FND_CONSTR</v>
          </cell>
          <cell r="B195" t="str">
            <v>Proportion of financial support to the least developed countries that is allocated to the construction and retrofitting of sustainable, resilient and resource-efficient buildings utilizing local materials</v>
          </cell>
        </row>
        <row r="196">
          <cell r="A196" t="str">
            <v>SG_SCP_NAPPT</v>
          </cell>
          <cell r="B196" t="str">
            <v>Sustainable consumption and production (SCP) national action plans</v>
          </cell>
        </row>
        <row r="197">
          <cell r="A197" t="str">
            <v>AG_PRD_FDLSS</v>
          </cell>
          <cell r="B197" t="str">
            <v>Food loss index</v>
          </cell>
        </row>
        <row r="198">
          <cell r="A198" t="str">
            <v>SG_HAZ_BASEL</v>
          </cell>
          <cell r="B198" t="str">
            <v>Parties to the Basel Convention</v>
          </cell>
        </row>
        <row r="199">
          <cell r="A199" t="str">
            <v>SG_HAZ_ROTDAM</v>
          </cell>
          <cell r="B199" t="str">
            <v>Parties to the Rotterdam Convention</v>
          </cell>
        </row>
        <row r="200">
          <cell r="A200" t="str">
            <v>SG_HAZ_STHOLM</v>
          </cell>
          <cell r="B200" t="str">
            <v>Parties to the Stockholm Convention</v>
          </cell>
        </row>
        <row r="201">
          <cell r="A201" t="str">
            <v>EN_REF_HAZPC</v>
          </cell>
          <cell r="B201" t="str">
            <v>Hazardous waste generated per capita and proportion of hazardous waste treated, by type of treatment</v>
          </cell>
        </row>
        <row r="202">
          <cell r="A202" t="str">
            <v>SG_SPP_POLACT</v>
          </cell>
          <cell r="B202" t="str">
            <v>Sustainable public procurement policies and action plans implemented</v>
          </cell>
        </row>
        <row r="203">
          <cell r="A203" t="str">
            <v>DC_FND_SCPEST</v>
          </cell>
          <cell r="B203" t="str">
            <v>Funding on research and development for sustainable consumption and production and environmentally sound technologies</v>
          </cell>
        </row>
        <row r="204">
          <cell r="A204" t="str">
            <v>ST_STS_IMPLD</v>
          </cell>
          <cell r="B204" t="str">
            <v>Sustainable tourism strategies or policies and implemented action plans with agreed monitoring and evaluation tools</v>
          </cell>
        </row>
        <row r="205">
          <cell r="A205" t="str">
            <v>DC_FND_CLMCHG</v>
          </cell>
          <cell r="B205" t="str">
            <v>Receipt of specialized support, and amount of support, including finance, technology and capacity-building, for mechanisms for raising capacities for effective climate change-related planning and management, including focusing on women, youth and local an</v>
          </cell>
        </row>
        <row r="206">
          <cell r="A206" t="str">
            <v>ER_H2O_FWTL</v>
          </cell>
          <cell r="B206" t="str">
            <v>Fish stocks within biologically sustainable levels</v>
          </cell>
        </row>
        <row r="207">
          <cell r="A207" t="str">
            <v>ER_MRN_MPA</v>
          </cell>
          <cell r="B207" t="str">
            <v>Marine areas protected</v>
          </cell>
        </row>
        <row r="208">
          <cell r="A208" t="str">
            <v>AG_LND_FRST</v>
          </cell>
          <cell r="B208" t="str">
            <v>Land area covered by forest</v>
          </cell>
        </row>
        <row r="209">
          <cell r="A209" t="str">
            <v>ER_PTD_TERR</v>
          </cell>
          <cell r="B209" t="str">
            <v>Important sites for terrestrial biodiversity protected</v>
          </cell>
        </row>
        <row r="210">
          <cell r="A210" t="str">
            <v>ER_PTD_FRHWTR</v>
          </cell>
          <cell r="B210" t="str">
            <v>Important sites for freshwater biodiversity protected</v>
          </cell>
        </row>
        <row r="211">
          <cell r="A211" t="str">
            <v>ER_PTD_MTN</v>
          </cell>
          <cell r="B211" t="str">
            <v>Important sites for mountain biodiversity protected</v>
          </cell>
        </row>
        <row r="212">
          <cell r="A212" t="str">
            <v>ER_MTN_GRNCVI</v>
          </cell>
          <cell r="B212" t="str">
            <v>Mountain Green Cover Index</v>
          </cell>
        </row>
        <row r="213">
          <cell r="A213" t="str">
            <v>ER_RSK_LST</v>
          </cell>
          <cell r="B213" t="str">
            <v>Red List Index</v>
          </cell>
        </row>
        <row r="214">
          <cell r="A214" t="str">
            <v>ER_RSK_LST_LB</v>
          </cell>
          <cell r="B214" t="str">
            <v>Red List Index (lower bound)</v>
          </cell>
        </row>
        <row r="215">
          <cell r="A215" t="str">
            <v>ER_RSK_LST_UB</v>
          </cell>
          <cell r="B215" t="str">
            <v>Red List Index (upper bound)</v>
          </cell>
        </row>
        <row r="216">
          <cell r="A216" t="str">
            <v>ER_RSK_WLFTRD</v>
          </cell>
          <cell r="B216" t="str">
            <v>Traded wildlife that was poached or illicitly trafficked</v>
          </cell>
        </row>
        <row r="217">
          <cell r="A217" t="str">
            <v>DC_ODA_BDVL</v>
          </cell>
          <cell r="B217" t="str">
            <v>ODA for biodiversity</v>
          </cell>
        </row>
        <row r="218">
          <cell r="A218" t="str">
            <v>DC_ODA_BDVP</v>
          </cell>
          <cell r="B218" t="str">
            <v>ODA for biodiversity as a percentage of sector-allocable ODA</v>
          </cell>
        </row>
        <row r="219">
          <cell r="A219" t="str">
            <v>VC_IHR_PSRC</v>
          </cell>
          <cell r="B219" t="str">
            <v>Intentional homicides</v>
          </cell>
        </row>
        <row r="220">
          <cell r="A220" t="str">
            <v>VC_IHR_PSRC_LB</v>
          </cell>
          <cell r="B220" t="str">
            <v>Intentional homicides (lower bound)</v>
          </cell>
        </row>
        <row r="221">
          <cell r="A221" t="str">
            <v>VC_IHR_PSRC_UB</v>
          </cell>
          <cell r="B221" t="str">
            <v>Intentional homicides (upper bound)</v>
          </cell>
        </row>
        <row r="222">
          <cell r="A222" t="str">
            <v>VC_BTL_DETH</v>
          </cell>
          <cell r="B222" t="str">
            <v>Conflict-related deaths</v>
          </cell>
        </row>
        <row r="223">
          <cell r="A223" t="str">
            <v>VC_VAW_PHYSXV</v>
          </cell>
          <cell r="B223" t="str">
            <v>Population victim of physical, psychological or sexual violence in last 12 months</v>
          </cell>
        </row>
        <row r="224">
          <cell r="A224" t="str">
            <v>VC_VAW_SAFE</v>
          </cell>
          <cell r="B224" t="str">
            <v>Population that feel safe walking alone around the area they live</v>
          </cell>
        </row>
        <row r="225">
          <cell r="A225" t="str">
            <v>VC_VAW_PHYPYV</v>
          </cell>
          <cell r="B225" t="str">
            <v>Victims of physical punishment and/or psychological aggression by caregivers in last month</v>
          </cell>
        </row>
        <row r="226">
          <cell r="A226" t="str">
            <v>VC_VAW_HMTRAF</v>
          </cell>
          <cell r="B226" t="str">
            <v>Victims of human trafficking</v>
          </cell>
        </row>
        <row r="227">
          <cell r="A227" t="str">
            <v>VC_VAW_SXVLN</v>
          </cell>
          <cell r="B227" t="str">
            <v>Population who experienced sexual violence by age 18</v>
          </cell>
        </row>
        <row r="228">
          <cell r="A228" t="str">
            <v>VC_VAW_AUTHR</v>
          </cell>
          <cell r="B228" t="str">
            <v>Victims of violence who reported their victimization to authorities</v>
          </cell>
        </row>
        <row r="229">
          <cell r="A229" t="str">
            <v>VC_PRS_UNSEC</v>
          </cell>
          <cell r="B229" t="str">
            <v>Unsentenced detainees as a proportion of overall prison population</v>
          </cell>
        </row>
        <row r="230">
          <cell r="A230" t="str">
            <v>VC_FIF_IOICIT</v>
          </cell>
          <cell r="B230" t="str">
            <v>Total value of inward and outward illicit financial flows</v>
          </cell>
        </row>
        <row r="231">
          <cell r="A231" t="str">
            <v>VC_ARM_RECTRC</v>
          </cell>
          <cell r="B231" t="str">
            <v>Seized small arms and light weapons that are recorded and traced</v>
          </cell>
        </row>
        <row r="232">
          <cell r="A232" t="str">
            <v>SG_IDV_BRIB</v>
          </cell>
          <cell r="B232" t="str">
            <v>Proportion of persons who had at least one contact with a public official and who paid a bribe to a public official, or were asked for a bribe by those public officials, during the previous 12 months</v>
          </cell>
        </row>
        <row r="233">
          <cell r="A233" t="str">
            <v>IC_FRM_BRIB</v>
          </cell>
          <cell r="B233" t="str">
            <v>Bribery incidence</v>
          </cell>
        </row>
        <row r="234">
          <cell r="A234" t="str">
            <v>GC_EXP_ORGBDT</v>
          </cell>
          <cell r="B234" t="str">
            <v>Primary government expenditures as a proportion of original approved budget</v>
          </cell>
        </row>
        <row r="235">
          <cell r="A235" t="str">
            <v>SG_REG_BRTH</v>
          </cell>
          <cell r="B235" t="str">
            <v>Proportion of births registered with a civil authority</v>
          </cell>
        </row>
        <row r="236">
          <cell r="A236" t="str">
            <v>VC_VAW_MTUHRA</v>
          </cell>
          <cell r="B236" t="str">
            <v>Cases of killing, kidnapping, enforced disappearance, arbitrary detention and torture of journalists, associated media personnel, trade unionists and human rights advocates in last 12 months</v>
          </cell>
        </row>
        <row r="237">
          <cell r="A237" t="str">
            <v>SG_INF_ACCSS</v>
          </cell>
          <cell r="B237" t="str">
            <v>Adopt and implement constitutional, statutory and/or policy guarantees for public access to information</v>
          </cell>
        </row>
        <row r="238">
          <cell r="A238" t="str">
            <v>SG_NHR_INTEXST</v>
          </cell>
          <cell r="B238" t="str">
            <v>Countries applied for accreditation as independent National Human Rights Institutions in compliance with the Paris principles</v>
          </cell>
        </row>
        <row r="239">
          <cell r="A239" t="str">
            <v>GC_REV_XGRT</v>
          </cell>
          <cell r="B239" t="str">
            <v>Total government revenue as a proportion of GDP</v>
          </cell>
        </row>
        <row r="240">
          <cell r="A240" t="str">
            <v>GC_TAX_XGRT</v>
          </cell>
          <cell r="B240" t="str">
            <v>Domestic budget funded by domestic taxes</v>
          </cell>
        </row>
        <row r="241">
          <cell r="A241" t="str">
            <v>DC_ODA_TOTL</v>
          </cell>
          <cell r="B241" t="str">
            <v>Net ODA</v>
          </cell>
        </row>
        <row r="242">
          <cell r="A242" t="str">
            <v>DC_ODA_TOTG</v>
          </cell>
          <cell r="B242" t="str">
            <v>Net ODA as a percentage of OECD/DAC donors' GNI</v>
          </cell>
        </row>
        <row r="243">
          <cell r="A243" t="str">
            <v>DC_ODA_LDCS</v>
          </cell>
          <cell r="B243" t="str">
            <v>Net ODA to LDCs</v>
          </cell>
        </row>
        <row r="244">
          <cell r="A244" t="str">
            <v>DC_ODA_LDCG</v>
          </cell>
          <cell r="B244" t="str">
            <v>Net ODA to LDCs as a percentage of OECD/DAC donors' GNI</v>
          </cell>
        </row>
        <row r="245">
          <cell r="A245" t="str">
            <v>DC_ODA_LLDC</v>
          </cell>
          <cell r="B245" t="str">
            <v>Net ODA to landlocked developing countries</v>
          </cell>
        </row>
        <row r="246">
          <cell r="A246" t="str">
            <v>DC_ODA_LLDCG</v>
          </cell>
          <cell r="B246" t="str">
            <v>Net ODA to landlocked developing countries as a percentage of OECD/DAC donors' GNI</v>
          </cell>
        </row>
        <row r="247">
          <cell r="A247" t="str">
            <v>DC_ODA_SIDS</v>
          </cell>
          <cell r="B247" t="str">
            <v>Net ODA to small island developing states</v>
          </cell>
        </row>
        <row r="248">
          <cell r="A248" t="str">
            <v>DC_ODA_SIDSG</v>
          </cell>
          <cell r="B248" t="str">
            <v>Net ODA received in small island developing states as a percentage of OECD/DAC donors' GNI</v>
          </cell>
        </row>
        <row r="249">
          <cell r="A249" t="str">
            <v>DC_TRF_TBUDGT</v>
          </cell>
          <cell r="B249" t="str">
            <v>Foreign direct investments, official development assistance and South-South Cooperation as a proportion of total domestic budget</v>
          </cell>
        </row>
        <row r="250">
          <cell r="A250" t="str">
            <v>BX_TRF_PWKR</v>
          </cell>
          <cell r="B250" t="str">
            <v>Volume of remittances (% of GDP)</v>
          </cell>
        </row>
        <row r="251">
          <cell r="A251" t="str">
            <v>DT_TDS_DECT</v>
          </cell>
          <cell r="B251" t="str">
            <v>Debt service as a proportion of exports of goods and services</v>
          </cell>
        </row>
        <row r="252">
          <cell r="A252" t="str">
            <v>SG_INV_LDCS</v>
          </cell>
          <cell r="B252" t="str">
            <v>Adopt and implement investment promotion regimes for least developed countries</v>
          </cell>
        </row>
        <row r="253">
          <cell r="A253" t="str">
            <v>GB_XPD_AGRMTS</v>
          </cell>
          <cell r="B253" t="str">
            <v>Science and/or technology cooperation agreements and programmes between countries</v>
          </cell>
        </row>
        <row r="254">
          <cell r="A254" t="str">
            <v>IT_NET_BBND</v>
          </cell>
          <cell r="B254" t="str">
            <v>Fixed broadband subscriptions</v>
          </cell>
        </row>
        <row r="255">
          <cell r="A255" t="str">
            <v>DC_FND_ENTECH</v>
          </cell>
          <cell r="B255" t="str">
            <v>Funding to promote the development, transfer, dissemination and diffusion of environmentally sound technologies</v>
          </cell>
        </row>
        <row r="256">
          <cell r="A256" t="str">
            <v>IT_USE_ii99</v>
          </cell>
          <cell r="B256" t="str">
            <v>Internet users</v>
          </cell>
        </row>
        <row r="257">
          <cell r="A257" t="str">
            <v>DC_FTA_TOTAL</v>
          </cell>
          <cell r="B257" t="str">
            <v>Financial and technical assistance committed</v>
          </cell>
        </row>
        <row r="258">
          <cell r="A258" t="str">
            <v>TM_TAX_MRCHWMFN</v>
          </cell>
          <cell r="B258" t="str">
            <v>Tariff rate of all products, under the most-favoured-nation status (weighted mean)</v>
          </cell>
        </row>
        <row r="259">
          <cell r="A259" t="str">
            <v>TM_TAX_MRCHWMPS</v>
          </cell>
          <cell r="B259" t="str">
            <v>Tariff rate of all products, under the preferential status (weighted mean)</v>
          </cell>
        </row>
        <row r="260">
          <cell r="A260" t="str">
            <v>TM_TAX_MAGRWMFN</v>
          </cell>
          <cell r="B260" t="str">
            <v>Tariff rate of agriculture products, under the most-favoured-nation status (weighted mean)</v>
          </cell>
        </row>
        <row r="261">
          <cell r="A261" t="str">
            <v>TM_TAX_MAGRWMPS</v>
          </cell>
          <cell r="B261" t="str">
            <v>Tariff rate of agriculture products, under the preferential status (weighted mean)</v>
          </cell>
        </row>
        <row r="262">
          <cell r="A262" t="str">
            <v>TM_TAX_ARMWMFN</v>
          </cell>
          <cell r="B262" t="str">
            <v>Tariff rate of arms, under the most-favoured-nation status (weighted mean)</v>
          </cell>
        </row>
        <row r="263">
          <cell r="A263" t="str">
            <v>TM_TAX_ARMWMPS</v>
          </cell>
          <cell r="B263" t="str">
            <v>Tariff rate of arms, under the preferential status (weighted mean)</v>
          </cell>
        </row>
        <row r="264">
          <cell r="A264" t="str">
            <v>TM_TAX_CLHWMFN</v>
          </cell>
          <cell r="B264" t="str">
            <v>Tariff rate of clothing, under the most-favoured-nation status (weighted mean)</v>
          </cell>
        </row>
        <row r="265">
          <cell r="A265" t="str">
            <v>TM_TAX_CLHWMPS</v>
          </cell>
          <cell r="B265" t="str">
            <v>Tariff rate of clothing, under the preferential status (weighted mean)</v>
          </cell>
        </row>
        <row r="266">
          <cell r="A266" t="str">
            <v>TM_TAX_INDWMFN</v>
          </cell>
          <cell r="B266" t="str">
            <v>Tariff rate of industrial products, under the most-favoured-nation status (weighted mean)</v>
          </cell>
        </row>
        <row r="267">
          <cell r="A267" t="str">
            <v>TM_TAX_INDWMPS</v>
          </cell>
          <cell r="B267" t="str">
            <v>Tariff rate of industrial products, under the preferential status (weighted mean)</v>
          </cell>
        </row>
        <row r="268">
          <cell r="A268" t="str">
            <v>TM_TAX_OILWMFN</v>
          </cell>
          <cell r="B268" t="str">
            <v>Tariff rate of oil, under the most-favoured-nation status (weighted mean)</v>
          </cell>
        </row>
        <row r="269">
          <cell r="A269" t="str">
            <v>TM_TAX_OILWMPS</v>
          </cell>
          <cell r="B269" t="str">
            <v>Tariff rate of oil, under the preferential status (weighted mean)</v>
          </cell>
        </row>
        <row r="270">
          <cell r="A270" t="str">
            <v>TM_TAX_TXLWMFN</v>
          </cell>
          <cell r="B270" t="str">
            <v>Tariff rate of textiles, under the most-favoured-nation status (weighted mean)</v>
          </cell>
        </row>
        <row r="271">
          <cell r="A271" t="str">
            <v>TM_TAX_TXLWMPS</v>
          </cell>
          <cell r="B271" t="str">
            <v>Tariff rate of textiles, under the preferential status (weighted mean)</v>
          </cell>
        </row>
        <row r="272">
          <cell r="A272" t="str">
            <v>TX_EXP_GBSVR</v>
          </cell>
          <cell r="B272" t="str">
            <v>Share of global services exports</v>
          </cell>
        </row>
        <row r="273">
          <cell r="A273" t="str">
            <v>TX_EXP_GBMRCH</v>
          </cell>
          <cell r="B273" t="str">
            <v>Share of global merchandise exports</v>
          </cell>
        </row>
        <row r="274">
          <cell r="A274" t="str">
            <v>TM_TAX_MRCHSMFN</v>
          </cell>
          <cell r="B274" t="str">
            <v>Tariff rate under the most-favoured-nation status</v>
          </cell>
        </row>
        <row r="275">
          <cell r="A275" t="str">
            <v>TM_TAX_MRCHSMPS</v>
          </cell>
          <cell r="B275" t="str">
            <v>Tariff rate under the preferential status</v>
          </cell>
        </row>
        <row r="276">
          <cell r="A276" t="str">
            <v>SG_PLN_CTYOWN</v>
          </cell>
          <cell r="B276" t="str">
            <v>Extent of use of country-owned results frameworks and planning tools by providers of development cooperation</v>
          </cell>
        </row>
        <row r="277">
          <cell r="A277" t="str">
            <v>SG_PLN_MSTKSDG</v>
          </cell>
          <cell r="B277" t="str">
            <v>Progress in multi-stakeholder development effectiveness monitoring frameworks that support the achievement of the sustainable development goals</v>
          </cell>
        </row>
        <row r="278">
          <cell r="A278" t="str">
            <v>SG_PPP_COMIT</v>
          </cell>
          <cell r="B278" t="str">
            <v>Resources committed to public-private and civil society partnerships</v>
          </cell>
        </row>
        <row r="279">
          <cell r="A279" t="str">
            <v>SG_STT_SDGPRD</v>
          </cell>
          <cell r="B279" t="str">
            <v>Sustainable development indicators produced at the national level</v>
          </cell>
        </row>
        <row r="280">
          <cell r="A280" t="str">
            <v>SG_STT_FPOS</v>
          </cell>
          <cell r="B280" t="str">
            <v>National statistical legislation exists that complies with the Fundamental Principles of Official Statistics</v>
          </cell>
        </row>
        <row r="281">
          <cell r="A281" t="str">
            <v>SG_STT_NSDS</v>
          </cell>
          <cell r="B281" t="str">
            <v>Countries with national statistical plans that are fully funded and under implementation</v>
          </cell>
        </row>
        <row r="282">
          <cell r="A282" t="str">
            <v>SG_STT_CAPTY</v>
          </cell>
          <cell r="B282" t="str">
            <v>Resources made available to strengthen statistical capacity in developing countries</v>
          </cell>
        </row>
        <row r="283">
          <cell r="A283" t="str">
            <v>SG_REG_CENSUS</v>
          </cell>
          <cell r="B283" t="str">
            <v>Population and housing census conducted (countries)</v>
          </cell>
        </row>
      </sheetData>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P1P"/>
      <sheetName val="XR"/>
      <sheetName val="PPPandPGDP"/>
      <sheetName val="GSSEDataS"/>
      <sheetName val="DataS"/>
      <sheetName val="TSEDataS"/>
      <sheetName val="Foil"/>
      <sheetName val="RowColS"/>
      <sheetName val="SetOfTreesS"/>
      <sheetName val="FAME Persistence"/>
      <sheetName val="GSSEPivotYS"/>
      <sheetName val="YAggrS"/>
      <sheetName val="PivotYS"/>
      <sheetName val="PivotY0S"/>
      <sheetName val="PeriodYxS"/>
      <sheetName val="PeriodY0S"/>
      <sheetName val="PivotY1S"/>
      <sheetName val="PeriodY1S"/>
      <sheetName val="EvalS1"/>
      <sheetName val="EvalS2"/>
      <sheetName val="EvalS3"/>
      <sheetName val="EvalS4"/>
      <sheetName val="EvalS5"/>
      <sheetName val="EvalS6"/>
      <sheetName val="EvalS7"/>
      <sheetName val="EvalS8"/>
      <sheetName val="EvalS9"/>
      <sheetName val="EvalS10"/>
      <sheetName val="TOTAL_TemplateS"/>
      <sheetName val="CoverS"/>
      <sheetName val="Chart"/>
      <sheetName val="TreeCD"/>
      <sheetName val="CSETreeCD"/>
      <sheetName val="PSEContr"/>
      <sheetName val="PSETreeS"/>
      <sheetName val="CSETreeS"/>
      <sheetName val="CSEContr"/>
      <sheetName val="Ctr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row r="2">
          <cell r="A2" t="str">
            <v>Australia</v>
          </cell>
        </row>
        <row r="3">
          <cell r="A3" t="str">
            <v>Austria</v>
          </cell>
        </row>
        <row r="4">
          <cell r="A4" t="str">
            <v>Canada</v>
          </cell>
        </row>
        <row r="5">
          <cell r="A5" t="str">
            <v>Czech Republic</v>
          </cell>
        </row>
        <row r="6">
          <cell r="A6" t="str">
            <v>European Union</v>
          </cell>
        </row>
        <row r="7">
          <cell r="A7" t="str">
            <v>Finland</v>
          </cell>
        </row>
        <row r="8">
          <cell r="A8" t="str">
            <v>Hungary</v>
          </cell>
        </row>
        <row r="9">
          <cell r="A9" t="str">
            <v>Iceland</v>
          </cell>
        </row>
        <row r="10">
          <cell r="A10" t="str">
            <v>Japan</v>
          </cell>
        </row>
        <row r="11">
          <cell r="A11" t="str">
            <v>Korea</v>
          </cell>
        </row>
        <row r="12">
          <cell r="A12" t="str">
            <v>Mexico</v>
          </cell>
        </row>
        <row r="13">
          <cell r="A13" t="str">
            <v>New Zealand</v>
          </cell>
        </row>
        <row r="14">
          <cell r="A14" t="str">
            <v>Norway</v>
          </cell>
        </row>
        <row r="15">
          <cell r="A15" t="str">
            <v>Poland</v>
          </cell>
        </row>
        <row r="16">
          <cell r="A16" t="str">
            <v>Slovakia</v>
          </cell>
        </row>
        <row r="17">
          <cell r="A17" t="str">
            <v>Sweden</v>
          </cell>
        </row>
        <row r="18">
          <cell r="A18" t="str">
            <v>Switzerland</v>
          </cell>
        </row>
        <row r="19">
          <cell r="A19" t="str">
            <v>Turkey</v>
          </cell>
        </row>
        <row r="20">
          <cell r="A20" t="str">
            <v>United States</v>
          </cell>
        </row>
        <row r="41">
          <cell r="B41" t="str">
            <v>Quantity</v>
          </cell>
          <cell r="C41" t="str">
            <v>Quantity</v>
          </cell>
          <cell r="F41" t="str">
            <v>FFE</v>
          </cell>
        </row>
        <row r="42">
          <cell r="B42" t="str">
            <v>Value</v>
          </cell>
          <cell r="C42" t="str">
            <v>Value</v>
          </cell>
          <cell r="F42" t="str">
            <v>GDP</v>
          </cell>
        </row>
        <row r="43">
          <cell r="B43" t="str">
            <v>Market Price Support</v>
          </cell>
          <cell r="C43" t="str">
            <v>Market Transfers</v>
          </cell>
          <cell r="F43" t="str">
            <v>GSSEI</v>
          </cell>
        </row>
        <row r="44">
          <cell r="B44" t="str">
            <v xml:space="preserve">  Excess feed cost</v>
          </cell>
          <cell r="C44" t="str">
            <v xml:space="preserve">  Transfers to producers from consumers</v>
          </cell>
          <cell r="F44" t="str">
            <v>GSSEJ</v>
          </cell>
        </row>
        <row r="45">
          <cell r="B45" t="str">
            <v xml:space="preserve">  Levies</v>
          </cell>
          <cell r="C45" t="str">
            <v xml:space="preserve">  Other transfers from consumer</v>
          </cell>
          <cell r="F45" t="str">
            <v>GSSEK</v>
          </cell>
        </row>
        <row r="46">
          <cell r="B46" t="str">
            <v>Budgetary Payments</v>
          </cell>
          <cell r="C46" t="str">
            <v xml:space="preserve">  Excess feed cost</v>
          </cell>
          <cell r="F46" t="str">
            <v>GSSEL</v>
          </cell>
        </row>
        <row r="47">
          <cell r="B47" t="str">
            <v xml:space="preserve">  Payments based on output</v>
          </cell>
          <cell r="C47" t="str">
            <v>Transfers to consumers from taxpayers</v>
          </cell>
          <cell r="F47" t="str">
            <v>GSSEM</v>
          </cell>
        </row>
        <row r="48">
          <cell r="B48" t="str">
            <v xml:space="preserve">  Payments based on area planted/animal number</v>
          </cell>
          <cell r="F48" t="str">
            <v>GSSEN</v>
          </cell>
        </row>
        <row r="49">
          <cell r="B49" t="str">
            <v xml:space="preserve">  Payments based on historical entitlements</v>
          </cell>
          <cell r="F49" t="str">
            <v>GSSEO</v>
          </cell>
        </row>
        <row r="50">
          <cell r="B50" t="str">
            <v xml:space="preserve">  Payments based on input use</v>
          </cell>
          <cell r="F50" t="str">
            <v>POP</v>
          </cell>
        </row>
        <row r="51">
          <cell r="B51" t="str">
            <v xml:space="preserve">  Payments based on input constraints</v>
          </cell>
          <cell r="F51" t="str">
            <v>TAA</v>
          </cell>
        </row>
        <row r="52">
          <cell r="B52" t="str">
            <v xml:space="preserve">  Payments based on overall farm income</v>
          </cell>
        </row>
        <row r="53">
          <cell r="B53" t="str">
            <v xml:space="preserve">  Miscellaneous payments</v>
          </cell>
        </row>
        <row r="111">
          <cell r="A111" t="str">
            <v>Wheat</v>
          </cell>
        </row>
        <row r="112">
          <cell r="A112" t="str">
            <v>Maize</v>
          </cell>
        </row>
        <row r="113">
          <cell r="A113" t="str">
            <v>Other grains</v>
          </cell>
        </row>
        <row r="114">
          <cell r="A114" t="str">
            <v>Rice</v>
          </cell>
        </row>
        <row r="115">
          <cell r="A115" t="str">
            <v>Oilseeds</v>
          </cell>
        </row>
        <row r="116">
          <cell r="A116" t="str">
            <v>Sugar (ref. eq.)</v>
          </cell>
        </row>
        <row r="117">
          <cell r="A117" t="str">
            <v>Milk</v>
          </cell>
        </row>
        <row r="118">
          <cell r="A118" t="str">
            <v>Beef and Veal</v>
          </cell>
        </row>
        <row r="119">
          <cell r="A119" t="str">
            <v>Sheepmeat</v>
          </cell>
        </row>
        <row r="120">
          <cell r="A120" t="str">
            <v>Wool</v>
          </cell>
        </row>
        <row r="121">
          <cell r="A121" t="str">
            <v>Pigmeat</v>
          </cell>
        </row>
        <row r="122">
          <cell r="A122" t="str">
            <v>Poultry</v>
          </cell>
        </row>
        <row r="123">
          <cell r="A123" t="str">
            <v>Eggs</v>
          </cell>
        </row>
        <row r="124">
          <cell r="A124" t="str">
            <v>Other com. expl.</v>
          </cell>
        </row>
        <row r="125">
          <cell r="A125" t="str">
            <v>Other com. resid.</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ZEWT"/>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6.2a"/>
      <sheetName val="old"/>
      <sheetName val="DDP0124"/>
      <sheetName val="DDP0207"/>
      <sheetName val="new"/>
      <sheetName val="Sheet1 (2)"/>
    </sheetNames>
    <sheetDataSet>
      <sheetData sheetId="0" refreshError="1"/>
      <sheetData sheetId="1">
        <row r="1">
          <cell r="C1" t="str">
            <v>6.2 Growth of merchandise trade</v>
          </cell>
        </row>
      </sheetData>
      <sheetData sheetId="2" refreshError="1"/>
      <sheetData sheetId="3" refreshError="1"/>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6.1"/>
      <sheetName val="Tab6.2"/>
      <sheetName val="Tab6.3"/>
      <sheetName val="Tab6.4"/>
      <sheetName val="Tab6.5"/>
      <sheetName val="Tab6.6"/>
      <sheetName val="Tab6.7"/>
      <sheetName val="Tab6.8"/>
      <sheetName val="Tab6.9"/>
      <sheetName val="Tab6.10"/>
      <sheetName val="Tab6.11"/>
      <sheetName val="Tab6.12"/>
      <sheetName val="Tab6.13"/>
      <sheetName val="Tab6.14"/>
      <sheetName val="Tab6.15"/>
      <sheetName val="che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ED"/>
      <sheetName val="POLWT"/>
      <sheetName val="POLMA"/>
      <sheetName val="POLOG"/>
      <sheetName val="POLBA"/>
      <sheetName val="POLOT"/>
      <sheetName val="POLRP"/>
      <sheetName val="POLRS"/>
      <sheetName val="POLBS"/>
      <sheetName val="POLMK"/>
      <sheetName val="POLBF"/>
      <sheetName val="POLPK"/>
      <sheetName val="POLPT"/>
      <sheetName val="POLSH"/>
      <sheetName val="POLEG"/>
      <sheetName val="POLSF"/>
      <sheetName val="POLOS"/>
      <sheetName val="POLRI"/>
      <sheetName val="POLWL"/>
    </sheetNames>
    <sheetDataSet>
      <sheetData sheetId="0" refreshError="1">
        <row r="64">
          <cell r="A64" t="str">
            <v>WOOL</v>
          </cell>
          <cell r="B64" t="str">
            <v>Feed ajustment</v>
          </cell>
        </row>
        <row r="65">
          <cell r="A65" t="str">
            <v>MILK</v>
          </cell>
          <cell r="B65" t="str">
            <v>Feed ajustment</v>
          </cell>
          <cell r="E65" t="str">
            <v>Zl mn</v>
          </cell>
          <cell r="F65">
            <v>-29689.026321787198</v>
          </cell>
          <cell r="G65">
            <v>-41209.089572403536</v>
          </cell>
          <cell r="H65">
            <v>-29567.996574519897</v>
          </cell>
          <cell r="I65">
            <v>231363.74814669575</v>
          </cell>
          <cell r="J65">
            <v>1520970.317095442</v>
          </cell>
          <cell r="K65">
            <v>1238132.6016738333</v>
          </cell>
          <cell r="L65">
            <v>-15239.469187737905</v>
          </cell>
          <cell r="M65">
            <v>-1173949.4306175699</v>
          </cell>
          <cell r="N65">
            <v>-266060.65208362252</v>
          </cell>
        </row>
        <row r="66">
          <cell r="A66" t="str">
            <v>BEEF AND VEAL</v>
          </cell>
          <cell r="B66" t="str">
            <v>Feed ajustment</v>
          </cell>
          <cell r="E66" t="str">
            <v>Zl mn</v>
          </cell>
          <cell r="F66">
            <v>-17096.234578083717</v>
          </cell>
          <cell r="G66">
            <v>-23368.582831208278</v>
          </cell>
          <cell r="H66">
            <v>-15179.311484136066</v>
          </cell>
          <cell r="I66">
            <v>105185.89536879292</v>
          </cell>
          <cell r="J66">
            <v>829364.85183217505</v>
          </cell>
          <cell r="K66">
            <v>682447.58288101072</v>
          </cell>
          <cell r="L66">
            <v>-6646.8664977630006</v>
          </cell>
          <cell r="M66">
            <v>-460615.92637570685</v>
          </cell>
          <cell r="N66">
            <v>-109376.36402147092</v>
          </cell>
        </row>
        <row r="67">
          <cell r="A67" t="str">
            <v>PIGMEAT</v>
          </cell>
          <cell r="B67" t="str">
            <v>Feed ajustment</v>
          </cell>
          <cell r="E67" t="str">
            <v>Zl mn</v>
          </cell>
          <cell r="F67">
            <v>-27362.491898915938</v>
          </cell>
          <cell r="G67">
            <v>-21924.437285002597</v>
          </cell>
          <cell r="H67">
            <v>12219.956753753089</v>
          </cell>
          <cell r="I67">
            <v>205172.46787834735</v>
          </cell>
          <cell r="J67">
            <v>1111353.4584735585</v>
          </cell>
          <cell r="K67">
            <v>572179.20600935107</v>
          </cell>
          <cell r="L67">
            <v>-146591.08281782706</v>
          </cell>
          <cell r="M67">
            <v>-1414255.9400687725</v>
          </cell>
          <cell r="N67">
            <v>-599543.88713011937</v>
          </cell>
        </row>
        <row r="68">
          <cell r="A68" t="str">
            <v>POULTRY</v>
          </cell>
          <cell r="B68" t="str">
            <v>Feed ajustment</v>
          </cell>
          <cell r="E68" t="str">
            <v>Zl mn</v>
          </cell>
          <cell r="F68">
            <v>-5929.7088337030991</v>
          </cell>
          <cell r="G68">
            <v>-8607.9608504511671</v>
          </cell>
          <cell r="H68">
            <v>-6923.6173112175393</v>
          </cell>
          <cell r="I68">
            <v>44711.639755294593</v>
          </cell>
          <cell r="J68">
            <v>318382.80196107115</v>
          </cell>
          <cell r="K68">
            <v>284348.68659410888</v>
          </cell>
          <cell r="L68">
            <v>-36868.232783552587</v>
          </cell>
          <cell r="M68">
            <v>-285564.50087626348</v>
          </cell>
          <cell r="N68">
            <v>-89511.260466486332</v>
          </cell>
        </row>
        <row r="69">
          <cell r="A69" t="str">
            <v>SHEEPMEAT</v>
          </cell>
          <cell r="B69" t="str">
            <v>Feed ajustment</v>
          </cell>
          <cell r="E69" t="str">
            <v>Zl mn</v>
          </cell>
          <cell r="F69">
            <v>-548.05654772336004</v>
          </cell>
          <cell r="G69">
            <v>-429.30048312623131</v>
          </cell>
          <cell r="H69">
            <v>322.3873202148846</v>
          </cell>
          <cell r="I69">
            <v>4451.5098131809691</v>
          </cell>
          <cell r="J69">
            <v>20701.713252240159</v>
          </cell>
          <cell r="K69">
            <v>11456.621437275649</v>
          </cell>
          <cell r="L69">
            <v>3130.6348577399608</v>
          </cell>
          <cell r="M69">
            <v>-1722.64485033966</v>
          </cell>
          <cell r="N69">
            <v>-575.72313736416777</v>
          </cell>
        </row>
        <row r="70">
          <cell r="A70" t="str">
            <v>EGGS</v>
          </cell>
          <cell r="B70" t="str">
            <v>Feed ajustment</v>
          </cell>
          <cell r="E70" t="str">
            <v>Zl mn</v>
          </cell>
          <cell r="F70">
            <v>-5835.902183847621</v>
          </cell>
          <cell r="G70">
            <v>-7932.5470767766019</v>
          </cell>
          <cell r="H70">
            <v>-6063.5628275614863</v>
          </cell>
          <cell r="I70">
            <v>40550.739177984433</v>
          </cell>
          <cell r="J70">
            <v>263006.33911050379</v>
          </cell>
          <cell r="K70">
            <v>203917.10178874974</v>
          </cell>
          <cell r="L70">
            <v>-24873.034471563857</v>
          </cell>
          <cell r="M70">
            <v>-208227.78064910363</v>
          </cell>
          <cell r="N70">
            <v>-57723.121010754039</v>
          </cell>
        </row>
        <row r="71">
          <cell r="A71" t="str">
            <v>RICE</v>
          </cell>
          <cell r="B71" t="str">
            <v>Feed ajustment</v>
          </cell>
        </row>
        <row r="73">
          <cell r="A73" t="str">
            <v>BARLEY</v>
          </cell>
          <cell r="B73" t="str">
            <v>Feed ajustment</v>
          </cell>
        </row>
        <row r="74">
          <cell r="A74" t="str">
            <v>SUNFLOWER</v>
          </cell>
          <cell r="B74" t="str">
            <v>Feed ajustment</v>
          </cell>
        </row>
        <row r="75">
          <cell r="A75" t="str">
            <v>SUGAR BEET</v>
          </cell>
          <cell r="B75" t="str">
            <v>Feed ajustment</v>
          </cell>
        </row>
        <row r="76">
          <cell r="A76" t="str">
            <v>OATS</v>
          </cell>
          <cell r="B76" t="str">
            <v>Feed ajustment</v>
          </cell>
        </row>
        <row r="77">
          <cell r="A77" t="str">
            <v>RAPESEED</v>
          </cell>
          <cell r="B77" t="str">
            <v>Feed ajustment</v>
          </cell>
        </row>
        <row r="78">
          <cell r="A78" t="str">
            <v>OILSEED</v>
          </cell>
          <cell r="B78" t="str">
            <v>Feed ajustment</v>
          </cell>
        </row>
        <row r="79">
          <cell r="A79" t="str">
            <v>REFINED SUGAR</v>
          </cell>
          <cell r="B79" t="str">
            <v>Feed ajustment</v>
          </cell>
        </row>
        <row r="80">
          <cell r="A80" t="str">
            <v>MAIZE</v>
          </cell>
          <cell r="B80" t="str">
            <v>Feed ajustment</v>
          </cell>
        </row>
        <row r="81">
          <cell r="A81" t="str">
            <v>OTHER GRAINS</v>
          </cell>
          <cell r="B81" t="str">
            <v>Feed ajustment</v>
          </cell>
        </row>
        <row r="82">
          <cell r="A82" t="str">
            <v>WHEAT</v>
          </cell>
          <cell r="B82" t="str">
            <v>Feed ajustment</v>
          </cell>
        </row>
      </sheetData>
      <sheetData sheetId="1" refreshError="1">
        <row r="9">
          <cell r="A9" t="str">
            <v>POLWTQP</v>
          </cell>
          <cell r="B9" t="str">
            <v xml:space="preserve">  I  Level of production</v>
          </cell>
          <cell r="E9" t="str">
            <v>'000T</v>
          </cell>
          <cell r="F9">
            <v>7502</v>
          </cell>
          <cell r="G9">
            <v>7942</v>
          </cell>
          <cell r="H9">
            <v>7582</v>
          </cell>
          <cell r="I9">
            <v>8462</v>
          </cell>
          <cell r="J9">
            <v>9026</v>
          </cell>
          <cell r="K9">
            <v>9270</v>
          </cell>
          <cell r="L9">
            <v>7366</v>
          </cell>
          <cell r="M9">
            <v>8243</v>
          </cell>
          <cell r="N9">
            <v>7678</v>
          </cell>
        </row>
        <row r="11">
          <cell r="A11" t="str">
            <v>POLWTQPV</v>
          </cell>
          <cell r="B11" t="str">
            <v>III  Value of production</v>
          </cell>
          <cell r="E11" t="str">
            <v xml:space="preserve"> Zl mn</v>
          </cell>
          <cell r="F11">
            <v>210436.61847328246</v>
          </cell>
          <cell r="G11">
            <v>260234.26</v>
          </cell>
          <cell r="H11">
            <v>446062.6757386736</v>
          </cell>
          <cell r="I11">
            <v>1492749.4479959444</v>
          </cell>
          <cell r="J11">
            <v>7351902.9601007784</v>
          </cell>
          <cell r="K11">
            <v>7458233.1123913042</v>
          </cell>
          <cell r="L11">
            <v>11826423.688826816</v>
          </cell>
          <cell r="M11">
            <v>20143787.562471811</v>
          </cell>
          <cell r="N11">
            <v>19230173.414059326</v>
          </cell>
        </row>
        <row r="12">
          <cell r="A12" t="str">
            <v>POLWTLEV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POLWTMPS</v>
          </cell>
          <cell r="B18" t="str">
            <v xml:space="preserve">     A. Market price support</v>
          </cell>
          <cell r="E18" t="str">
            <v xml:space="preserve"> Zl mn</v>
          </cell>
          <cell r="F18">
            <v>54996.666811849318</v>
          </cell>
          <cell r="G18">
            <v>107258.1924217855</v>
          </cell>
          <cell r="H18">
            <v>135033.96835569362</v>
          </cell>
          <cell r="I18">
            <v>-396795.12199857575</v>
          </cell>
          <cell r="J18">
            <v>-4150120.5958841047</v>
          </cell>
          <cell r="K18">
            <v>-4050962.637378261</v>
          </cell>
          <cell r="L18">
            <v>335687.8785921798</v>
          </cell>
          <cell r="M18">
            <v>3681559.8799661705</v>
          </cell>
          <cell r="N18">
            <v>391480.31687118963</v>
          </cell>
        </row>
        <row r="22">
          <cell r="A22" t="str">
            <v>POLWTDPA</v>
          </cell>
          <cell r="B22" t="str">
            <v xml:space="preserve">     C. Direct payments</v>
          </cell>
          <cell r="E22" t="str">
            <v xml:space="preserve"> Zl mn</v>
          </cell>
          <cell r="F22">
            <v>4992</v>
          </cell>
          <cell r="G22">
            <v>6366</v>
          </cell>
          <cell r="H22">
            <v>7992</v>
          </cell>
          <cell r="I22">
            <v>13746</v>
          </cell>
          <cell r="J22">
            <v>51936</v>
          </cell>
          <cell r="K22">
            <v>0</v>
          </cell>
          <cell r="L22">
            <v>0</v>
          </cell>
          <cell r="M22">
            <v>0</v>
          </cell>
          <cell r="N22">
            <v>0</v>
          </cell>
        </row>
        <row r="24">
          <cell r="A24" t="str">
            <v>POLWTRIC</v>
          </cell>
          <cell r="B24" t="str">
            <v xml:space="preserve">     D. Reduction of input costs</v>
          </cell>
          <cell r="E24" t="str">
            <v xml:space="preserve"> Zl mn</v>
          </cell>
          <cell r="F24">
            <v>6617.2800000000007</v>
          </cell>
          <cell r="G24">
            <v>8011.5000000000009</v>
          </cell>
          <cell r="H24">
            <v>9696.06</v>
          </cell>
          <cell r="I24">
            <v>44004</v>
          </cell>
          <cell r="J24">
            <v>175032</v>
          </cell>
          <cell r="K24">
            <v>110810.76000000001</v>
          </cell>
          <cell r="L24">
            <v>165372.20000000001</v>
          </cell>
          <cell r="M24">
            <v>211904</v>
          </cell>
          <cell r="N24">
            <v>288000</v>
          </cell>
        </row>
        <row r="26">
          <cell r="A26" t="str">
            <v>POLWTGSE</v>
          </cell>
          <cell r="B26" t="str">
            <v xml:space="preserve">     E. General services</v>
          </cell>
          <cell r="E26" t="str">
            <v xml:space="preserve"> Zl mn</v>
          </cell>
          <cell r="F26">
            <v>8554.41</v>
          </cell>
          <cell r="G26">
            <v>10965.24</v>
          </cell>
          <cell r="H26">
            <v>16944</v>
          </cell>
          <cell r="I26">
            <v>41053.5</v>
          </cell>
          <cell r="J26">
            <v>220645.12</v>
          </cell>
          <cell r="K26">
            <v>287064.63</v>
          </cell>
          <cell r="L26">
            <v>411000.10000000003</v>
          </cell>
          <cell r="M26">
            <v>526247.48</v>
          </cell>
          <cell r="N26">
            <v>654485.96</v>
          </cell>
        </row>
        <row r="28">
          <cell r="A28" t="str">
            <v>POLWTSNA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POLWTOTH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POLWTQC</v>
          </cell>
          <cell r="B49" t="str">
            <v xml:space="preserve">  I  Level of consumption</v>
          </cell>
          <cell r="E49" t="str">
            <v>'000 T</v>
          </cell>
          <cell r="F49">
            <v>9981</v>
          </cell>
          <cell r="G49">
            <v>10174</v>
          </cell>
          <cell r="H49">
            <v>9715</v>
          </cell>
          <cell r="I49">
            <v>11023</v>
          </cell>
          <cell r="J49">
            <v>9516</v>
          </cell>
          <cell r="K49">
            <v>8570</v>
          </cell>
          <cell r="L49">
            <v>8211</v>
          </cell>
          <cell r="M49">
            <v>8733</v>
          </cell>
          <cell r="N49">
            <v>8118</v>
          </cell>
        </row>
        <row r="51">
          <cell r="A51" t="str">
            <v>POLWTQCV</v>
          </cell>
          <cell r="B51" t="str">
            <v>III  Value of consumption</v>
          </cell>
          <cell r="E51" t="str">
            <v xml:space="preserve"> Zl mn</v>
          </cell>
          <cell r="F51">
            <v>279974.39202637057</v>
          </cell>
          <cell r="G51">
            <v>333369.85157894739</v>
          </cell>
          <cell r="H51">
            <v>571550.89617531176</v>
          </cell>
          <cell r="I51">
            <v>1944525.7817607301</v>
          </cell>
          <cell r="J51">
            <v>7751020.2269354099</v>
          </cell>
          <cell r="K51">
            <v>6895043.9884782601</v>
          </cell>
          <cell r="L51">
            <v>13183106.829888269</v>
          </cell>
          <cell r="M51">
            <v>21341222.46549391</v>
          </cell>
          <cell r="N51">
            <v>20332189.082486793</v>
          </cell>
        </row>
        <row r="55">
          <cell r="A55" t="str">
            <v>POLWTMTR</v>
          </cell>
          <cell r="B55" t="str">
            <v xml:space="preserve">     A. Market transfers</v>
          </cell>
          <cell r="E55" t="str">
            <v xml:space="preserve"> Zl mn</v>
          </cell>
          <cell r="F55">
            <v>-73170.052179294595</v>
          </cell>
          <cell r="G55">
            <v>-137401.7690379307</v>
          </cell>
          <cell r="H55">
            <v>-173022.28997303662</v>
          </cell>
          <cell r="I55">
            <v>516884.02621015132</v>
          </cell>
          <cell r="J55">
            <v>4375420.7390242787</v>
          </cell>
          <cell r="K55">
            <v>3745064.7035956522</v>
          </cell>
          <cell r="L55">
            <v>-374196.73786592291</v>
          </cell>
          <cell r="M55">
            <v>-3900407.9135926929</v>
          </cell>
          <cell r="N55">
            <v>-413914.71898415178</v>
          </cell>
        </row>
        <row r="57">
          <cell r="A57" t="str">
            <v>POLWTOTR</v>
          </cell>
          <cell r="B57" t="str">
            <v xml:space="preserve">     B. Other transfers</v>
          </cell>
          <cell r="E57" t="str">
            <v xml:space="preserve"> Zl mn</v>
          </cell>
          <cell r="F57">
            <v>40225.300000000003</v>
          </cell>
          <cell r="G57">
            <v>76823.3</v>
          </cell>
          <cell r="H57">
            <v>140995</v>
          </cell>
          <cell r="I57">
            <v>254416</v>
          </cell>
          <cell r="J57">
            <v>15188</v>
          </cell>
          <cell r="K57">
            <v>2268</v>
          </cell>
          <cell r="L57">
            <v>2156</v>
          </cell>
          <cell r="M57">
            <v>2400</v>
          </cell>
          <cell r="N57">
            <v>5200</v>
          </cell>
        </row>
      </sheetData>
      <sheetData sheetId="2" refreshError="1">
        <row r="9">
          <cell r="A9" t="str">
            <v>POLMAQP</v>
          </cell>
          <cell r="B9" t="str">
            <v xml:space="preserve">  I  Level of production</v>
          </cell>
          <cell r="E9" t="str">
            <v>'000T</v>
          </cell>
          <cell r="F9">
            <v>113</v>
          </cell>
          <cell r="G9">
            <v>146</v>
          </cell>
          <cell r="H9">
            <v>204</v>
          </cell>
          <cell r="I9">
            <v>244</v>
          </cell>
          <cell r="J9">
            <v>290</v>
          </cell>
          <cell r="K9">
            <v>340</v>
          </cell>
          <cell r="L9">
            <v>206</v>
          </cell>
          <cell r="M9">
            <v>290</v>
          </cell>
          <cell r="N9">
            <v>248</v>
          </cell>
        </row>
        <row r="11">
          <cell r="A11" t="str">
            <v>POLMAQPV</v>
          </cell>
          <cell r="B11" t="str">
            <v>III  Value of production</v>
          </cell>
          <cell r="E11" t="str">
            <v xml:space="preserve"> Zl mn</v>
          </cell>
          <cell r="F11">
            <v>3043.09</v>
          </cell>
          <cell r="G11">
            <v>4476.3599999999997</v>
          </cell>
          <cell r="H11">
            <v>12872.4</v>
          </cell>
          <cell r="I11">
            <v>61456.28</v>
          </cell>
          <cell r="J11">
            <v>217659.5</v>
          </cell>
          <cell r="K11">
            <v>376604.4</v>
          </cell>
          <cell r="L11">
            <v>353341.5</v>
          </cell>
          <cell r="M11">
            <v>622920</v>
          </cell>
          <cell r="N11">
            <v>644800</v>
          </cell>
        </row>
        <row r="12">
          <cell r="A12" t="str">
            <v>POLMALEV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POLMAMPS</v>
          </cell>
          <cell r="B18" t="str">
            <v xml:space="preserve">     A. Market price support</v>
          </cell>
          <cell r="E18" t="str">
            <v xml:space="preserve"> Zl mn</v>
          </cell>
          <cell r="F18">
            <v>742.0076914381641</v>
          </cell>
          <cell r="G18">
            <v>952.03630008916844</v>
          </cell>
          <cell r="H18">
            <v>1921.3168987307627</v>
          </cell>
          <cell r="I18">
            <v>10063.802139886591</v>
          </cell>
          <cell r="J18">
            <v>-107841.575</v>
          </cell>
          <cell r="K18">
            <v>62981.872000000018</v>
          </cell>
          <cell r="L18">
            <v>115131.34</v>
          </cell>
          <cell r="M18">
            <v>168678.5</v>
          </cell>
          <cell r="N18">
            <v>125585.96</v>
          </cell>
        </row>
        <row r="22">
          <cell r="A22" t="str">
            <v>POLMADPA</v>
          </cell>
          <cell r="B22" t="str">
            <v xml:space="preserve">     C. Direct payments</v>
          </cell>
          <cell r="E22" t="str">
            <v xml:space="preserve"> Zl mn</v>
          </cell>
          <cell r="F22">
            <v>0</v>
          </cell>
          <cell r="G22">
            <v>190.98</v>
          </cell>
          <cell r="H22">
            <v>226.44</v>
          </cell>
          <cell r="I22">
            <v>343.65000000000003</v>
          </cell>
          <cell r="J22">
            <v>1233.48</v>
          </cell>
          <cell r="K22">
            <v>0</v>
          </cell>
          <cell r="L22">
            <v>0</v>
          </cell>
          <cell r="M22">
            <v>0</v>
          </cell>
          <cell r="N22">
            <v>0</v>
          </cell>
        </row>
        <row r="24">
          <cell r="A24" t="str">
            <v>POLMARIC</v>
          </cell>
          <cell r="B24" t="str">
            <v xml:space="preserve">     D. Reduction of input costs</v>
          </cell>
          <cell r="E24" t="str">
            <v xml:space="preserve"> Zl mn</v>
          </cell>
          <cell r="F24">
            <v>0</v>
          </cell>
          <cell r="G24">
            <v>240.345</v>
          </cell>
          <cell r="H24">
            <v>274.72169999999994</v>
          </cell>
          <cell r="I24">
            <v>1100.1000000000001</v>
          </cell>
          <cell r="J24">
            <v>4157.01</v>
          </cell>
          <cell r="K24">
            <v>5355.8534</v>
          </cell>
          <cell r="L24">
            <v>6851.134</v>
          </cell>
          <cell r="M24">
            <v>4238.08</v>
          </cell>
          <cell r="N24">
            <v>5400</v>
          </cell>
        </row>
        <row r="26">
          <cell r="A26" t="str">
            <v>POLMAGSE</v>
          </cell>
          <cell r="B26" t="str">
            <v xml:space="preserve">     E. General services</v>
          </cell>
          <cell r="E26" t="str">
            <v xml:space="preserve"> Zl mn</v>
          </cell>
          <cell r="F26">
            <v>0</v>
          </cell>
          <cell r="G26">
            <v>328.95719999999994</v>
          </cell>
          <cell r="H26">
            <v>480.08</v>
          </cell>
          <cell r="I26">
            <v>1026.3375000000001</v>
          </cell>
          <cell r="J26">
            <v>5240.3215999999993</v>
          </cell>
          <cell r="K26">
            <v>13874.79045</v>
          </cell>
          <cell r="L26">
            <v>17027.146999999997</v>
          </cell>
          <cell r="M26">
            <v>10524.9496</v>
          </cell>
          <cell r="N26">
            <v>12271.61175</v>
          </cell>
        </row>
        <row r="28">
          <cell r="A28" t="str">
            <v>POLMASNA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POLMAOTH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POLMAQC</v>
          </cell>
          <cell r="B49" t="str">
            <v xml:space="preserve">  I  Level of consumption</v>
          </cell>
          <cell r="E49" t="str">
            <v>'000 T</v>
          </cell>
          <cell r="F49">
            <v>253</v>
          </cell>
          <cell r="G49">
            <v>357</v>
          </cell>
          <cell r="H49">
            <v>615</v>
          </cell>
          <cell r="I49">
            <v>793</v>
          </cell>
          <cell r="J49">
            <v>358</v>
          </cell>
          <cell r="K49">
            <v>425</v>
          </cell>
          <cell r="L49">
            <v>1206</v>
          </cell>
          <cell r="M49">
            <v>410</v>
          </cell>
          <cell r="N49">
            <v>848</v>
          </cell>
        </row>
        <row r="51">
          <cell r="A51" t="str">
            <v>POLMAQCV</v>
          </cell>
          <cell r="B51" t="str">
            <v>III  Value of consumption</v>
          </cell>
          <cell r="E51" t="str">
            <v xml:space="preserve"> Zl mn</v>
          </cell>
          <cell r="F51">
            <v>6813.29</v>
          </cell>
          <cell r="G51">
            <v>10945.62</v>
          </cell>
          <cell r="H51">
            <v>38806.5</v>
          </cell>
          <cell r="I51">
            <v>199732.91</v>
          </cell>
          <cell r="J51">
            <v>268696.90000000002</v>
          </cell>
          <cell r="K51">
            <v>470755.5</v>
          </cell>
          <cell r="L51">
            <v>2068591.5</v>
          </cell>
          <cell r="M51">
            <v>880680</v>
          </cell>
          <cell r="N51">
            <v>2204800</v>
          </cell>
        </row>
        <row r="55">
          <cell r="A55" t="str">
            <v>POLMAMTR</v>
          </cell>
          <cell r="B55" t="str">
            <v xml:space="preserve">     A. Market transfers</v>
          </cell>
          <cell r="E55" t="str">
            <v xml:space="preserve"> Zl mn</v>
          </cell>
          <cell r="F55">
            <v>-1661.3092560518189</v>
          </cell>
          <cell r="G55">
            <v>-2327.9243776152953</v>
          </cell>
          <cell r="H55">
            <v>-5792.2053564677408</v>
          </cell>
          <cell r="I55">
            <v>-32707.356954631425</v>
          </cell>
          <cell r="J55">
            <v>133128.565</v>
          </cell>
          <cell r="K55">
            <v>-78727.340000000026</v>
          </cell>
          <cell r="L55">
            <v>-674021.34</v>
          </cell>
          <cell r="M55">
            <v>-238476.5</v>
          </cell>
          <cell r="N55">
            <v>-429422.96</v>
          </cell>
        </row>
        <row r="57">
          <cell r="A57" t="str">
            <v>POLMAOTR</v>
          </cell>
          <cell r="B57" t="str">
            <v xml:space="preserve">     B. Other transfers</v>
          </cell>
          <cell r="E57" t="str">
            <v xml:space="preserve"> Zl mn</v>
          </cell>
          <cell r="F57">
            <v>0</v>
          </cell>
          <cell r="G57">
            <v>11.798999999999999</v>
          </cell>
          <cell r="H57">
            <v>13.94</v>
          </cell>
          <cell r="I57">
            <v>33.299999999999997</v>
          </cell>
          <cell r="J57">
            <v>60.04</v>
          </cell>
          <cell r="K57">
            <v>109.61999999999999</v>
          </cell>
          <cell r="L57">
            <v>89.32</v>
          </cell>
          <cell r="M57">
            <v>48</v>
          </cell>
          <cell r="N57">
            <v>97.5</v>
          </cell>
        </row>
      </sheetData>
      <sheetData sheetId="3" refreshError="1">
        <row r="9">
          <cell r="A9" t="str">
            <v>POLOGQP</v>
          </cell>
          <cell r="B9" t="str">
            <v xml:space="preserve">  I  Level of production</v>
          </cell>
          <cell r="E9" t="str">
            <v>'000T</v>
          </cell>
          <cell r="F9">
            <v>10080</v>
          </cell>
          <cell r="G9">
            <v>10077</v>
          </cell>
          <cell r="H9">
            <v>9413</v>
          </cell>
          <cell r="I9">
            <v>9560</v>
          </cell>
          <cell r="J9">
            <v>9890</v>
          </cell>
          <cell r="K9">
            <v>9813</v>
          </cell>
          <cell r="L9">
            <v>6659</v>
          </cell>
          <cell r="M9">
            <v>7948</v>
          </cell>
          <cell r="N9">
            <v>7447</v>
          </cell>
        </row>
        <row r="11">
          <cell r="A11" t="str">
            <v>POLOGQPV</v>
          </cell>
          <cell r="B11" t="str">
            <v>III  Value of production</v>
          </cell>
          <cell r="E11" t="str">
            <v xml:space="preserve"> Zl mn</v>
          </cell>
          <cell r="F11">
            <v>234500.64559614635</v>
          </cell>
          <cell r="G11">
            <v>271549.36651755241</v>
          </cell>
          <cell r="H11">
            <v>439357.92248228262</v>
          </cell>
          <cell r="I11">
            <v>1308522.4838162498</v>
          </cell>
          <cell r="J11">
            <v>5751761.0354956873</v>
          </cell>
          <cell r="K11">
            <v>5573861.0826706607</v>
          </cell>
          <cell r="L11">
            <v>7499271.2422501557</v>
          </cell>
          <cell r="M11">
            <v>15484489.371782338</v>
          </cell>
          <cell r="N11">
            <v>15673576.118278071</v>
          </cell>
        </row>
        <row r="12">
          <cell r="A12" t="str">
            <v>POLOGLEV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POLOGMPS</v>
          </cell>
          <cell r="B18" t="str">
            <v xml:space="preserve">     A. Market price support</v>
          </cell>
          <cell r="E18" t="str">
            <v xml:space="preserve"> Zl mn</v>
          </cell>
          <cell r="F18">
            <v>74464.525635302576</v>
          </cell>
          <cell r="G18">
            <v>41916.558473689322</v>
          </cell>
          <cell r="H18">
            <v>-89759.306060479401</v>
          </cell>
          <cell r="I18">
            <v>-705934.36501179042</v>
          </cell>
          <cell r="J18">
            <v>-3176364.8091799584</v>
          </cell>
          <cell r="K18">
            <v>-1807278.5874486205</v>
          </cell>
          <cell r="L18">
            <v>-542124.68629981263</v>
          </cell>
          <cell r="M18">
            <v>3261473.0211388059</v>
          </cell>
          <cell r="N18">
            <v>893960.86193368537</v>
          </cell>
        </row>
        <row r="22">
          <cell r="A22" t="str">
            <v>POLOGDPA</v>
          </cell>
          <cell r="B22" t="str">
            <v xml:space="preserve">     C. Direct payments</v>
          </cell>
          <cell r="E22" t="str">
            <v xml:space="preserve"> Zl mn</v>
          </cell>
          <cell r="F22">
            <v>4992</v>
          </cell>
          <cell r="G22">
            <v>6366</v>
          </cell>
          <cell r="H22">
            <v>7992</v>
          </cell>
          <cell r="I22">
            <v>11455</v>
          </cell>
          <cell r="J22">
            <v>38952</v>
          </cell>
          <cell r="K22">
            <v>0</v>
          </cell>
          <cell r="L22">
            <v>0</v>
          </cell>
          <cell r="M22">
            <v>0</v>
          </cell>
          <cell r="N22">
            <v>0</v>
          </cell>
        </row>
        <row r="24">
          <cell r="A24" t="str">
            <v>POLOGRIC</v>
          </cell>
          <cell r="B24" t="str">
            <v xml:space="preserve">     D. Reduction of input costs</v>
          </cell>
          <cell r="E24" t="str">
            <v xml:space="preserve"> Zl mn</v>
          </cell>
          <cell r="F24">
            <v>6617.2800000000007</v>
          </cell>
          <cell r="G24">
            <v>8011.5000000000009</v>
          </cell>
          <cell r="H24">
            <v>9696.06</v>
          </cell>
          <cell r="I24">
            <v>36670</v>
          </cell>
          <cell r="J24">
            <v>131274</v>
          </cell>
          <cell r="K24">
            <v>73873.84</v>
          </cell>
          <cell r="L24">
            <v>94498.4</v>
          </cell>
          <cell r="M24">
            <v>180118.39999999999</v>
          </cell>
          <cell r="N24">
            <v>208800</v>
          </cell>
        </row>
        <row r="26">
          <cell r="A26" t="str">
            <v>POLOGGSE</v>
          </cell>
          <cell r="B26" t="str">
            <v xml:space="preserve">     E. General services</v>
          </cell>
          <cell r="E26" t="str">
            <v xml:space="preserve"> Zl mn</v>
          </cell>
          <cell r="F26">
            <v>8554.41</v>
          </cell>
          <cell r="G26">
            <v>10965.24</v>
          </cell>
          <cell r="H26">
            <v>16944</v>
          </cell>
          <cell r="I26">
            <v>34211.25</v>
          </cell>
          <cell r="J26">
            <v>165483.84</v>
          </cell>
          <cell r="K26">
            <v>191376.41999999998</v>
          </cell>
          <cell r="L26">
            <v>234857.2</v>
          </cell>
          <cell r="M26">
            <v>447310.35800000001</v>
          </cell>
          <cell r="N26">
            <v>474502.321</v>
          </cell>
        </row>
        <row r="28">
          <cell r="A28" t="str">
            <v>POLOGSNA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POLOGOTH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POLOGQC</v>
          </cell>
          <cell r="B49" t="str">
            <v xml:space="preserve">  I  Level of consumption</v>
          </cell>
          <cell r="E49" t="str">
            <v>'000 T</v>
          </cell>
          <cell r="F49">
            <v>10327</v>
          </cell>
          <cell r="G49">
            <v>10390</v>
          </cell>
          <cell r="H49">
            <v>9911</v>
          </cell>
          <cell r="I49">
            <v>9937</v>
          </cell>
          <cell r="J49">
            <v>9684</v>
          </cell>
          <cell r="K49">
            <v>9513</v>
          </cell>
          <cell r="L49">
            <v>7374</v>
          </cell>
          <cell r="M49">
            <v>8068</v>
          </cell>
          <cell r="N49">
            <v>7842</v>
          </cell>
        </row>
        <row r="51">
          <cell r="A51" t="str">
            <v>POLOGQCV</v>
          </cell>
          <cell r="B51" t="str">
            <v>III  Value of consumption</v>
          </cell>
          <cell r="E51" t="str">
            <v xml:space="preserve"> Zl mn</v>
          </cell>
          <cell r="F51">
            <v>241188.44781549479</v>
          </cell>
          <cell r="G51">
            <v>281167.77495124331</v>
          </cell>
          <cell r="H51">
            <v>466970.08421243919</v>
          </cell>
          <cell r="I51">
            <v>1371865.2504166835</v>
          </cell>
          <cell r="J51">
            <v>5613338.7793911695</v>
          </cell>
          <cell r="K51">
            <v>5391492.7358828178</v>
          </cell>
          <cell r="L51">
            <v>8360806.5282282773</v>
          </cell>
          <cell r="M51">
            <v>15732654.882280272</v>
          </cell>
          <cell r="N51">
            <v>16515486.591251045</v>
          </cell>
        </row>
        <row r="55">
          <cell r="A55" t="str">
            <v>POLOGMTR</v>
          </cell>
          <cell r="B55" t="str">
            <v xml:space="preserve">     A. Market transfers</v>
          </cell>
          <cell r="E55" t="str">
            <v xml:space="preserve"> Zl mn</v>
          </cell>
          <cell r="F55">
            <v>-77889.397052933928</v>
          </cell>
          <cell r="G55">
            <v>-47523.141966424722</v>
          </cell>
          <cell r="H55">
            <v>78281.588756209545</v>
          </cell>
          <cell r="I55">
            <v>705821.83498382766</v>
          </cell>
          <cell r="J55">
            <v>3155031.4037001552</v>
          </cell>
          <cell r="K55">
            <v>1763613.056658275</v>
          </cell>
          <cell r="L55">
            <v>559845.83812606719</v>
          </cell>
          <cell r="M55">
            <v>-3324602.3487363271</v>
          </cell>
          <cell r="N55">
            <v>-1006536.9295012528</v>
          </cell>
        </row>
        <row r="57">
          <cell r="A57" t="str">
            <v>POLOGOTR</v>
          </cell>
          <cell r="B57" t="str">
            <v xml:space="preserve">     B. Other transfers</v>
          </cell>
          <cell r="E57" t="str">
            <v xml:space="preserve"> Zl mn</v>
          </cell>
          <cell r="F57">
            <v>21884.300000000003</v>
          </cell>
          <cell r="G57">
            <v>36359.300000000003</v>
          </cell>
          <cell r="H57">
            <v>58814</v>
          </cell>
          <cell r="I57">
            <v>83849</v>
          </cell>
          <cell r="J57">
            <v>4850</v>
          </cell>
          <cell r="K57">
            <v>1512</v>
          </cell>
          <cell r="L57">
            <v>1232</v>
          </cell>
          <cell r="M57">
            <v>2040</v>
          </cell>
          <cell r="N57">
            <v>3770</v>
          </cell>
        </row>
      </sheetData>
      <sheetData sheetId="4" refreshError="1">
        <row r="9">
          <cell r="A9" t="str">
            <v>POLBAQP</v>
          </cell>
          <cell r="B9" t="str">
            <v xml:space="preserve">  I  Level of production</v>
          </cell>
          <cell r="E9" t="str">
            <v>'000T</v>
          </cell>
          <cell r="F9">
            <v>4412</v>
          </cell>
          <cell r="G9">
            <v>4335</v>
          </cell>
          <cell r="H9">
            <v>3804</v>
          </cell>
          <cell r="I9">
            <v>3909</v>
          </cell>
          <cell r="J9">
            <v>4217</v>
          </cell>
          <cell r="K9">
            <v>4257</v>
          </cell>
          <cell r="L9">
            <v>2818</v>
          </cell>
          <cell r="M9">
            <v>3255</v>
          </cell>
          <cell r="N9">
            <v>3093</v>
          </cell>
        </row>
        <row r="11">
          <cell r="A11" t="str">
            <v>POLBAQPV</v>
          </cell>
          <cell r="B11" t="str">
            <v>III  Value of production</v>
          </cell>
          <cell r="E11" t="str">
            <v xml:space="preserve"> Zl mn</v>
          </cell>
          <cell r="F11">
            <v>117820.4220421394</v>
          </cell>
          <cell r="G11">
            <v>132342.90535714285</v>
          </cell>
          <cell r="H11">
            <v>204549.13040991421</v>
          </cell>
          <cell r="I11">
            <v>630620.03405099141</v>
          </cell>
          <cell r="J11">
            <v>3000616.4939862541</v>
          </cell>
          <cell r="K11">
            <v>2899849.3509413372</v>
          </cell>
          <cell r="L11">
            <v>3403910.2960703811</v>
          </cell>
          <cell r="M11">
            <v>6788237.2343511451</v>
          </cell>
          <cell r="N11">
            <v>6592478.7162162159</v>
          </cell>
        </row>
        <row r="12">
          <cell r="A12" t="str">
            <v>POLBALEV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POLBAMPS</v>
          </cell>
          <cell r="B18" t="str">
            <v xml:space="preserve">     A. Market price support</v>
          </cell>
          <cell r="E18" t="str">
            <v xml:space="preserve"> Zl mn</v>
          </cell>
          <cell r="F18">
            <v>58390.146454398877</v>
          </cell>
          <cell r="G18">
            <v>74485.013972538858</v>
          </cell>
          <cell r="H18">
            <v>64015.78133960181</v>
          </cell>
          <cell r="I18">
            <v>-61115.999673028993</v>
          </cell>
          <cell r="J18">
            <v>-34641.531915807551</v>
          </cell>
          <cell r="K18">
            <v>-317479.73888922209</v>
          </cell>
          <cell r="L18">
            <v>-63820.708715542474</v>
          </cell>
          <cell r="M18">
            <v>1767191.3812213743</v>
          </cell>
          <cell r="N18">
            <v>881513.35945945885</v>
          </cell>
        </row>
        <row r="22">
          <cell r="A22" t="str">
            <v>POLBADPA</v>
          </cell>
          <cell r="B22" t="str">
            <v xml:space="preserve">     C. Direct payments</v>
          </cell>
          <cell r="E22" t="str">
            <v xml:space="preserve"> Zl mn</v>
          </cell>
          <cell r="F22">
            <v>2496</v>
          </cell>
          <cell r="G22">
            <v>3183</v>
          </cell>
          <cell r="H22">
            <v>3996</v>
          </cell>
          <cell r="I22">
            <v>4582</v>
          </cell>
          <cell r="J22">
            <v>19476</v>
          </cell>
          <cell r="K22">
            <v>0</v>
          </cell>
          <cell r="L22">
            <v>0</v>
          </cell>
          <cell r="M22">
            <v>0</v>
          </cell>
          <cell r="N22">
            <v>0</v>
          </cell>
        </row>
        <row r="24">
          <cell r="A24" t="str">
            <v>POLBARIC</v>
          </cell>
          <cell r="B24" t="str">
            <v xml:space="preserve">     D. Reduction of input costs</v>
          </cell>
          <cell r="E24" t="str">
            <v xml:space="preserve"> Zl mn</v>
          </cell>
          <cell r="F24">
            <v>3308.6400000000003</v>
          </cell>
          <cell r="G24">
            <v>4005.7500000000005</v>
          </cell>
          <cell r="H24">
            <v>4848.03</v>
          </cell>
          <cell r="I24">
            <v>14668</v>
          </cell>
          <cell r="J24">
            <v>65637</v>
          </cell>
          <cell r="K24">
            <v>36936.92</v>
          </cell>
          <cell r="L24">
            <v>47249.2</v>
          </cell>
          <cell r="M24">
            <v>105952</v>
          </cell>
          <cell r="N24">
            <v>108000</v>
          </cell>
        </row>
        <row r="26">
          <cell r="A26" t="str">
            <v>POLBAGSE</v>
          </cell>
          <cell r="B26" t="str">
            <v xml:space="preserve">     E. General services</v>
          </cell>
          <cell r="E26" t="str">
            <v xml:space="preserve"> Zl mn</v>
          </cell>
          <cell r="F26">
            <v>4277.2049999999999</v>
          </cell>
          <cell r="G26">
            <v>5482.62</v>
          </cell>
          <cell r="H26">
            <v>8472</v>
          </cell>
          <cell r="I26">
            <v>13684.5</v>
          </cell>
          <cell r="J26">
            <v>82741.919999999998</v>
          </cell>
          <cell r="K26">
            <v>95688.209999999992</v>
          </cell>
          <cell r="L26">
            <v>117428.6</v>
          </cell>
          <cell r="M26">
            <v>263123.74</v>
          </cell>
          <cell r="N26">
            <v>245432.23499999999</v>
          </cell>
        </row>
        <row r="28">
          <cell r="A28" t="str">
            <v>POLBASNA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POLBAOTH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POLBAQC</v>
          </cell>
          <cell r="B49" t="str">
            <v xml:space="preserve">  I  Level of consumption</v>
          </cell>
          <cell r="E49" t="str">
            <v>'000 T</v>
          </cell>
          <cell r="F49">
            <v>4674</v>
          </cell>
          <cell r="G49">
            <v>4658</v>
          </cell>
          <cell r="H49">
            <v>4372</v>
          </cell>
          <cell r="I49">
            <v>4347</v>
          </cell>
          <cell r="J49">
            <v>4047</v>
          </cell>
          <cell r="K49">
            <v>4067</v>
          </cell>
          <cell r="L49">
            <v>3518</v>
          </cell>
          <cell r="M49">
            <v>3366</v>
          </cell>
          <cell r="N49">
            <v>3488</v>
          </cell>
        </row>
        <row r="51">
          <cell r="A51" t="str">
            <v>POLBAQCV</v>
          </cell>
          <cell r="B51" t="str">
            <v>III  Value of consumption</v>
          </cell>
          <cell r="E51" t="str">
            <v xml:space="preserve"> Zl mn</v>
          </cell>
          <cell r="F51">
            <v>124817.0110210697</v>
          </cell>
          <cell r="G51">
            <v>142203.74928571429</v>
          </cell>
          <cell r="H51">
            <v>235091.69246901813</v>
          </cell>
          <cell r="I51">
            <v>701280.45229461754</v>
          </cell>
          <cell r="J51">
            <v>2879652.5850515468</v>
          </cell>
          <cell r="K51">
            <v>2770422.2011459754</v>
          </cell>
          <cell r="L51">
            <v>4249452.2432844574</v>
          </cell>
          <cell r="M51">
            <v>7019725.5087022902</v>
          </cell>
          <cell r="N51">
            <v>7434389.1891891891</v>
          </cell>
        </row>
        <row r="55">
          <cell r="A55" t="str">
            <v>POLBAMTR</v>
          </cell>
          <cell r="B55" t="str">
            <v xml:space="preserve">     A. Market transfers</v>
          </cell>
          <cell r="E55" t="str">
            <v xml:space="preserve"> Zl mn</v>
          </cell>
          <cell r="F55">
            <v>-61857.557689904883</v>
          </cell>
          <cell r="G55">
            <v>-80034.87775872802</v>
          </cell>
          <cell r="H55">
            <v>-73574.394326166963</v>
          </cell>
          <cell r="I55">
            <v>67963.993496714509</v>
          </cell>
          <cell r="J55">
            <v>33245.027190721637</v>
          </cell>
          <cell r="K55">
            <v>303309.86564774869</v>
          </cell>
          <cell r="L55">
            <v>79673.972058650965</v>
          </cell>
          <cell r="M55">
            <v>-1827455.0504427482</v>
          </cell>
          <cell r="N55">
            <v>-994089.42702702631</v>
          </cell>
        </row>
        <row r="57">
          <cell r="A57" t="str">
            <v>POLBAOTR</v>
          </cell>
          <cell r="B57" t="str">
            <v xml:space="preserve">     B. Other transfers</v>
          </cell>
          <cell r="E57" t="str">
            <v xml:space="preserve"> Zl mn</v>
          </cell>
          <cell r="F57">
            <v>18445.650000000001</v>
          </cell>
          <cell r="G57">
            <v>30168.65</v>
          </cell>
          <cell r="H57">
            <v>47964</v>
          </cell>
          <cell r="I57">
            <v>68582</v>
          </cell>
          <cell r="J57">
            <v>3480</v>
          </cell>
          <cell r="K57">
            <v>756</v>
          </cell>
          <cell r="L57">
            <v>616</v>
          </cell>
          <cell r="M57">
            <v>1200</v>
          </cell>
          <cell r="N57">
            <v>1950</v>
          </cell>
        </row>
      </sheetData>
      <sheetData sheetId="5" refreshError="1">
        <row r="9">
          <cell r="A9" t="str">
            <v>POLOTQP</v>
          </cell>
          <cell r="B9" t="str">
            <v xml:space="preserve">  I  Level of production</v>
          </cell>
          <cell r="E9" t="str">
            <v>'000T</v>
          </cell>
          <cell r="F9">
            <v>5668</v>
          </cell>
          <cell r="G9">
            <v>5742</v>
          </cell>
          <cell r="H9">
            <v>5609</v>
          </cell>
          <cell r="I9">
            <v>5651</v>
          </cell>
          <cell r="J9">
            <v>5673</v>
          </cell>
          <cell r="K9">
            <v>5556</v>
          </cell>
          <cell r="L9">
            <v>3841</v>
          </cell>
          <cell r="M9">
            <v>4693</v>
          </cell>
          <cell r="N9">
            <v>4354</v>
          </cell>
        </row>
        <row r="11">
          <cell r="A11" t="str">
            <v>POLOTQPV</v>
          </cell>
          <cell r="B11" t="str">
            <v>III  Value of production</v>
          </cell>
          <cell r="E11" t="str">
            <v xml:space="preserve"> Zl mn</v>
          </cell>
          <cell r="F11">
            <v>116680.22355400697</v>
          </cell>
          <cell r="G11">
            <v>139206.46116040953</v>
          </cell>
          <cell r="H11">
            <v>234808.79207236841</v>
          </cell>
          <cell r="I11">
            <v>677902.44976525824</v>
          </cell>
          <cell r="J11">
            <v>2751144.5415094336</v>
          </cell>
          <cell r="K11">
            <v>2674011.7317293235</v>
          </cell>
          <cell r="L11">
            <v>4095360.9461797751</v>
          </cell>
          <cell r="M11">
            <v>8696252.1374311931</v>
          </cell>
          <cell r="N11">
            <v>9081097.4020618554</v>
          </cell>
        </row>
        <row r="12">
          <cell r="A12" t="str">
            <v>POLOTLEV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POLOTMPS</v>
          </cell>
          <cell r="B18" t="str">
            <v xml:space="preserve">     A. Market price support</v>
          </cell>
          <cell r="E18" t="str">
            <v xml:space="preserve"> Zl mn</v>
          </cell>
          <cell r="F18">
            <v>16074.379180903697</v>
          </cell>
          <cell r="G18">
            <v>-32568.455498849533</v>
          </cell>
          <cell r="H18">
            <v>-153775.08740008122</v>
          </cell>
          <cell r="I18">
            <v>-644818.36533876148</v>
          </cell>
          <cell r="J18">
            <v>-3141723.2772641508</v>
          </cell>
          <cell r="K18">
            <v>-1489798.8485593984</v>
          </cell>
          <cell r="L18">
            <v>-478303.97758427018</v>
          </cell>
          <cell r="M18">
            <v>1494281.6399174319</v>
          </cell>
          <cell r="N18">
            <v>12447.50247422649</v>
          </cell>
        </row>
        <row r="22">
          <cell r="A22" t="str">
            <v>POLOTDPA</v>
          </cell>
          <cell r="B22" t="str">
            <v xml:space="preserve">     C. Direct payments</v>
          </cell>
          <cell r="E22" t="str">
            <v xml:space="preserve"> Zl mn</v>
          </cell>
          <cell r="F22">
            <v>2496</v>
          </cell>
          <cell r="G22">
            <v>3183</v>
          </cell>
          <cell r="H22">
            <v>3996</v>
          </cell>
          <cell r="I22">
            <v>6873</v>
          </cell>
          <cell r="J22">
            <v>19476</v>
          </cell>
          <cell r="K22">
            <v>0</v>
          </cell>
          <cell r="L22">
            <v>0</v>
          </cell>
          <cell r="M22">
            <v>0</v>
          </cell>
          <cell r="N22">
            <v>0</v>
          </cell>
        </row>
        <row r="24">
          <cell r="A24" t="str">
            <v>POLOTRIC</v>
          </cell>
          <cell r="B24" t="str">
            <v xml:space="preserve">     D. Reduction of input costs</v>
          </cell>
          <cell r="E24" t="str">
            <v xml:space="preserve"> Zl mn</v>
          </cell>
          <cell r="F24">
            <v>3308.6400000000003</v>
          </cell>
          <cell r="G24">
            <v>4005.7500000000005</v>
          </cell>
          <cell r="H24">
            <v>4848.03</v>
          </cell>
          <cell r="I24">
            <v>22002</v>
          </cell>
          <cell r="J24">
            <v>65637</v>
          </cell>
          <cell r="K24">
            <v>36936.92</v>
          </cell>
          <cell r="L24">
            <v>47249.2</v>
          </cell>
          <cell r="M24">
            <v>74166.399999999994</v>
          </cell>
          <cell r="N24">
            <v>100800</v>
          </cell>
        </row>
        <row r="26">
          <cell r="A26" t="str">
            <v>POLOTGSE</v>
          </cell>
          <cell r="B26" t="str">
            <v xml:space="preserve">     E. General services</v>
          </cell>
          <cell r="E26" t="str">
            <v xml:space="preserve"> Zl mn</v>
          </cell>
          <cell r="F26">
            <v>4277.2049999999999</v>
          </cell>
          <cell r="G26">
            <v>5482.62</v>
          </cell>
          <cell r="H26">
            <v>8472</v>
          </cell>
          <cell r="I26">
            <v>20526.75</v>
          </cell>
          <cell r="J26">
            <v>82741.919999999998</v>
          </cell>
          <cell r="K26">
            <v>95688.209999999992</v>
          </cell>
          <cell r="L26">
            <v>117428.6</v>
          </cell>
          <cell r="M26">
            <v>184186.61800000002</v>
          </cell>
          <cell r="N26">
            <v>229070.08600000001</v>
          </cell>
        </row>
        <row r="28">
          <cell r="A28" t="str">
            <v>POLOTSNA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POLOTOTH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POLOTQC</v>
          </cell>
          <cell r="B49" t="str">
            <v xml:space="preserve">  I  Level of consumption</v>
          </cell>
          <cell r="E49" t="str">
            <v>'000 T</v>
          </cell>
          <cell r="F49">
            <v>5653</v>
          </cell>
          <cell r="G49">
            <v>5732</v>
          </cell>
          <cell r="H49">
            <v>5539</v>
          </cell>
          <cell r="I49">
            <v>5590</v>
          </cell>
          <cell r="J49">
            <v>5637</v>
          </cell>
          <cell r="K49">
            <v>5446</v>
          </cell>
          <cell r="L49">
            <v>3856</v>
          </cell>
          <cell r="M49">
            <v>4702</v>
          </cell>
          <cell r="N49">
            <v>4354</v>
          </cell>
        </row>
        <row r="51">
          <cell r="A51" t="str">
            <v>POLOTQCV</v>
          </cell>
          <cell r="B51" t="str">
            <v>III  Value of consumption</v>
          </cell>
          <cell r="E51" t="str">
            <v xml:space="preserve"> Zl mn</v>
          </cell>
          <cell r="F51">
            <v>116371.43679442508</v>
          </cell>
          <cell r="G51">
            <v>138964.02566552901</v>
          </cell>
          <cell r="H51">
            <v>231878.39174342106</v>
          </cell>
          <cell r="I51">
            <v>670584.79812206584</v>
          </cell>
          <cell r="J51">
            <v>2733686.1943396223</v>
          </cell>
          <cell r="K51">
            <v>2621070.5347368424</v>
          </cell>
          <cell r="L51">
            <v>4111354.28494382</v>
          </cell>
          <cell r="M51">
            <v>8712929.3735779822</v>
          </cell>
          <cell r="N51">
            <v>9081097.4020618554</v>
          </cell>
        </row>
        <row r="55">
          <cell r="A55" t="str">
            <v>POLOTMTR</v>
          </cell>
          <cell r="B55" t="str">
            <v xml:space="preserve">     A. Market transfers</v>
          </cell>
          <cell r="E55" t="str">
            <v xml:space="preserve"> Zl mn</v>
          </cell>
          <cell r="F55">
            <v>-16031.839363029041</v>
          </cell>
          <cell r="G55">
            <v>32511.735792303294</v>
          </cell>
          <cell r="H55">
            <v>151855.98308237651</v>
          </cell>
          <cell r="I55">
            <v>637857.84148711315</v>
          </cell>
          <cell r="J55">
            <v>3121786.3765094336</v>
          </cell>
          <cell r="K55">
            <v>1460303.1910105261</v>
          </cell>
          <cell r="L55">
            <v>480171.86606741627</v>
          </cell>
          <cell r="M55">
            <v>-1497147.2982935787</v>
          </cell>
          <cell r="N55">
            <v>-12447.50247422649</v>
          </cell>
        </row>
        <row r="57">
          <cell r="A57" t="str">
            <v>POLOTOTR</v>
          </cell>
          <cell r="B57" t="str">
            <v xml:space="preserve">     B. Other transfers</v>
          </cell>
          <cell r="E57" t="str">
            <v xml:space="preserve"> Zl mn</v>
          </cell>
          <cell r="F57">
            <v>3438.65</v>
          </cell>
          <cell r="G57">
            <v>6190.65</v>
          </cell>
          <cell r="H57">
            <v>10850</v>
          </cell>
          <cell r="I57">
            <v>15267</v>
          </cell>
          <cell r="J57">
            <v>1370</v>
          </cell>
          <cell r="K57">
            <v>756</v>
          </cell>
          <cell r="L57">
            <v>616</v>
          </cell>
          <cell r="M57">
            <v>840</v>
          </cell>
          <cell r="N57">
            <v>1820</v>
          </cell>
        </row>
      </sheetData>
      <sheetData sheetId="6" refreshError="1">
        <row r="9">
          <cell r="A9" t="str">
            <v>POLRPQP</v>
          </cell>
          <cell r="B9" t="str">
            <v xml:space="preserve">  I  Level of production</v>
          </cell>
          <cell r="E9" t="str">
            <v>'000T</v>
          </cell>
          <cell r="F9">
            <v>1298</v>
          </cell>
          <cell r="G9">
            <v>1186</v>
          </cell>
          <cell r="H9">
            <v>1199</v>
          </cell>
          <cell r="I9">
            <v>1586</v>
          </cell>
          <cell r="J9">
            <v>1206</v>
          </cell>
          <cell r="K9">
            <v>1043</v>
          </cell>
          <cell r="L9">
            <v>758</v>
          </cell>
          <cell r="M9">
            <v>594</v>
          </cell>
          <cell r="N9">
            <v>756</v>
          </cell>
        </row>
        <row r="11">
          <cell r="A11" t="str">
            <v>POLRPQPV</v>
          </cell>
          <cell r="B11" t="str">
            <v>III  Value of production</v>
          </cell>
          <cell r="E11" t="str">
            <v xml:space="preserve"> Zl mn</v>
          </cell>
          <cell r="F11">
            <v>62836.18</v>
          </cell>
          <cell r="G11">
            <v>61351.78</v>
          </cell>
          <cell r="H11">
            <v>120859.2</v>
          </cell>
          <cell r="I11">
            <v>287367.34000000003</v>
          </cell>
          <cell r="J11">
            <v>1475143.02</v>
          </cell>
          <cell r="K11">
            <v>1508782.94</v>
          </cell>
          <cell r="L11">
            <v>1766124.84</v>
          </cell>
          <cell r="M11">
            <v>2274004.2599999998</v>
          </cell>
          <cell r="N11">
            <v>4639035.24</v>
          </cell>
        </row>
        <row r="12">
          <cell r="A12" t="str">
            <v>POLRPLEV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POLRPMPS</v>
          </cell>
          <cell r="B18" t="str">
            <v xml:space="preserve">     A. Market price support</v>
          </cell>
          <cell r="E18" t="str">
            <v xml:space="preserve"> Zl mn</v>
          </cell>
          <cell r="F18">
            <v>18088.126536731688</v>
          </cell>
          <cell r="G18">
            <v>18952.748308620754</v>
          </cell>
          <cell r="H18">
            <v>17108.178067242803</v>
          </cell>
          <cell r="I18">
            <v>-193400.02281926508</v>
          </cell>
          <cell r="J18">
            <v>-732469.527</v>
          </cell>
          <cell r="K18">
            <v>-438287.99980000005</v>
          </cell>
          <cell r="L18">
            <v>187210.08199999999</v>
          </cell>
          <cell r="M18">
            <v>411507.16200000001</v>
          </cell>
          <cell r="N18">
            <v>1408892.1840000001</v>
          </cell>
        </row>
        <row r="22">
          <cell r="A22" t="str">
            <v>POLRPDPA</v>
          </cell>
          <cell r="B22" t="str">
            <v xml:space="preserve">     C. Direct payments</v>
          </cell>
          <cell r="E22" t="str">
            <v xml:space="preserve"> Zl mn</v>
          </cell>
          <cell r="F22">
            <v>2496</v>
          </cell>
          <cell r="G22">
            <v>3183</v>
          </cell>
          <cell r="H22">
            <v>3330</v>
          </cell>
          <cell r="I22">
            <v>4582</v>
          </cell>
          <cell r="J22">
            <v>19476</v>
          </cell>
          <cell r="K22">
            <v>0</v>
          </cell>
          <cell r="L22">
            <v>0</v>
          </cell>
          <cell r="M22">
            <v>0</v>
          </cell>
          <cell r="N22">
            <v>0</v>
          </cell>
        </row>
        <row r="24">
          <cell r="A24" t="str">
            <v>POLRPRIC</v>
          </cell>
          <cell r="B24" t="str">
            <v xml:space="preserve">     D. Reduction of input costs</v>
          </cell>
          <cell r="E24" t="str">
            <v xml:space="preserve"> Zl mn</v>
          </cell>
          <cell r="F24">
            <v>3308.6400000000003</v>
          </cell>
          <cell r="G24">
            <v>4005.7500000000005</v>
          </cell>
          <cell r="H24">
            <v>4040.0250000000005</v>
          </cell>
          <cell r="I24">
            <v>14668</v>
          </cell>
          <cell r="J24">
            <v>65637</v>
          </cell>
          <cell r="K24">
            <v>46171.15</v>
          </cell>
          <cell r="L24">
            <v>47249.2</v>
          </cell>
          <cell r="M24">
            <v>26488</v>
          </cell>
          <cell r="N24">
            <v>108000</v>
          </cell>
        </row>
        <row r="26">
          <cell r="A26" t="str">
            <v>POLRPGSE</v>
          </cell>
          <cell r="B26" t="str">
            <v xml:space="preserve">     E. General services</v>
          </cell>
          <cell r="E26" t="str">
            <v xml:space="preserve"> Zl mn</v>
          </cell>
          <cell r="F26">
            <v>4277.2049999999999</v>
          </cell>
          <cell r="G26">
            <v>5482.62</v>
          </cell>
          <cell r="H26">
            <v>7060</v>
          </cell>
          <cell r="I26">
            <v>13684.5</v>
          </cell>
          <cell r="J26">
            <v>82741.919999999998</v>
          </cell>
          <cell r="K26">
            <v>119610.26250000001</v>
          </cell>
          <cell r="L26">
            <v>117428.6</v>
          </cell>
          <cell r="M26">
            <v>65780.934999999998</v>
          </cell>
          <cell r="N26">
            <v>245432.23499999999</v>
          </cell>
        </row>
        <row r="28">
          <cell r="A28" t="str">
            <v>POLRPSNA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POLRPOTH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POLRPQC</v>
          </cell>
          <cell r="B49" t="str">
            <v xml:space="preserve">  I  Level of consumption</v>
          </cell>
          <cell r="E49" t="str">
            <v>'000 T</v>
          </cell>
          <cell r="F49">
            <v>672</v>
          </cell>
          <cell r="G49">
            <v>639</v>
          </cell>
          <cell r="H49">
            <v>770</v>
          </cell>
          <cell r="I49">
            <v>727</v>
          </cell>
          <cell r="J49">
            <v>516</v>
          </cell>
          <cell r="K49">
            <v>411</v>
          </cell>
          <cell r="L49">
            <v>555</v>
          </cell>
          <cell r="M49">
            <v>597</v>
          </cell>
          <cell r="N49">
            <v>751</v>
          </cell>
        </row>
        <row r="51">
          <cell r="A51" t="str">
            <v>POLRPQCV</v>
          </cell>
          <cell r="B51" t="str">
            <v>III  Value of consumption</v>
          </cell>
          <cell r="E51" t="str">
            <v xml:space="preserve"> Zl mn</v>
          </cell>
          <cell r="F51">
            <v>32531.52</v>
          </cell>
          <cell r="G51">
            <v>33055.47</v>
          </cell>
          <cell r="H51">
            <v>77616</v>
          </cell>
          <cell r="I51">
            <v>131725.13</v>
          </cell>
          <cell r="J51">
            <v>631155.72</v>
          </cell>
          <cell r="K51">
            <v>594544.38</v>
          </cell>
          <cell r="L51">
            <v>1293138.8999999999</v>
          </cell>
          <cell r="M51">
            <v>2285489.13</v>
          </cell>
          <cell r="N51">
            <v>4608353.79</v>
          </cell>
        </row>
        <row r="55">
          <cell r="A55" t="str">
            <v>POLRPMTR</v>
          </cell>
          <cell r="B55" t="str">
            <v xml:space="preserve">     A. Market transfers</v>
          </cell>
          <cell r="E55" t="str">
            <v xml:space="preserve"> Zl mn</v>
          </cell>
          <cell r="F55">
            <v>-9364.5770667825072</v>
          </cell>
          <cell r="G55">
            <v>-10211.472318051148</v>
          </cell>
          <cell r="H55">
            <v>-10986.903345935745</v>
          </cell>
          <cell r="I55">
            <v>88651.838959398301</v>
          </cell>
          <cell r="J55">
            <v>313394.92200000002</v>
          </cell>
          <cell r="K55">
            <v>172709.84460000001</v>
          </cell>
          <cell r="L55">
            <v>-137073.345</v>
          </cell>
          <cell r="M55">
            <v>-413585.48100000003</v>
          </cell>
          <cell r="N55">
            <v>-1399574.1140000001</v>
          </cell>
        </row>
        <row r="57">
          <cell r="A57" t="str">
            <v>POLRPOTR</v>
          </cell>
          <cell r="B57" t="str">
            <v xml:space="preserve">     B. Other transfers</v>
          </cell>
          <cell r="E57" t="str">
            <v xml:space="preserve"> Zl mn</v>
          </cell>
          <cell r="F57">
            <v>23534.65</v>
          </cell>
          <cell r="G57">
            <v>30760.65</v>
          </cell>
          <cell r="H57">
            <v>50505</v>
          </cell>
          <cell r="I57">
            <v>189044</v>
          </cell>
          <cell r="J57">
            <v>3548</v>
          </cell>
          <cell r="K57">
            <v>945</v>
          </cell>
          <cell r="L57">
            <v>616</v>
          </cell>
          <cell r="M57">
            <v>300</v>
          </cell>
          <cell r="N57">
            <v>1950</v>
          </cell>
        </row>
      </sheetData>
      <sheetData sheetId="7" refreshError="1">
        <row r="9">
          <cell r="A9" t="str">
            <v>POLRSQP</v>
          </cell>
          <cell r="B9" t="str">
            <v xml:space="preserve">  I  Level of production</v>
          </cell>
          <cell r="E9" t="str">
            <v>'000T</v>
          </cell>
          <cell r="F9">
            <v>1740</v>
          </cell>
          <cell r="G9">
            <v>1677</v>
          </cell>
          <cell r="H9">
            <v>1679</v>
          </cell>
          <cell r="I9">
            <v>1716</v>
          </cell>
          <cell r="J9">
            <v>2037</v>
          </cell>
          <cell r="K9">
            <v>1509</v>
          </cell>
          <cell r="L9">
            <v>1443</v>
          </cell>
          <cell r="M9">
            <v>1980</v>
          </cell>
          <cell r="N9">
            <v>1370</v>
          </cell>
        </row>
        <row r="11">
          <cell r="A11" t="str">
            <v>POLRSQPV</v>
          </cell>
          <cell r="B11" t="str">
            <v>III  Value of production</v>
          </cell>
          <cell r="E11" t="str">
            <v xml:space="preserve"> Zl mn</v>
          </cell>
          <cell r="F11">
            <v>71369.34</v>
          </cell>
          <cell r="G11">
            <v>95125.199999999983</v>
          </cell>
          <cell r="H11">
            <v>181208.72</v>
          </cell>
          <cell r="I11">
            <v>1656459.7599999998</v>
          </cell>
          <cell r="J11">
            <v>2842570</v>
          </cell>
          <cell r="K11">
            <v>2606386.6800000002</v>
          </cell>
          <cell r="L11">
            <v>4466223.72</v>
          </cell>
          <cell r="M11">
            <v>6838884</v>
          </cell>
          <cell r="N11">
            <v>6372000.0000000009</v>
          </cell>
        </row>
        <row r="12">
          <cell r="A12" t="str">
            <v>POLRSLEV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POLRSMPS</v>
          </cell>
          <cell r="B18" t="str">
            <v xml:space="preserve">     A. Market price support</v>
          </cell>
          <cell r="E18" t="str">
            <v xml:space="preserve"> Zl mn</v>
          </cell>
          <cell r="F18">
            <v>19793.155510326214</v>
          </cell>
          <cell r="G18">
            <v>44325.652875862768</v>
          </cell>
          <cell r="H18">
            <v>882.09293478263396</v>
          </cell>
          <cell r="I18">
            <v>1136566.7627206747</v>
          </cell>
          <cell r="J18">
            <v>367104.61849555129</v>
          </cell>
          <cell r="K18">
            <v>885076.45662470663</v>
          </cell>
          <cell r="L18">
            <v>1190635.1710761136</v>
          </cell>
          <cell r="M18">
            <v>808295.43251678406</v>
          </cell>
          <cell r="N18">
            <v>421694.4339676376</v>
          </cell>
        </row>
        <row r="22">
          <cell r="A22" t="str">
            <v>POLRSDPA</v>
          </cell>
          <cell r="B22" t="str">
            <v xml:space="preserve">     C. Direct payments</v>
          </cell>
          <cell r="E22" t="str">
            <v xml:space="preserve"> Zl mn</v>
          </cell>
          <cell r="F22">
            <v>2496</v>
          </cell>
          <cell r="G22">
            <v>3183</v>
          </cell>
          <cell r="H22">
            <v>3330</v>
          </cell>
          <cell r="I22">
            <v>6873</v>
          </cell>
          <cell r="J22">
            <v>19476</v>
          </cell>
          <cell r="K22">
            <v>0</v>
          </cell>
          <cell r="L22">
            <v>0</v>
          </cell>
          <cell r="M22">
            <v>0</v>
          </cell>
          <cell r="N22">
            <v>0</v>
          </cell>
        </row>
        <row r="24">
          <cell r="A24" t="str">
            <v>POLRSRIC</v>
          </cell>
          <cell r="B24" t="str">
            <v xml:space="preserve">     D. Reduction of input costs</v>
          </cell>
          <cell r="E24" t="str">
            <v xml:space="preserve"> Zl mn</v>
          </cell>
          <cell r="F24">
            <v>3308.6400000000003</v>
          </cell>
          <cell r="G24">
            <v>4005.7500000000005</v>
          </cell>
          <cell r="H24">
            <v>4040.0250000000005</v>
          </cell>
          <cell r="I24">
            <v>22002</v>
          </cell>
          <cell r="J24">
            <v>65637</v>
          </cell>
          <cell r="K24">
            <v>46171.15</v>
          </cell>
          <cell r="L24">
            <v>47249.2</v>
          </cell>
          <cell r="M24">
            <v>66220</v>
          </cell>
          <cell r="N24">
            <v>54000</v>
          </cell>
        </row>
        <row r="26">
          <cell r="A26" t="str">
            <v>POLRSGSE</v>
          </cell>
          <cell r="B26" t="str">
            <v xml:space="preserve">     E. General services</v>
          </cell>
          <cell r="E26" t="str">
            <v xml:space="preserve"> Zl mn</v>
          </cell>
          <cell r="F26">
            <v>4277.2049999999999</v>
          </cell>
          <cell r="G26">
            <v>5482.62</v>
          </cell>
          <cell r="H26">
            <v>7060</v>
          </cell>
          <cell r="I26">
            <v>20526.75</v>
          </cell>
          <cell r="J26">
            <v>82741.919999999998</v>
          </cell>
          <cell r="K26">
            <v>119610.26250000001</v>
          </cell>
          <cell r="L26">
            <v>117428.6</v>
          </cell>
          <cell r="M26">
            <v>164452.33750000002</v>
          </cell>
          <cell r="N26">
            <v>122716.11749999999</v>
          </cell>
        </row>
        <row r="28">
          <cell r="A28" t="str">
            <v>POLRSSNA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POLRSOTH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POLRSQC</v>
          </cell>
          <cell r="B49" t="str">
            <v xml:space="preserve">  I  Level of consumption</v>
          </cell>
          <cell r="E49" t="str">
            <v>'000 T</v>
          </cell>
          <cell r="F49">
            <v>1609</v>
          </cell>
          <cell r="G49">
            <v>1531</v>
          </cell>
          <cell r="H49">
            <v>1657</v>
          </cell>
          <cell r="I49">
            <v>1739</v>
          </cell>
          <cell r="J49">
            <v>1705</v>
          </cell>
          <cell r="K49">
            <v>1177</v>
          </cell>
          <cell r="L49">
            <v>1350</v>
          </cell>
          <cell r="M49">
            <v>1883</v>
          </cell>
          <cell r="N49">
            <v>1186</v>
          </cell>
        </row>
        <row r="51">
          <cell r="A51" t="str">
            <v>POLRSQCV</v>
          </cell>
          <cell r="B51" t="str">
            <v>III  Value of consumption</v>
          </cell>
          <cell r="E51" t="str">
            <v xml:space="preserve"> Zl mn</v>
          </cell>
          <cell r="F51">
            <v>65996.131068965507</v>
          </cell>
          <cell r="G51">
            <v>86843.578533094813</v>
          </cell>
          <cell r="H51">
            <v>178834.33534246575</v>
          </cell>
          <cell r="I51">
            <v>1678661.7264801865</v>
          </cell>
          <cell r="J51">
            <v>2379274.3495336282</v>
          </cell>
          <cell r="K51">
            <v>2032947.0658449307</v>
          </cell>
          <cell r="L51">
            <v>4178379.779625779</v>
          </cell>
          <cell r="M51">
            <v>6503847.7636363637</v>
          </cell>
          <cell r="N51">
            <v>5516198.5401459858</v>
          </cell>
        </row>
        <row r="55">
          <cell r="A55" t="str">
            <v>POLRSMTR</v>
          </cell>
          <cell r="B55" t="str">
            <v xml:space="preserve">     A. Market transfers</v>
          </cell>
          <cell r="E55" t="str">
            <v xml:space="preserve"> Zl mn</v>
          </cell>
          <cell r="F55">
            <v>-18302.981158686711</v>
          </cell>
          <cell r="G55">
            <v>-40466.651492513949</v>
          </cell>
          <cell r="H55">
            <v>-870.5348379599908</v>
          </cell>
          <cell r="I55">
            <v>-1151800.4664168141</v>
          </cell>
          <cell r="J55">
            <v>-307272.15244718455</v>
          </cell>
          <cell r="K55">
            <v>-690347.90553166321</v>
          </cell>
          <cell r="L55">
            <v>-1113899.8482001063</v>
          </cell>
          <cell r="M55">
            <v>-768697.12092379015</v>
          </cell>
          <cell r="N55">
            <v>-365058.10123037826</v>
          </cell>
        </row>
        <row r="57">
          <cell r="A57" t="str">
            <v>POLRSOTR</v>
          </cell>
          <cell r="B57" t="str">
            <v xml:space="preserve">     B. Other transfers</v>
          </cell>
          <cell r="E57" t="str">
            <v xml:space="preserve"> Zl mn</v>
          </cell>
          <cell r="F57">
            <v>556.65</v>
          </cell>
          <cell r="G57">
            <v>196.65</v>
          </cell>
          <cell r="H57">
            <v>39249</v>
          </cell>
          <cell r="I57">
            <v>97266</v>
          </cell>
          <cell r="J57">
            <v>948</v>
          </cell>
          <cell r="K57">
            <v>945</v>
          </cell>
          <cell r="L57">
            <v>616</v>
          </cell>
          <cell r="M57">
            <v>750</v>
          </cell>
          <cell r="N57">
            <v>975</v>
          </cell>
        </row>
      </sheetData>
      <sheetData sheetId="8" refreshError="1">
        <row r="9">
          <cell r="A9" t="str">
            <v>POLBSQP</v>
          </cell>
          <cell r="B9" t="str">
            <v xml:space="preserve">  I  Level of production</v>
          </cell>
          <cell r="E9" t="str">
            <v>'000T</v>
          </cell>
          <cell r="F9">
            <v>14217</v>
          </cell>
          <cell r="G9">
            <v>13989</v>
          </cell>
          <cell r="H9">
            <v>14069</v>
          </cell>
          <cell r="I9">
            <v>14374</v>
          </cell>
          <cell r="J9">
            <v>16721</v>
          </cell>
          <cell r="K9">
            <v>11412</v>
          </cell>
          <cell r="L9">
            <v>11052</v>
          </cell>
          <cell r="M9">
            <v>15600</v>
          </cell>
          <cell r="N9">
            <v>12000</v>
          </cell>
        </row>
        <row r="11">
          <cell r="A11" t="str">
            <v>POLBSQPV</v>
          </cell>
          <cell r="B11" t="str">
            <v>III  Value of production</v>
          </cell>
          <cell r="E11" t="str">
            <v xml:space="preserve"> Zl mn</v>
          </cell>
          <cell r="F11">
            <v>71369.34</v>
          </cell>
          <cell r="G11">
            <v>95125.2</v>
          </cell>
          <cell r="H11">
            <v>181208.72</v>
          </cell>
          <cell r="I11">
            <v>1656459.76</v>
          </cell>
          <cell r="J11">
            <v>2842570</v>
          </cell>
          <cell r="K11">
            <v>2606386.6800000002</v>
          </cell>
          <cell r="L11">
            <v>4466223.72</v>
          </cell>
          <cell r="M11">
            <v>6838884</v>
          </cell>
          <cell r="N11">
            <v>6372000</v>
          </cell>
        </row>
        <row r="12">
          <cell r="A12" t="str">
            <v>POLBSLEV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POLBSMPS</v>
          </cell>
          <cell r="B18" t="str">
            <v xml:space="preserve">     A. Market price support</v>
          </cell>
          <cell r="E18" t="str">
            <v xml:space="preserve"> Zl mn</v>
          </cell>
          <cell r="F18">
            <v>19793.155510326214</v>
          </cell>
          <cell r="G18">
            <v>44325.652875862768</v>
          </cell>
          <cell r="H18">
            <v>882.09293478263396</v>
          </cell>
          <cell r="I18">
            <v>1136566.7627206747</v>
          </cell>
          <cell r="J18">
            <v>367104.61849555129</v>
          </cell>
          <cell r="K18">
            <v>885076.45662470663</v>
          </cell>
          <cell r="L18">
            <v>1190635.1710761136</v>
          </cell>
          <cell r="M18">
            <v>808295.43251678406</v>
          </cell>
          <cell r="N18">
            <v>421694.4339676376</v>
          </cell>
        </row>
        <row r="22">
          <cell r="A22" t="str">
            <v>POLBSDPA</v>
          </cell>
          <cell r="B22" t="str">
            <v xml:space="preserve">     C. Direct payments</v>
          </cell>
          <cell r="E22" t="str">
            <v xml:space="preserve"> Zl mn</v>
          </cell>
          <cell r="F22">
            <v>2496</v>
          </cell>
          <cell r="G22">
            <v>3183</v>
          </cell>
          <cell r="H22">
            <v>3330</v>
          </cell>
          <cell r="I22">
            <v>6873</v>
          </cell>
          <cell r="J22">
            <v>19476</v>
          </cell>
          <cell r="K22">
            <v>0</v>
          </cell>
          <cell r="L22">
            <v>0</v>
          </cell>
          <cell r="M22">
            <v>0</v>
          </cell>
          <cell r="N22">
            <v>0</v>
          </cell>
        </row>
        <row r="24">
          <cell r="A24" t="str">
            <v>POLBSRIC</v>
          </cell>
          <cell r="B24" t="str">
            <v xml:space="preserve">     D. Reduction of input costs</v>
          </cell>
          <cell r="E24" t="str">
            <v xml:space="preserve"> Zl mn</v>
          </cell>
          <cell r="F24">
            <v>3308.6400000000003</v>
          </cell>
          <cell r="G24">
            <v>4005.7500000000005</v>
          </cell>
          <cell r="H24">
            <v>4040.0250000000005</v>
          </cell>
          <cell r="I24">
            <v>22002</v>
          </cell>
          <cell r="J24">
            <v>65637</v>
          </cell>
          <cell r="K24">
            <v>46171.15</v>
          </cell>
          <cell r="L24">
            <v>47249.2</v>
          </cell>
          <cell r="M24">
            <v>66220</v>
          </cell>
          <cell r="N24">
            <v>54000</v>
          </cell>
        </row>
        <row r="26">
          <cell r="A26" t="str">
            <v>POLBSGSE</v>
          </cell>
          <cell r="B26" t="str">
            <v xml:space="preserve">     E. General services</v>
          </cell>
          <cell r="E26" t="str">
            <v xml:space="preserve"> Zl mn</v>
          </cell>
          <cell r="F26">
            <v>4277.2049999999999</v>
          </cell>
          <cell r="G26">
            <v>5482.62</v>
          </cell>
          <cell r="H26">
            <v>7060</v>
          </cell>
          <cell r="I26">
            <v>20526.75</v>
          </cell>
          <cell r="J26">
            <v>82741.919999999998</v>
          </cell>
          <cell r="K26">
            <v>119610.26250000001</v>
          </cell>
          <cell r="L26">
            <v>117428.6</v>
          </cell>
          <cell r="M26">
            <v>164452.33750000002</v>
          </cell>
          <cell r="N26">
            <v>122716.11749999999</v>
          </cell>
        </row>
        <row r="28">
          <cell r="A28" t="str">
            <v>POLBSSNA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POLBSOTH</v>
          </cell>
          <cell r="B30" t="str">
            <v xml:space="preserve">     G. Other</v>
          </cell>
          <cell r="E30" t="str">
            <v xml:space="preserve"> Zl mn</v>
          </cell>
          <cell r="F30">
            <v>0</v>
          </cell>
          <cell r="G30">
            <v>0</v>
          </cell>
          <cell r="H30">
            <v>0</v>
          </cell>
          <cell r="I30">
            <v>0</v>
          </cell>
          <cell r="J30">
            <v>0</v>
          </cell>
          <cell r="K30">
            <v>0</v>
          </cell>
          <cell r="L30">
            <v>0</v>
          </cell>
          <cell r="M30">
            <v>0</v>
          </cell>
          <cell r="N30">
            <v>0</v>
          </cell>
        </row>
      </sheetData>
      <sheetData sheetId="9" refreshError="1">
        <row r="9">
          <cell r="A9" t="str">
            <v>POLMKQP</v>
          </cell>
          <cell r="B9" t="str">
            <v xml:space="preserve">  I  Level of production</v>
          </cell>
          <cell r="E9" t="str">
            <v>'000T</v>
          </cell>
          <cell r="F9">
            <v>15778</v>
          </cell>
          <cell r="G9">
            <v>15531</v>
          </cell>
          <cell r="H9">
            <v>15632</v>
          </cell>
          <cell r="I9">
            <v>16404</v>
          </cell>
          <cell r="J9">
            <v>15832</v>
          </cell>
          <cell r="K9">
            <v>14443</v>
          </cell>
          <cell r="L9">
            <v>13097</v>
          </cell>
          <cell r="M9">
            <v>12639</v>
          </cell>
          <cell r="N9">
            <v>11948</v>
          </cell>
        </row>
        <row r="11">
          <cell r="A11" t="str">
            <v>POLMKQPV</v>
          </cell>
          <cell r="B11" t="str">
            <v>III  Value of production</v>
          </cell>
          <cell r="E11" t="str">
            <v xml:space="preserve"> Zl mn</v>
          </cell>
          <cell r="F11">
            <v>424078.571</v>
          </cell>
          <cell r="G11">
            <v>498719.32799999992</v>
          </cell>
          <cell r="H11">
            <v>1054620.6880000001</v>
          </cell>
          <cell r="I11">
            <v>3378541.2140000006</v>
          </cell>
          <cell r="J11">
            <v>10385807.228</v>
          </cell>
          <cell r="K11">
            <v>15127521.664999997</v>
          </cell>
          <cell r="L11">
            <v>26017598.352000002</v>
          </cell>
          <cell r="M11">
            <v>34584394.31000001</v>
          </cell>
          <cell r="N11">
            <v>38433620.928999998</v>
          </cell>
        </row>
        <row r="12">
          <cell r="A12" t="str">
            <v>POLMKLEV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POLMKMPS</v>
          </cell>
          <cell r="B18" t="str">
            <v xml:space="preserve">     A. Market price support</v>
          </cell>
          <cell r="E18" t="str">
            <v xml:space="preserve"> Zl mn</v>
          </cell>
          <cell r="F18">
            <v>179801.73697989548</v>
          </cell>
          <cell r="G18">
            <v>60982.10482074476</v>
          </cell>
          <cell r="H18">
            <v>86909.879195107977</v>
          </cell>
          <cell r="I18">
            <v>-708969.40944143711</v>
          </cell>
          <cell r="J18">
            <v>-7030671.9295053715</v>
          </cell>
          <cell r="K18">
            <v>-3047949.3516573636</v>
          </cell>
          <cell r="L18">
            <v>2899937.0786477909</v>
          </cell>
          <cell r="M18">
            <v>5928821.0320967259</v>
          </cell>
          <cell r="N18">
            <v>3268153.5308262138</v>
          </cell>
        </row>
        <row r="22">
          <cell r="A22" t="str">
            <v>POLMKDPA</v>
          </cell>
          <cell r="B22" t="str">
            <v xml:space="preserve">     C. Direct payments</v>
          </cell>
          <cell r="E22" t="str">
            <v xml:space="preserve"> Zl mn</v>
          </cell>
          <cell r="F22">
            <v>10816</v>
          </cell>
          <cell r="G22">
            <v>14854.000000000002</v>
          </cell>
          <cell r="H22">
            <v>19980</v>
          </cell>
          <cell r="I22">
            <v>32074.000000000004</v>
          </cell>
          <cell r="J22">
            <v>64920</v>
          </cell>
          <cell r="K22">
            <v>0</v>
          </cell>
          <cell r="L22">
            <v>0</v>
          </cell>
          <cell r="M22">
            <v>0</v>
          </cell>
          <cell r="N22">
            <v>0</v>
          </cell>
        </row>
        <row r="24">
          <cell r="A24" t="str">
            <v>POLMKRIC</v>
          </cell>
          <cell r="B24" t="str">
            <v xml:space="preserve">     D. Reduction of input costs</v>
          </cell>
          <cell r="E24" t="str">
            <v xml:space="preserve"> Zl mn</v>
          </cell>
          <cell r="F24">
            <v>27067.548695652175</v>
          </cell>
          <cell r="G24">
            <v>38543.633333333346</v>
          </cell>
          <cell r="H24">
            <v>65509.063043478258</v>
          </cell>
          <cell r="I24">
            <v>195369.02325581393</v>
          </cell>
          <cell r="J24">
            <v>219990</v>
          </cell>
          <cell r="K24">
            <v>240089.97999999998</v>
          </cell>
          <cell r="L24">
            <v>354369</v>
          </cell>
          <cell r="M24">
            <v>317856</v>
          </cell>
          <cell r="N24">
            <v>396000</v>
          </cell>
        </row>
        <row r="26">
          <cell r="A26" t="str">
            <v>POLMKGSE</v>
          </cell>
          <cell r="B26" t="str">
            <v xml:space="preserve">     E. General services</v>
          </cell>
          <cell r="E26" t="str">
            <v xml:space="preserve"> Zl mn</v>
          </cell>
          <cell r="F26">
            <v>18534.555</v>
          </cell>
          <cell r="G26">
            <v>25585.560000000005</v>
          </cell>
          <cell r="H26">
            <v>42360</v>
          </cell>
          <cell r="I26">
            <v>95791.500000000015</v>
          </cell>
          <cell r="J26">
            <v>275806.40000000002</v>
          </cell>
          <cell r="K26">
            <v>621973.36499999999</v>
          </cell>
          <cell r="L26">
            <v>880714.5</v>
          </cell>
          <cell r="M26">
            <v>789371.22</v>
          </cell>
          <cell r="N26">
            <v>899918.19500000007</v>
          </cell>
        </row>
        <row r="28">
          <cell r="A28" t="str">
            <v>POLMKSNA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POLMKOTH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POLMKQC</v>
          </cell>
          <cell r="B49" t="str">
            <v xml:space="preserve">  I  Level of consumption</v>
          </cell>
          <cell r="E49" t="str">
            <v>'000 T</v>
          </cell>
          <cell r="F49">
            <v>15611</v>
          </cell>
          <cell r="G49">
            <v>15112</v>
          </cell>
          <cell r="H49">
            <v>15392</v>
          </cell>
          <cell r="I49">
            <v>15597</v>
          </cell>
          <cell r="J49">
            <v>14016</v>
          </cell>
          <cell r="K49">
            <v>14042</v>
          </cell>
          <cell r="L49">
            <v>13008</v>
          </cell>
          <cell r="M49">
            <v>13257</v>
          </cell>
          <cell r="N49">
            <v>11752</v>
          </cell>
        </row>
        <row r="51">
          <cell r="A51" t="str">
            <v>POLMKQCV</v>
          </cell>
          <cell r="B51" t="str">
            <v>III  Value of consumption</v>
          </cell>
          <cell r="E51" t="str">
            <v xml:space="preserve"> Zl mn</v>
          </cell>
          <cell r="F51">
            <v>419589.9715984916</v>
          </cell>
          <cell r="G51">
            <v>485264.72762449289</v>
          </cell>
          <cell r="H51">
            <v>1038428.9681228251</v>
          </cell>
          <cell r="I51">
            <v>3212332.8038745434</v>
          </cell>
          <cell r="J51">
            <v>9194509.4812814556</v>
          </cell>
          <cell r="K51">
            <v>14707516.38994184</v>
          </cell>
          <cell r="L51">
            <v>25840797.0804624</v>
          </cell>
          <cell r="M51">
            <v>36275442.310916215</v>
          </cell>
          <cell r="N51">
            <v>37803139.70184198</v>
          </cell>
        </row>
        <row r="55">
          <cell r="A55" t="str">
            <v>POLMKMTR</v>
          </cell>
          <cell r="B55" t="str">
            <v xml:space="preserve">     A. Market transfers</v>
          </cell>
          <cell r="E55" t="str">
            <v xml:space="preserve"> Zl mn</v>
          </cell>
          <cell r="F55">
            <v>-177898.6510326498</v>
          </cell>
          <cell r="G55">
            <v>-59336.911213128245</v>
          </cell>
          <cell r="H55">
            <v>-85575.541234077653</v>
          </cell>
          <cell r="I55">
            <v>674091.43373921572</v>
          </cell>
          <cell r="J55">
            <v>6224222.9512346694</v>
          </cell>
          <cell r="K55">
            <v>2963325.1260799486</v>
          </cell>
          <cell r="L55">
            <v>-2880230.7031419761</v>
          </cell>
          <cell r="M55">
            <v>-6218718.2864551228</v>
          </cell>
          <cell r="N55">
            <v>-3214541.370461137</v>
          </cell>
        </row>
        <row r="57">
          <cell r="A57" t="str">
            <v>POLMKOTR</v>
          </cell>
          <cell r="B57" t="str">
            <v xml:space="preserve">     B. Other transfers</v>
          </cell>
          <cell r="E57" t="str">
            <v xml:space="preserve"> Zl mn</v>
          </cell>
          <cell r="F57">
            <v>187840.15</v>
          </cell>
          <cell r="G57">
            <v>3267.7</v>
          </cell>
          <cell r="H57">
            <v>617947</v>
          </cell>
          <cell r="I57">
            <v>1420108</v>
          </cell>
          <cell r="J57">
            <v>1437360</v>
          </cell>
          <cell r="K57">
            <v>4914</v>
          </cell>
          <cell r="L57">
            <v>4620</v>
          </cell>
          <cell r="M57">
            <v>3600</v>
          </cell>
          <cell r="N57">
            <v>7150</v>
          </cell>
        </row>
      </sheetData>
      <sheetData sheetId="10" refreshError="1">
        <row r="9">
          <cell r="A9" t="str">
            <v>POLBFQP</v>
          </cell>
          <cell r="B9" t="str">
            <v xml:space="preserve">  I  Level of production</v>
          </cell>
          <cell r="E9" t="str">
            <v>'000T</v>
          </cell>
          <cell r="F9">
            <v>907</v>
          </cell>
          <cell r="G9">
            <v>875</v>
          </cell>
          <cell r="H9">
            <v>799</v>
          </cell>
          <cell r="I9">
            <v>764</v>
          </cell>
          <cell r="J9">
            <v>867</v>
          </cell>
          <cell r="K9">
            <v>789</v>
          </cell>
          <cell r="L9">
            <v>590</v>
          </cell>
          <cell r="M9">
            <v>505</v>
          </cell>
          <cell r="N9">
            <v>490</v>
          </cell>
        </row>
        <row r="11">
          <cell r="A11" t="str">
            <v>POLBFQPV</v>
          </cell>
          <cell r="B11" t="str">
            <v>III  Value of production</v>
          </cell>
          <cell r="E11" t="str">
            <v xml:space="preserve"> Zl mn</v>
          </cell>
          <cell r="F11">
            <v>224613.85939247944</v>
          </cell>
          <cell r="G11">
            <v>260419.09042227661</v>
          </cell>
          <cell r="H11">
            <v>486146.22154104977</v>
          </cell>
          <cell r="I11">
            <v>1325703.0795805024</v>
          </cell>
          <cell r="J11">
            <v>6859287.6685320344</v>
          </cell>
          <cell r="K11">
            <v>7540146.1482871296</v>
          </cell>
          <cell r="L11">
            <v>8523979.7054814808</v>
          </cell>
          <cell r="M11">
            <v>10962489.5</v>
          </cell>
          <cell r="N11">
            <v>14990135.862824207</v>
          </cell>
        </row>
        <row r="12">
          <cell r="A12" t="str">
            <v>POLBFLEV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POLBFMPS</v>
          </cell>
          <cell r="B18" t="str">
            <v xml:space="preserve">     A. Market price support</v>
          </cell>
          <cell r="E18" t="str">
            <v xml:space="preserve"> Zl mn</v>
          </cell>
          <cell r="F18">
            <v>99986.878160439577</v>
          </cell>
          <cell r="G18">
            <v>67646.736246322631</v>
          </cell>
          <cell r="H18">
            <v>132375.72045080227</v>
          </cell>
          <cell r="I18">
            <v>-94905.296872970837</v>
          </cell>
          <cell r="J18">
            <v>-3741620.9116981043</v>
          </cell>
          <cell r="K18">
            <v>-619204.89638505317</v>
          </cell>
          <cell r="L18">
            <v>-217188.05919205773</v>
          </cell>
          <cell r="M18">
            <v>-1529221.8759450165</v>
          </cell>
          <cell r="N18">
            <v>-1521508.9968776149</v>
          </cell>
        </row>
        <row r="22">
          <cell r="A22" t="str">
            <v>POLBFDPA</v>
          </cell>
          <cell r="B22" t="str">
            <v xml:space="preserve">     C. Direct payments</v>
          </cell>
          <cell r="E22" t="str">
            <v xml:space="preserve"> Zl mn</v>
          </cell>
          <cell r="F22">
            <v>5824.0000000000009</v>
          </cell>
          <cell r="G22">
            <v>7427.0000000000009</v>
          </cell>
          <cell r="H22">
            <v>9324</v>
          </cell>
          <cell r="I22">
            <v>13746</v>
          </cell>
          <cell r="J22">
            <v>45444.000000000007</v>
          </cell>
          <cell r="K22">
            <v>0</v>
          </cell>
          <cell r="L22">
            <v>0</v>
          </cell>
          <cell r="M22">
            <v>0</v>
          </cell>
          <cell r="N22">
            <v>0</v>
          </cell>
        </row>
        <row r="24">
          <cell r="A24" t="str">
            <v>POLBFRIC</v>
          </cell>
          <cell r="B24" t="str">
            <v xml:space="preserve">     D. Reduction of input costs</v>
          </cell>
          <cell r="E24" t="str">
            <v xml:space="preserve"> Zl mn</v>
          </cell>
          <cell r="F24">
            <v>14574.83391304348</v>
          </cell>
          <cell r="G24">
            <v>19271.816666666673</v>
          </cell>
          <cell r="H24">
            <v>30570.896086956524</v>
          </cell>
          <cell r="I24">
            <v>83729.581395348825</v>
          </cell>
          <cell r="J24">
            <v>153993.00000000003</v>
          </cell>
          <cell r="K24">
            <v>110810.76000000001</v>
          </cell>
          <cell r="L24">
            <v>94498.4</v>
          </cell>
          <cell r="M24">
            <v>132440</v>
          </cell>
          <cell r="N24">
            <v>180000</v>
          </cell>
        </row>
        <row r="26">
          <cell r="A26" t="str">
            <v>POLBFGSE</v>
          </cell>
          <cell r="B26" t="str">
            <v xml:space="preserve">     E. General services</v>
          </cell>
          <cell r="E26" t="str">
            <v xml:space="preserve"> Zl mn</v>
          </cell>
          <cell r="F26">
            <v>9980.1450000000004</v>
          </cell>
          <cell r="G26">
            <v>12792.780000000002</v>
          </cell>
          <cell r="H26">
            <v>19768</v>
          </cell>
          <cell r="I26">
            <v>41053.5</v>
          </cell>
          <cell r="J26">
            <v>193064.48000000004</v>
          </cell>
          <cell r="K26">
            <v>287064.63</v>
          </cell>
          <cell r="L26">
            <v>234857.2</v>
          </cell>
          <cell r="M26">
            <v>328904.67500000005</v>
          </cell>
          <cell r="N26">
            <v>409053.72500000003</v>
          </cell>
        </row>
        <row r="28">
          <cell r="A28" t="str">
            <v>POLBFSNA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POLBFOTH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POLBFQC</v>
          </cell>
          <cell r="B49" t="str">
            <v xml:space="preserve">  I  Level of consumption</v>
          </cell>
          <cell r="E49" t="str">
            <v>'000 T</v>
          </cell>
          <cell r="F49">
            <v>818</v>
          </cell>
          <cell r="G49">
            <v>767</v>
          </cell>
          <cell r="H49">
            <v>728</v>
          </cell>
          <cell r="I49">
            <v>789</v>
          </cell>
          <cell r="J49">
            <v>727</v>
          </cell>
          <cell r="K49">
            <v>716</v>
          </cell>
          <cell r="L49">
            <v>621</v>
          </cell>
          <cell r="M49">
            <v>519</v>
          </cell>
          <cell r="N49">
            <v>492</v>
          </cell>
        </row>
        <row r="51">
          <cell r="A51" t="str">
            <v>POLBFQCV</v>
          </cell>
          <cell r="B51" t="str">
            <v>III  Value of consumption</v>
          </cell>
          <cell r="E51" t="str">
            <v xml:space="preserve"> Zl mn</v>
          </cell>
          <cell r="F51">
            <v>202573.46966157464</v>
          </cell>
          <cell r="G51">
            <v>228275.93411872705</v>
          </cell>
          <cell r="H51">
            <v>442946.74503364734</v>
          </cell>
          <cell r="I51">
            <v>1369083.4159542099</v>
          </cell>
          <cell r="J51">
            <v>5751674.8962200554</v>
          </cell>
          <cell r="K51">
            <v>6842515.3893201323</v>
          </cell>
          <cell r="L51">
            <v>8971849.8256000001</v>
          </cell>
          <cell r="M51">
            <v>11266400.1</v>
          </cell>
          <cell r="N51">
            <v>15051320.090835733</v>
          </cell>
        </row>
        <row r="55">
          <cell r="A55" t="str">
            <v>POLBFMTR</v>
          </cell>
          <cell r="B55" t="str">
            <v xml:space="preserve">     A. Market transfers</v>
          </cell>
          <cell r="E55" t="str">
            <v xml:space="preserve"> Zl mn</v>
          </cell>
          <cell r="F55">
            <v>-90175.596841498977</v>
          </cell>
          <cell r="G55">
            <v>-59297.196229633671</v>
          </cell>
          <cell r="H55">
            <v>-120612.67144954199</v>
          </cell>
          <cell r="I55">
            <v>98010.836692112556</v>
          </cell>
          <cell r="J55">
            <v>3137437.6041574646</v>
          </cell>
          <cell r="K55">
            <v>561914.70952052984</v>
          </cell>
          <cell r="L55">
            <v>228599.63518350484</v>
          </cell>
          <cell r="M55">
            <v>1571616.1457731952</v>
          </cell>
          <cell r="N55">
            <v>1527719.237681197</v>
          </cell>
        </row>
        <row r="57">
          <cell r="A57" t="str">
            <v>POLBFOTR</v>
          </cell>
          <cell r="B57" t="str">
            <v xml:space="preserve">     B. Other transfers</v>
          </cell>
          <cell r="E57" t="str">
            <v xml:space="preserve"> Zl mn</v>
          </cell>
          <cell r="F57">
            <v>34367.85</v>
          </cell>
          <cell r="G57">
            <v>56787.85</v>
          </cell>
          <cell r="H57">
            <v>166597</v>
          </cell>
          <cell r="I57">
            <v>387878</v>
          </cell>
          <cell r="J57">
            <v>20580</v>
          </cell>
          <cell r="K57">
            <v>2268</v>
          </cell>
          <cell r="L57">
            <v>1232</v>
          </cell>
          <cell r="M57">
            <v>1500</v>
          </cell>
          <cell r="N57">
            <v>3250</v>
          </cell>
        </row>
      </sheetData>
      <sheetData sheetId="11" refreshError="1">
        <row r="9">
          <cell r="A9" t="str">
            <v>POLPKQP</v>
          </cell>
          <cell r="B9" t="str">
            <v xml:space="preserve">  I  Level of production</v>
          </cell>
          <cell r="E9" t="str">
            <v>'000T</v>
          </cell>
          <cell r="F9">
            <v>1720</v>
          </cell>
          <cell r="G9">
            <v>1702</v>
          </cell>
          <cell r="H9">
            <v>1784</v>
          </cell>
          <cell r="I9">
            <v>1824</v>
          </cell>
          <cell r="J9">
            <v>1845</v>
          </cell>
          <cell r="K9">
            <v>2011</v>
          </cell>
          <cell r="L9">
            <v>2091</v>
          </cell>
          <cell r="M9">
            <v>1950</v>
          </cell>
          <cell r="N9">
            <v>1750</v>
          </cell>
        </row>
        <row r="11">
          <cell r="A11" t="str">
            <v>POLPKQPV</v>
          </cell>
          <cell r="B11" t="str">
            <v>III  Value of production</v>
          </cell>
          <cell r="E11" t="str">
            <v xml:space="preserve"> Zl mn</v>
          </cell>
          <cell r="F11">
            <v>419039.1</v>
          </cell>
          <cell r="G11">
            <v>469685.67</v>
          </cell>
          <cell r="H11">
            <v>898701.12</v>
          </cell>
          <cell r="I11">
            <v>3336400.0559999999</v>
          </cell>
          <cell r="J11">
            <v>19233633.605999999</v>
          </cell>
          <cell r="K11">
            <v>25746564.006000001</v>
          </cell>
          <cell r="L11">
            <v>35500399.917000003</v>
          </cell>
          <cell r="M11">
            <v>41935773.435000002</v>
          </cell>
          <cell r="N11">
            <v>57702929.490000002</v>
          </cell>
        </row>
        <row r="12">
          <cell r="A12" t="str">
            <v>POLPKLEV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POLPKMPS</v>
          </cell>
          <cell r="B18" t="str">
            <v xml:space="preserve">     A. Market price support</v>
          </cell>
          <cell r="E18" t="str">
            <v xml:space="preserve"> Zl mn</v>
          </cell>
          <cell r="F18">
            <v>137724.12751835756</v>
          </cell>
          <cell r="G18">
            <v>100841.51388591704</v>
          </cell>
          <cell r="H18">
            <v>300929.36238217552</v>
          </cell>
          <cell r="I18">
            <v>88936.299206672425</v>
          </cell>
          <cell r="J18">
            <v>-1240717.9072684229</v>
          </cell>
          <cell r="K18">
            <v>3173651.1997038531</v>
          </cell>
          <cell r="L18">
            <v>127728.39009973462</v>
          </cell>
          <cell r="M18">
            <v>5766264.6150506437</v>
          </cell>
          <cell r="N18">
            <v>19080834.414163627</v>
          </cell>
        </row>
        <row r="22">
          <cell r="A22" t="str">
            <v>POLPKDPA</v>
          </cell>
          <cell r="B22" t="str">
            <v xml:space="preserve">     C. Direct payments</v>
          </cell>
          <cell r="E22" t="str">
            <v xml:space="preserve"> Zl mn</v>
          </cell>
          <cell r="F22">
            <v>10816</v>
          </cell>
          <cell r="G22">
            <v>13793</v>
          </cell>
          <cell r="H22">
            <v>17316</v>
          </cell>
          <cell r="I22">
            <v>32074.000000000004</v>
          </cell>
          <cell r="J22">
            <v>142824</v>
          </cell>
          <cell r="K22">
            <v>0</v>
          </cell>
          <cell r="L22">
            <v>0</v>
          </cell>
          <cell r="M22">
            <v>0</v>
          </cell>
          <cell r="N22">
            <v>0</v>
          </cell>
        </row>
        <row r="24">
          <cell r="A24" t="str">
            <v>POLPKRIC</v>
          </cell>
          <cell r="B24" t="str">
            <v xml:space="preserve">     D. Reduction of input costs</v>
          </cell>
          <cell r="E24" t="str">
            <v xml:space="preserve"> Zl mn</v>
          </cell>
          <cell r="F24">
            <v>27067.548695652175</v>
          </cell>
          <cell r="G24">
            <v>35790.51666666667</v>
          </cell>
          <cell r="H24">
            <v>56774.521304347829</v>
          </cell>
          <cell r="I24">
            <v>195369.02325581393</v>
          </cell>
          <cell r="J24">
            <v>483978</v>
          </cell>
          <cell r="K24">
            <v>424774.58</v>
          </cell>
          <cell r="L24">
            <v>496116.6</v>
          </cell>
          <cell r="M24">
            <v>450296</v>
          </cell>
          <cell r="N24">
            <v>648000</v>
          </cell>
        </row>
        <row r="26">
          <cell r="A26" t="str">
            <v>POLPKGSE</v>
          </cell>
          <cell r="B26" t="str">
            <v xml:space="preserve">     E. General services</v>
          </cell>
          <cell r="E26" t="str">
            <v xml:space="preserve"> Zl mn</v>
          </cell>
          <cell r="F26">
            <v>18534.555</v>
          </cell>
          <cell r="G26">
            <v>23758.02</v>
          </cell>
          <cell r="H26">
            <v>36712</v>
          </cell>
          <cell r="I26">
            <v>95791.500000000015</v>
          </cell>
          <cell r="J26">
            <v>606774.07999999996</v>
          </cell>
          <cell r="K26">
            <v>1100414.415</v>
          </cell>
          <cell r="L26">
            <v>1233000.2999999998</v>
          </cell>
          <cell r="M26">
            <v>1118275.895</v>
          </cell>
          <cell r="N26">
            <v>1472593.41</v>
          </cell>
        </row>
        <row r="28">
          <cell r="A28" t="str">
            <v>POLPKSNA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POLPKOTH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POLPKQC</v>
          </cell>
          <cell r="B49" t="str">
            <v xml:space="preserve">  I  Level of consumption</v>
          </cell>
          <cell r="E49" t="str">
            <v>'000 T</v>
          </cell>
          <cell r="F49">
            <v>1643</v>
          </cell>
          <cell r="G49">
            <v>1655</v>
          </cell>
          <cell r="H49">
            <v>1731</v>
          </cell>
          <cell r="I49">
            <v>1805</v>
          </cell>
          <cell r="J49">
            <v>1834</v>
          </cell>
          <cell r="K49">
            <v>2050</v>
          </cell>
          <cell r="L49">
            <v>2115</v>
          </cell>
          <cell r="M49">
            <v>1992</v>
          </cell>
          <cell r="N49">
            <v>1825</v>
          </cell>
        </row>
        <row r="51">
          <cell r="A51" t="str">
            <v>POLPKQCV</v>
          </cell>
          <cell r="B51" t="str">
            <v>III  Value of consumption</v>
          </cell>
          <cell r="E51" t="str">
            <v xml:space="preserve"> Zl mn</v>
          </cell>
          <cell r="F51">
            <v>400279.79145348835</v>
          </cell>
          <cell r="G51">
            <v>456715.50167450059</v>
          </cell>
          <cell r="H51">
            <v>872002.03964125563</v>
          </cell>
          <cell r="I51">
            <v>3301645.8887499999</v>
          </cell>
          <cell r="J51">
            <v>19118961.535720326</v>
          </cell>
          <cell r="K51">
            <v>26245875.789308805</v>
          </cell>
          <cell r="L51">
            <v>35907865.052345768</v>
          </cell>
          <cell r="M51">
            <v>42839005.478215382</v>
          </cell>
          <cell r="N51">
            <v>60175912.182428569</v>
          </cell>
        </row>
        <row r="55">
          <cell r="A55" t="str">
            <v>POLPKMTR</v>
          </cell>
          <cell r="B55" t="str">
            <v xml:space="preserve">     A. Market transfers</v>
          </cell>
          <cell r="E55" t="str">
            <v xml:space="preserve"> Zl mn</v>
          </cell>
          <cell r="F55">
            <v>-131558.5706468962</v>
          </cell>
          <cell r="G55">
            <v>-98056.818731605585</v>
          </cell>
          <cell r="H55">
            <v>-291989.19634727907</v>
          </cell>
          <cell r="I55">
            <v>-88009.879423269595</v>
          </cell>
          <cell r="J55">
            <v>1233320.6731329472</v>
          </cell>
          <cell r="K55">
            <v>-3235198.8858244154</v>
          </cell>
          <cell r="L55">
            <v>-129194.42614105152</v>
          </cell>
          <cell r="M55">
            <v>-5890461.0836825036</v>
          </cell>
          <cell r="N55">
            <v>-19898584.460484926</v>
          </cell>
        </row>
        <row r="57">
          <cell r="A57" t="str">
            <v>POLPKOTR</v>
          </cell>
          <cell r="B57" t="str">
            <v xml:space="preserve">     B. Other transfers</v>
          </cell>
          <cell r="E57" t="str">
            <v xml:space="preserve"> Zl mn</v>
          </cell>
          <cell r="F57">
            <v>52075.15</v>
          </cell>
          <cell r="G57">
            <v>82529.149999999994</v>
          </cell>
          <cell r="H57">
            <v>256486</v>
          </cell>
          <cell r="I57">
            <v>730724</v>
          </cell>
          <cell r="J57">
            <v>44836</v>
          </cell>
          <cell r="K57">
            <v>8694</v>
          </cell>
          <cell r="L57">
            <v>6468</v>
          </cell>
          <cell r="M57">
            <v>5100</v>
          </cell>
          <cell r="N57">
            <v>11700</v>
          </cell>
        </row>
      </sheetData>
      <sheetData sheetId="12" refreshError="1">
        <row r="9">
          <cell r="A9" t="str">
            <v>POLPTQP</v>
          </cell>
          <cell r="B9" t="str">
            <v xml:space="preserve">  I  Level of production</v>
          </cell>
          <cell r="E9" t="str">
            <v>'000T</v>
          </cell>
          <cell r="F9">
            <v>314</v>
          </cell>
          <cell r="G9">
            <v>326</v>
          </cell>
          <cell r="H9">
            <v>347</v>
          </cell>
          <cell r="I9">
            <v>362</v>
          </cell>
          <cell r="J9">
            <v>332</v>
          </cell>
          <cell r="K9">
            <v>343</v>
          </cell>
          <cell r="L9">
            <v>322</v>
          </cell>
          <cell r="M9">
            <v>288</v>
          </cell>
          <cell r="N9">
            <v>308</v>
          </cell>
        </row>
        <row r="11">
          <cell r="A11" t="str">
            <v>POLPTQPV</v>
          </cell>
          <cell r="B11" t="str">
            <v>III  Value of production</v>
          </cell>
          <cell r="E11" t="str">
            <v xml:space="preserve"> Zl mn</v>
          </cell>
          <cell r="F11">
            <v>87388.486000000004</v>
          </cell>
          <cell r="G11">
            <v>107485.776</v>
          </cell>
          <cell r="H11">
            <v>200301.37899999996</v>
          </cell>
          <cell r="I11">
            <v>663114.22400000005</v>
          </cell>
          <cell r="J11">
            <v>3224335.7450000001</v>
          </cell>
          <cell r="K11">
            <v>4697791.3499999996</v>
          </cell>
          <cell r="L11">
            <v>6653604.0592084592</v>
          </cell>
          <cell r="M11">
            <v>5826500</v>
          </cell>
          <cell r="N11">
            <v>8963731.1300000008</v>
          </cell>
        </row>
        <row r="12">
          <cell r="A12" t="str">
            <v>POLPTLEV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POLPTMPS</v>
          </cell>
          <cell r="B18" t="str">
            <v xml:space="preserve">     A. Market price support</v>
          </cell>
          <cell r="E18" t="str">
            <v xml:space="preserve"> Zl mn</v>
          </cell>
          <cell r="F18">
            <v>36639.041345712096</v>
          </cell>
          <cell r="G18">
            <v>38185.57761672078</v>
          </cell>
          <cell r="H18">
            <v>99321.488231501513</v>
          </cell>
          <cell r="I18">
            <v>193983.09956689418</v>
          </cell>
          <cell r="J18">
            <v>255807.25574999975</v>
          </cell>
          <cell r="K18">
            <v>2016608.4085000004</v>
          </cell>
          <cell r="L18">
            <v>3900491.3897731113</v>
          </cell>
          <cell r="M18">
            <v>1132360.9999999995</v>
          </cell>
          <cell r="N18">
            <v>3785520.6825000006</v>
          </cell>
        </row>
        <row r="22">
          <cell r="A22" t="str">
            <v>POLPTDPA</v>
          </cell>
          <cell r="B22" t="str">
            <v xml:space="preserve">     C. Direct payments</v>
          </cell>
          <cell r="E22" t="str">
            <v xml:space="preserve"> Zl mn</v>
          </cell>
          <cell r="F22">
            <v>2496</v>
          </cell>
          <cell r="G22">
            <v>3183</v>
          </cell>
          <cell r="H22">
            <v>3996</v>
          </cell>
          <cell r="I22">
            <v>6873</v>
          </cell>
          <cell r="J22">
            <v>19476</v>
          </cell>
          <cell r="K22">
            <v>0</v>
          </cell>
          <cell r="L22">
            <v>0</v>
          </cell>
          <cell r="M22">
            <v>0</v>
          </cell>
          <cell r="N22">
            <v>0</v>
          </cell>
        </row>
        <row r="24">
          <cell r="A24" t="str">
            <v>POLPTRIC</v>
          </cell>
          <cell r="B24" t="str">
            <v xml:space="preserve">     D. Reduction of input costs</v>
          </cell>
          <cell r="E24" t="str">
            <v xml:space="preserve"> Zl mn</v>
          </cell>
          <cell r="F24">
            <v>6246.3573913043474</v>
          </cell>
          <cell r="G24">
            <v>8259.35</v>
          </cell>
          <cell r="H24">
            <v>13101.812608695651</v>
          </cell>
          <cell r="I24">
            <v>41864.790697674413</v>
          </cell>
          <cell r="J24">
            <v>65997</v>
          </cell>
          <cell r="K24">
            <v>55405.380000000005</v>
          </cell>
          <cell r="L24">
            <v>82686.100000000006</v>
          </cell>
          <cell r="M24">
            <v>79464</v>
          </cell>
          <cell r="N24">
            <v>108000</v>
          </cell>
        </row>
        <row r="26">
          <cell r="A26" t="str">
            <v>POLPTGSE</v>
          </cell>
          <cell r="B26" t="str">
            <v xml:space="preserve">     E. General services</v>
          </cell>
          <cell r="E26" t="str">
            <v xml:space="preserve"> Zl mn</v>
          </cell>
          <cell r="F26">
            <v>4277.2049999999999</v>
          </cell>
          <cell r="G26">
            <v>5482.62</v>
          </cell>
          <cell r="H26">
            <v>8472</v>
          </cell>
          <cell r="I26">
            <v>20526.75</v>
          </cell>
          <cell r="J26">
            <v>82741.919999999998</v>
          </cell>
          <cell r="K26">
            <v>143532.315</v>
          </cell>
          <cell r="L26">
            <v>205500.05000000002</v>
          </cell>
          <cell r="M26">
            <v>197342.80499999999</v>
          </cell>
          <cell r="N26">
            <v>245432.23499999999</v>
          </cell>
        </row>
        <row r="28">
          <cell r="A28" t="str">
            <v>POLPTSNA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POLPTOTH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POLPTQC</v>
          </cell>
          <cell r="B49" t="str">
            <v xml:space="preserve">  I  Level of consumption</v>
          </cell>
          <cell r="E49" t="str">
            <v>'000 T</v>
          </cell>
          <cell r="F49">
            <v>301</v>
          </cell>
          <cell r="G49">
            <v>310</v>
          </cell>
          <cell r="H49">
            <v>330</v>
          </cell>
          <cell r="I49">
            <v>342</v>
          </cell>
          <cell r="J49">
            <v>311</v>
          </cell>
          <cell r="K49">
            <v>343</v>
          </cell>
          <cell r="L49">
            <v>349</v>
          </cell>
          <cell r="M49">
            <v>348</v>
          </cell>
          <cell r="N49">
            <v>354</v>
          </cell>
        </row>
        <row r="51">
          <cell r="A51" t="str">
            <v>POLPTQCV</v>
          </cell>
          <cell r="B51" t="str">
            <v>III  Value of consumption</v>
          </cell>
          <cell r="E51" t="str">
            <v xml:space="preserve"> Zl mn</v>
          </cell>
          <cell r="F51">
            <v>83770.491356687882</v>
          </cell>
          <cell r="G51">
            <v>102210.40049079755</v>
          </cell>
          <cell r="H51">
            <v>190488.34314121035</v>
          </cell>
          <cell r="I51">
            <v>626478.07902762434</v>
          </cell>
          <cell r="J51">
            <v>3020386.7972740964</v>
          </cell>
          <cell r="K51">
            <v>4697791.3499999996</v>
          </cell>
          <cell r="L51">
            <v>7211514.9585830811</v>
          </cell>
          <cell r="M51">
            <v>7040354.166666666</v>
          </cell>
          <cell r="N51">
            <v>10302470.194870131</v>
          </cell>
        </row>
        <row r="55">
          <cell r="A55" t="str">
            <v>POLPTMTR</v>
          </cell>
          <cell r="B55" t="str">
            <v xml:space="preserve">     A. Market transfers</v>
          </cell>
          <cell r="E55" t="str">
            <v xml:space="preserve"> Zl mn</v>
          </cell>
          <cell r="F55">
            <v>-35122.138360061595</v>
          </cell>
          <cell r="G55">
            <v>-36311.438837986017</v>
          </cell>
          <cell r="H55">
            <v>-94455.593995376083</v>
          </cell>
          <cell r="I55">
            <v>-183265.80124828123</v>
          </cell>
          <cell r="J55">
            <v>-239626.67632002989</v>
          </cell>
          <cell r="K55">
            <v>-2016608.4085000004</v>
          </cell>
          <cell r="L55">
            <v>-4227551.2268037759</v>
          </cell>
          <cell r="M55">
            <v>-1368269.541666666</v>
          </cell>
          <cell r="N55">
            <v>-4350890.6545616891</v>
          </cell>
        </row>
        <row r="57">
          <cell r="A57" t="str">
            <v>POLPTOTR</v>
          </cell>
          <cell r="B57" t="str">
            <v xml:space="preserve">     B. Other transfers</v>
          </cell>
          <cell r="E57" t="str">
            <v xml:space="preserve"> Zl mn</v>
          </cell>
          <cell r="F57">
            <v>5992.65</v>
          </cell>
          <cell r="G57">
            <v>5703.65</v>
          </cell>
          <cell r="H57">
            <v>27746</v>
          </cell>
          <cell r="I57">
            <v>97266</v>
          </cell>
          <cell r="J57">
            <v>2248</v>
          </cell>
          <cell r="K57">
            <v>1134</v>
          </cell>
          <cell r="L57">
            <v>1078</v>
          </cell>
          <cell r="M57">
            <v>900</v>
          </cell>
          <cell r="N57">
            <v>1950</v>
          </cell>
        </row>
      </sheetData>
      <sheetData sheetId="13" refreshError="1">
        <row r="9">
          <cell r="A9" t="str">
            <v>POLSHQP</v>
          </cell>
          <cell r="B9" t="str">
            <v xml:space="preserve">  I  Level of production</v>
          </cell>
          <cell r="E9" t="str">
            <v>'000T</v>
          </cell>
          <cell r="F9">
            <v>41</v>
          </cell>
          <cell r="G9">
            <v>46</v>
          </cell>
          <cell r="H9">
            <v>44</v>
          </cell>
          <cell r="I9">
            <v>38</v>
          </cell>
          <cell r="J9">
            <v>45</v>
          </cell>
          <cell r="K9">
            <v>47</v>
          </cell>
          <cell r="L9">
            <v>38</v>
          </cell>
          <cell r="M9">
            <v>24</v>
          </cell>
          <cell r="N9">
            <v>14</v>
          </cell>
        </row>
        <row r="11">
          <cell r="A11" t="str">
            <v>POLSHQPV</v>
          </cell>
          <cell r="B11" t="str">
            <v>III  Value of production</v>
          </cell>
          <cell r="E11" t="str">
            <v xml:space="preserve"> Zl mn</v>
          </cell>
          <cell r="F11">
            <v>21762.554</v>
          </cell>
          <cell r="G11">
            <v>24827.060060606062</v>
          </cell>
          <cell r="H11">
            <v>39670.839999999997</v>
          </cell>
          <cell r="I11">
            <v>108176.3282962963</v>
          </cell>
          <cell r="J11">
            <v>634389.88359374995</v>
          </cell>
          <cell r="K11">
            <v>587708.87583333324</v>
          </cell>
          <cell r="L11">
            <v>978257.48745454533</v>
          </cell>
          <cell r="M11">
            <v>887843.52</v>
          </cell>
          <cell r="N11">
            <v>839178.2</v>
          </cell>
        </row>
        <row r="12">
          <cell r="A12" t="str">
            <v>POLSHLEV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POLSHMPS</v>
          </cell>
          <cell r="B18" t="str">
            <v xml:space="preserve">     A. Market price support</v>
          </cell>
          <cell r="E18" t="str">
            <v xml:space="preserve"> Zl mn</v>
          </cell>
          <cell r="F18">
            <v>4954.450810670096</v>
          </cell>
          <cell r="G18">
            <v>4133.2556705774787</v>
          </cell>
          <cell r="H18">
            <v>8315.1985797461657</v>
          </cell>
          <cell r="I18">
            <v>12785.910500854732</v>
          </cell>
          <cell r="J18">
            <v>-112573.92571874996</v>
          </cell>
          <cell r="K18">
            <v>-215018.76858333329</v>
          </cell>
          <cell r="L18">
            <v>83860.330572727282</v>
          </cell>
          <cell r="M18">
            <v>22464.407999999999</v>
          </cell>
          <cell r="N18">
            <v>240881.802</v>
          </cell>
        </row>
        <row r="22">
          <cell r="A22" t="str">
            <v>POLSHDPA</v>
          </cell>
          <cell r="B22" t="str">
            <v xml:space="preserve">     C. Direct payments</v>
          </cell>
          <cell r="E22" t="str">
            <v xml:space="preserve"> Zl mn</v>
          </cell>
          <cell r="F22">
            <v>832</v>
          </cell>
          <cell r="G22">
            <v>1061</v>
          </cell>
          <cell r="H22">
            <v>1332</v>
          </cell>
          <cell r="I22">
            <v>2291</v>
          </cell>
          <cell r="J22">
            <v>6492</v>
          </cell>
          <cell r="K22">
            <v>0</v>
          </cell>
          <cell r="L22">
            <v>0</v>
          </cell>
          <cell r="M22">
            <v>0</v>
          </cell>
          <cell r="N22">
            <v>0</v>
          </cell>
        </row>
        <row r="24">
          <cell r="A24" t="str">
            <v>POLSHRIC</v>
          </cell>
          <cell r="B24" t="str">
            <v xml:space="preserve">     D. Reduction of input costs</v>
          </cell>
          <cell r="E24" t="str">
            <v xml:space="preserve"> Zl mn</v>
          </cell>
          <cell r="F24">
            <v>2082.1191304347826</v>
          </cell>
          <cell r="G24">
            <v>2753.1166666666672</v>
          </cell>
          <cell r="H24">
            <v>4367.2708695652173</v>
          </cell>
          <cell r="I24">
            <v>13954.930232558138</v>
          </cell>
          <cell r="J24">
            <v>21999</v>
          </cell>
          <cell r="K24">
            <v>18468.46</v>
          </cell>
          <cell r="L24">
            <v>11812.3</v>
          </cell>
          <cell r="M24">
            <v>9270.7999999999993</v>
          </cell>
          <cell r="N24">
            <v>12600</v>
          </cell>
        </row>
        <row r="26">
          <cell r="A26" t="str">
            <v>POLSHGSE</v>
          </cell>
          <cell r="B26" t="str">
            <v xml:space="preserve">     E. General services</v>
          </cell>
          <cell r="E26" t="str">
            <v xml:space="preserve"> Zl mn</v>
          </cell>
          <cell r="F26">
            <v>1425.7350000000001</v>
          </cell>
          <cell r="G26">
            <v>1827.54</v>
          </cell>
          <cell r="H26">
            <v>2824</v>
          </cell>
          <cell r="I26">
            <v>6842.25</v>
          </cell>
          <cell r="J26">
            <v>27580.639999999999</v>
          </cell>
          <cell r="K26">
            <v>47844.104999999996</v>
          </cell>
          <cell r="L26">
            <v>29357.15</v>
          </cell>
          <cell r="M26">
            <v>23023.327250000002</v>
          </cell>
          <cell r="N26">
            <v>28633.760750000001</v>
          </cell>
        </row>
        <row r="28">
          <cell r="A28" t="str">
            <v>POLSHSNA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POLSHOTH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POLSHQC</v>
          </cell>
          <cell r="B49" t="str">
            <v xml:space="preserve">  I  Level of consumption</v>
          </cell>
          <cell r="E49" t="str">
            <v>'000 T</v>
          </cell>
          <cell r="F49">
            <v>30</v>
          </cell>
          <cell r="G49">
            <v>32</v>
          </cell>
          <cell r="H49">
            <v>27</v>
          </cell>
          <cell r="I49">
            <v>22</v>
          </cell>
          <cell r="J49">
            <v>32</v>
          </cell>
          <cell r="K49">
            <v>23</v>
          </cell>
          <cell r="L49">
            <v>24</v>
          </cell>
          <cell r="M49">
            <v>13</v>
          </cell>
          <cell r="N49">
            <v>7</v>
          </cell>
        </row>
        <row r="51">
          <cell r="A51" t="str">
            <v>POLSHQCV</v>
          </cell>
          <cell r="B51" t="str">
            <v>III  Value of consumption</v>
          </cell>
          <cell r="E51" t="str">
            <v xml:space="preserve"> Zl mn</v>
          </cell>
          <cell r="F51">
            <v>15923.82</v>
          </cell>
          <cell r="G51">
            <v>17270.998303030305</v>
          </cell>
          <cell r="H51">
            <v>24343.47</v>
          </cell>
          <cell r="I51">
            <v>62628.400592592589</v>
          </cell>
          <cell r="J51">
            <v>451121.69500000001</v>
          </cell>
          <cell r="K51">
            <v>287602.21583333332</v>
          </cell>
          <cell r="L51">
            <v>617846.83418181818</v>
          </cell>
          <cell r="M51">
            <v>480915.24</v>
          </cell>
          <cell r="N51">
            <v>419589.1</v>
          </cell>
        </row>
        <row r="55">
          <cell r="A55" t="str">
            <v>POLSHMTR</v>
          </cell>
          <cell r="B55" t="str">
            <v xml:space="preserve">     A. Market transfers</v>
          </cell>
          <cell r="E55" t="str">
            <v xml:space="preserve"> Zl mn</v>
          </cell>
          <cell r="F55">
            <v>-3625.2079102464113</v>
          </cell>
          <cell r="G55">
            <v>-2875.3082925756371</v>
          </cell>
          <cell r="H55">
            <v>-5102.5082193896924</v>
          </cell>
          <cell r="I55">
            <v>-7402.3692373369504</v>
          </cell>
          <cell r="J55">
            <v>80052.569399999978</v>
          </cell>
          <cell r="K55">
            <v>105221.95058333331</v>
          </cell>
          <cell r="L55">
            <v>-52964.41930909091</v>
          </cell>
          <cell r="M55">
            <v>-12168.221</v>
          </cell>
          <cell r="N55">
            <v>-120440.901</v>
          </cell>
        </row>
        <row r="57">
          <cell r="A57" t="str">
            <v>POLSHOTR</v>
          </cell>
          <cell r="B57" t="str">
            <v xml:space="preserve">     B. Other transfers</v>
          </cell>
          <cell r="E57" t="str">
            <v xml:space="preserve"> Zl mn</v>
          </cell>
          <cell r="F57">
            <v>1784.55</v>
          </cell>
          <cell r="G57">
            <v>2881.55</v>
          </cell>
          <cell r="H57">
            <v>4339</v>
          </cell>
          <cell r="I57">
            <v>22960</v>
          </cell>
          <cell r="J57">
            <v>1464</v>
          </cell>
          <cell r="K57">
            <v>378</v>
          </cell>
          <cell r="L57">
            <v>154</v>
          </cell>
          <cell r="M57">
            <v>105</v>
          </cell>
          <cell r="N57">
            <v>227.5</v>
          </cell>
        </row>
      </sheetData>
      <sheetData sheetId="14" refreshError="1">
        <row r="9">
          <cell r="A9" t="str">
            <v>POLEGQP</v>
          </cell>
          <cell r="B9" t="str">
            <v xml:space="preserve">  I  Level of production</v>
          </cell>
          <cell r="E9" t="str">
            <v>'000T</v>
          </cell>
          <cell r="F9">
            <v>456.50978667253139</v>
          </cell>
          <cell r="G9">
            <v>437.98108643061363</v>
          </cell>
          <cell r="H9">
            <v>451.94633824499675</v>
          </cell>
          <cell r="I9">
            <v>441.60985265009901</v>
          </cell>
          <cell r="J9">
            <v>417.69298438530905</v>
          </cell>
          <cell r="K9">
            <v>357.81834176380033</v>
          </cell>
          <cell r="L9">
            <v>336.26566967231145</v>
          </cell>
          <cell r="M9">
            <v>306.85067077193759</v>
          </cell>
          <cell r="N9">
            <v>309.9846052342204</v>
          </cell>
        </row>
        <row r="11">
          <cell r="A11" t="str">
            <v>POLEGQPV</v>
          </cell>
          <cell r="B11" t="str">
            <v>III  Value of production</v>
          </cell>
          <cell r="E11" t="str">
            <v xml:space="preserve"> Zl mn</v>
          </cell>
          <cell r="F11">
            <v>109581.00615790632</v>
          </cell>
          <cell r="G11">
            <v>136777.91489361704</v>
          </cell>
          <cell r="H11">
            <v>223114.28571428577</v>
          </cell>
          <cell r="I11">
            <v>628229.779735683</v>
          </cell>
          <cell r="J11">
            <v>3250109.1481481483</v>
          </cell>
          <cell r="K11">
            <v>4798060.837209302</v>
          </cell>
          <cell r="L11">
            <v>6480372.8180539757</v>
          </cell>
          <cell r="M11">
            <v>7425518.6245896909</v>
          </cell>
          <cell r="N11">
            <v>9134610.7284387909</v>
          </cell>
        </row>
        <row r="12">
          <cell r="A12" t="str">
            <v>POLEGLEV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POLEGMPS</v>
          </cell>
          <cell r="B18" t="str">
            <v xml:space="preserve">     A. Market price support</v>
          </cell>
          <cell r="E18" t="str">
            <v xml:space="preserve"> Zl mn</v>
          </cell>
          <cell r="F18">
            <v>54335.30389264298</v>
          </cell>
          <cell r="G18">
            <v>32841.054330534746</v>
          </cell>
          <cell r="H18">
            <v>76853.851412032265</v>
          </cell>
          <cell r="I18">
            <v>101434.62665811427</v>
          </cell>
          <cell r="J18">
            <v>-615361.91640112759</v>
          </cell>
          <cell r="K18">
            <v>1477307.168377616</v>
          </cell>
          <cell r="L18">
            <v>2046900.7025356744</v>
          </cell>
          <cell r="M18">
            <v>2229255.8441194599</v>
          </cell>
          <cell r="N18">
            <v>2592048.9678146951</v>
          </cell>
        </row>
        <row r="22">
          <cell r="A22" t="str">
            <v>POLEGDPA</v>
          </cell>
          <cell r="B22" t="str">
            <v xml:space="preserve">     C. Direct payments</v>
          </cell>
          <cell r="E22" t="str">
            <v xml:space="preserve"> Zl mn</v>
          </cell>
          <cell r="F22">
            <v>3328</v>
          </cell>
          <cell r="G22">
            <v>4244</v>
          </cell>
          <cell r="H22">
            <v>3996</v>
          </cell>
          <cell r="I22">
            <v>6873</v>
          </cell>
          <cell r="J22">
            <v>25968</v>
          </cell>
          <cell r="K22">
            <v>0</v>
          </cell>
          <cell r="L22">
            <v>0</v>
          </cell>
          <cell r="M22">
            <v>0</v>
          </cell>
          <cell r="N22">
            <v>0</v>
          </cell>
        </row>
        <row r="24">
          <cell r="A24" t="str">
            <v>POLEGRIC</v>
          </cell>
          <cell r="B24" t="str">
            <v xml:space="preserve">     D. Reduction of input costs</v>
          </cell>
          <cell r="E24" t="str">
            <v xml:space="preserve"> Zl mn</v>
          </cell>
          <cell r="F24">
            <v>8328.4765217391305</v>
          </cell>
          <cell r="G24">
            <v>11012.466666666669</v>
          </cell>
          <cell r="H24">
            <v>13101.812608695651</v>
          </cell>
          <cell r="I24">
            <v>41864.790697674413</v>
          </cell>
          <cell r="J24">
            <v>87996</v>
          </cell>
          <cell r="K24">
            <v>73873.84</v>
          </cell>
          <cell r="L24">
            <v>70873.8</v>
          </cell>
          <cell r="M24">
            <v>66220</v>
          </cell>
          <cell r="N24">
            <v>90000</v>
          </cell>
        </row>
        <row r="26">
          <cell r="A26" t="str">
            <v>POLEGGSE</v>
          </cell>
          <cell r="B26" t="str">
            <v xml:space="preserve">     E. General services</v>
          </cell>
          <cell r="E26" t="str">
            <v xml:space="preserve"> Zl mn</v>
          </cell>
          <cell r="F26">
            <v>5702.9400000000005</v>
          </cell>
          <cell r="G26">
            <v>7310.16</v>
          </cell>
          <cell r="H26">
            <v>8472</v>
          </cell>
          <cell r="I26">
            <v>20526.75</v>
          </cell>
          <cell r="J26">
            <v>110322.56</v>
          </cell>
          <cell r="K26">
            <v>191376.41999999998</v>
          </cell>
          <cell r="L26">
            <v>176142.9</v>
          </cell>
          <cell r="M26">
            <v>164452.33750000002</v>
          </cell>
          <cell r="N26">
            <v>204526.86250000002</v>
          </cell>
        </row>
        <row r="28">
          <cell r="A28" t="str">
            <v>POLEGSNA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POLEGOTH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POLEGQC</v>
          </cell>
          <cell r="B49" t="str">
            <v xml:space="preserve">  I  Level of consumption</v>
          </cell>
          <cell r="E49" t="str">
            <v>'000 T</v>
          </cell>
          <cell r="F49">
            <v>456</v>
          </cell>
          <cell r="G49">
            <v>438</v>
          </cell>
          <cell r="H49">
            <v>449</v>
          </cell>
          <cell r="I49">
            <v>432</v>
          </cell>
          <cell r="J49">
            <v>417</v>
          </cell>
          <cell r="K49">
            <v>362</v>
          </cell>
          <cell r="L49">
            <v>363</v>
          </cell>
          <cell r="M49">
            <v>357</v>
          </cell>
          <cell r="N49">
            <v>324</v>
          </cell>
        </row>
        <row r="51">
          <cell r="A51" t="str">
            <v>POLEGQCV</v>
          </cell>
          <cell r="B51" t="str">
            <v>III  Value of consumption</v>
          </cell>
          <cell r="E51" t="str">
            <v xml:space="preserve"> Zl mn</v>
          </cell>
          <cell r="F51">
            <v>109458.63652173913</v>
          </cell>
          <cell r="G51">
            <v>136783.82144680849</v>
          </cell>
          <cell r="H51">
            <v>221659.7542857143</v>
          </cell>
          <cell r="I51">
            <v>614558.89903083711</v>
          </cell>
          <cell r="J51">
            <v>3244716.9702222222</v>
          </cell>
          <cell r="K51">
            <v>4854133.5653953487</v>
          </cell>
          <cell r="L51">
            <v>6995585.7677828567</v>
          </cell>
          <cell r="M51">
            <v>8639088.6560869571</v>
          </cell>
          <cell r="N51">
            <v>9547615.6752298139</v>
          </cell>
        </row>
        <row r="55">
          <cell r="A55" t="str">
            <v>POLEGMTR</v>
          </cell>
          <cell r="B55" t="str">
            <v xml:space="preserve">     A. Market transfers</v>
          </cell>
          <cell r="E55" t="str">
            <v xml:space="preserve"> Zl mn</v>
          </cell>
          <cell r="F55">
            <v>-54274.627397678189</v>
          </cell>
          <cell r="G55">
            <v>-32842.472523189739</v>
          </cell>
          <cell r="H55">
            <v>-76352.824138374344</v>
          </cell>
          <cell r="I55">
            <v>-99227.312192749232</v>
          </cell>
          <cell r="J55">
            <v>614340.98424444464</v>
          </cell>
          <cell r="K55">
            <v>-1494571.7771665107</v>
          </cell>
          <cell r="L55">
            <v>-2209636.6713394276</v>
          </cell>
          <cell r="M55">
            <v>-2593588.3873043484</v>
          </cell>
          <cell r="N55">
            <v>-2709243.7862757766</v>
          </cell>
        </row>
        <row r="57">
          <cell r="A57" t="str">
            <v>POLEGOTR</v>
          </cell>
          <cell r="B57" t="str">
            <v xml:space="preserve">     B. Other transfers</v>
          </cell>
          <cell r="E57" t="str">
            <v xml:space="preserve"> Zl mn</v>
          </cell>
          <cell r="F57">
            <v>138.20000000000002</v>
          </cell>
          <cell r="G57">
            <v>262.2</v>
          </cell>
          <cell r="H57">
            <v>246</v>
          </cell>
          <cell r="I57">
            <v>666</v>
          </cell>
          <cell r="J57">
            <v>1264</v>
          </cell>
          <cell r="K57">
            <v>1512</v>
          </cell>
          <cell r="L57">
            <v>924</v>
          </cell>
          <cell r="M57">
            <v>750</v>
          </cell>
          <cell r="N57">
            <v>1625</v>
          </cell>
        </row>
      </sheetData>
      <sheetData sheetId="15" refreshError="1">
        <row r="9">
          <cell r="A9" t="str">
            <v>POLSFQP</v>
          </cell>
          <cell r="B9" t="str">
            <v xml:space="preserve">  I  Level of production</v>
          </cell>
          <cell r="E9" t="str">
            <v>'000T</v>
          </cell>
          <cell r="F9">
            <v>862</v>
          </cell>
          <cell r="G9">
            <v>803</v>
          </cell>
          <cell r="H9">
            <v>716</v>
          </cell>
          <cell r="I9">
            <v>699</v>
          </cell>
          <cell r="J9">
            <v>684</v>
          </cell>
          <cell r="K9">
            <v>813</v>
          </cell>
          <cell r="L9">
            <v>765</v>
          </cell>
          <cell r="M9">
            <v>682</v>
          </cell>
          <cell r="N9">
            <v>664</v>
          </cell>
        </row>
        <row r="11">
          <cell r="A11" t="str">
            <v>POLSFQPV</v>
          </cell>
          <cell r="B11" t="str">
            <v>III  Value of production</v>
          </cell>
          <cell r="E11" t="str">
            <v xml:space="preserve"> Ft mn</v>
          </cell>
          <cell r="F11">
            <v>8950.1460000000006</v>
          </cell>
          <cell r="G11">
            <v>8184.9790000000003</v>
          </cell>
          <cell r="H11">
            <v>7223.0079999999998</v>
          </cell>
          <cell r="I11">
            <v>8000.7539999999999</v>
          </cell>
          <cell r="J11">
            <v>10309.248</v>
          </cell>
          <cell r="K11">
            <v>12228.333000000001</v>
          </cell>
          <cell r="L11">
            <v>10430.01</v>
          </cell>
          <cell r="M11">
            <v>9742.3700000000008</v>
          </cell>
          <cell r="N11">
            <v>16268</v>
          </cell>
        </row>
        <row r="12">
          <cell r="A12" t="str">
            <v>POLSFLEV</v>
          </cell>
          <cell r="B12" t="str">
            <v>IV  Levies</v>
          </cell>
          <cell r="E12" t="str">
            <v xml:space="preserve"> Ft mn</v>
          </cell>
          <cell r="F12">
            <v>0</v>
          </cell>
          <cell r="G12">
            <v>0</v>
          </cell>
          <cell r="H12">
            <v>0</v>
          </cell>
          <cell r="I12">
            <v>0</v>
          </cell>
          <cell r="J12">
            <v>0</v>
          </cell>
          <cell r="K12">
            <v>0</v>
          </cell>
          <cell r="L12">
            <v>0</v>
          </cell>
          <cell r="M12">
            <v>0</v>
          </cell>
          <cell r="N12">
            <v>0</v>
          </cell>
        </row>
        <row r="18">
          <cell r="A18" t="str">
            <v>POLSFMPS</v>
          </cell>
          <cell r="B18" t="str">
            <v xml:space="preserve">     A. Market price support</v>
          </cell>
          <cell r="E18" t="str">
            <v xml:space="preserve"> Ft mn</v>
          </cell>
          <cell r="F18">
            <v>4114.5704101227793</v>
          </cell>
          <cell r="G18">
            <v>3999.3566671248846</v>
          </cell>
          <cell r="H18">
            <v>798.88514229499106</v>
          </cell>
          <cell r="I18">
            <v>1078.9200400999327</v>
          </cell>
          <cell r="J18">
            <v>3073.9807366602045</v>
          </cell>
          <cell r="K18">
            <v>2213.7273139678628</v>
          </cell>
          <cell r="L18">
            <v>-2251.5598345590579</v>
          </cell>
          <cell r="M18">
            <v>-7775.99749983113</v>
          </cell>
          <cell r="N18">
            <v>-2068.6508254658584</v>
          </cell>
        </row>
        <row r="22">
          <cell r="A22" t="str">
            <v>POLSFDPA</v>
          </cell>
          <cell r="B22" t="str">
            <v xml:space="preserve">     C. Direct payments</v>
          </cell>
          <cell r="E22" t="str">
            <v xml:space="preserve"> Ft mn</v>
          </cell>
          <cell r="F22">
            <v>481.44955381766249</v>
          </cell>
          <cell r="G22">
            <v>459.17259206773656</v>
          </cell>
          <cell r="H22">
            <v>445.80858983953578</v>
          </cell>
          <cell r="I22">
            <v>308.1749757806096</v>
          </cell>
          <cell r="J22">
            <v>238.62397346986793</v>
          </cell>
          <cell r="K22">
            <v>67.798904300476408</v>
          </cell>
          <cell r="L22">
            <v>137.91972839120973</v>
          </cell>
          <cell r="M22">
            <v>162.02961135101788</v>
          </cell>
          <cell r="N22">
            <v>199.63866305329719</v>
          </cell>
        </row>
        <row r="24">
          <cell r="A24" t="str">
            <v>POLSFRIC</v>
          </cell>
          <cell r="B24" t="str">
            <v xml:space="preserve">     D. Reduction of input costs</v>
          </cell>
          <cell r="E24" t="str">
            <v xml:space="preserve"> Ft mn</v>
          </cell>
          <cell r="F24">
            <v>237.5151132167135</v>
          </cell>
          <cell r="G24">
            <v>321.42081444741558</v>
          </cell>
          <cell r="H24">
            <v>322.74684368591397</v>
          </cell>
          <cell r="I24">
            <v>366.23692773927519</v>
          </cell>
          <cell r="J24">
            <v>228.98260080441872</v>
          </cell>
          <cell r="K24">
            <v>151.86954563306713</v>
          </cell>
          <cell r="L24">
            <v>198.60440888334202</v>
          </cell>
          <cell r="M24">
            <v>425.72486119679206</v>
          </cell>
          <cell r="N24">
            <v>755.55555555555554</v>
          </cell>
        </row>
        <row r="26">
          <cell r="A26" t="str">
            <v>POLSFGSE</v>
          </cell>
          <cell r="B26" t="str">
            <v xml:space="preserve">     E. General services</v>
          </cell>
          <cell r="E26" t="str">
            <v xml:space="preserve"> Ft mn</v>
          </cell>
          <cell r="F26">
            <v>4.6219157166495597</v>
          </cell>
          <cell r="G26">
            <v>3.5298893015207247</v>
          </cell>
          <cell r="H26">
            <v>3.3203452264090427</v>
          </cell>
          <cell r="I26">
            <v>3.1934073577266067</v>
          </cell>
          <cell r="J26">
            <v>3.2298598429254852</v>
          </cell>
          <cell r="K26">
            <v>2.7119561720190561</v>
          </cell>
          <cell r="L26">
            <v>2.7583945678241948</v>
          </cell>
          <cell r="M26">
            <v>3.1770512029611351</v>
          </cell>
          <cell r="N26">
            <v>3.0713640469738031</v>
          </cell>
        </row>
        <row r="28">
          <cell r="A28" t="str">
            <v>POLSFSNA</v>
          </cell>
          <cell r="B28" t="str">
            <v xml:space="preserve">     F. Sub-national</v>
          </cell>
          <cell r="E28" t="str">
            <v xml:space="preserve"> Ft mn</v>
          </cell>
          <cell r="F28">
            <v>0</v>
          </cell>
          <cell r="G28">
            <v>0</v>
          </cell>
          <cell r="H28">
            <v>0</v>
          </cell>
          <cell r="I28">
            <v>0</v>
          </cell>
          <cell r="J28">
            <v>0</v>
          </cell>
          <cell r="K28">
            <v>0</v>
          </cell>
          <cell r="L28">
            <v>0</v>
          </cell>
          <cell r="M28">
            <v>0</v>
          </cell>
          <cell r="N28">
            <v>0</v>
          </cell>
        </row>
        <row r="30">
          <cell r="A30" t="str">
            <v>POLSFOTH</v>
          </cell>
          <cell r="B30" t="str">
            <v xml:space="preserve">     G. Other</v>
          </cell>
          <cell r="E30" t="str">
            <v xml:space="preserve"> Ft mn</v>
          </cell>
          <cell r="F30">
            <v>181.15341878312583</v>
          </cell>
          <cell r="G30">
            <v>185.04655460329781</v>
          </cell>
          <cell r="H30">
            <v>143.70361263108788</v>
          </cell>
          <cell r="I30">
            <v>210.52593834612614</v>
          </cell>
          <cell r="J30">
            <v>196.71774717949293</v>
          </cell>
          <cell r="K30">
            <v>255.03235841667203</v>
          </cell>
          <cell r="L30">
            <v>232.6429978502926</v>
          </cell>
          <cell r="M30">
            <v>266.26866132017273</v>
          </cell>
          <cell r="N30">
            <v>309.13279132791325</v>
          </cell>
        </row>
        <row r="49">
          <cell r="A49" t="str">
            <v>POLSFQC</v>
          </cell>
          <cell r="B49" t="str">
            <v xml:space="preserve">  I  Level of consumption</v>
          </cell>
          <cell r="E49" t="str">
            <v>'000 T</v>
          </cell>
          <cell r="F49">
            <v>750</v>
          </cell>
          <cell r="G49">
            <v>650</v>
          </cell>
          <cell r="H49">
            <v>600</v>
          </cell>
          <cell r="I49">
            <v>650</v>
          </cell>
          <cell r="J49">
            <v>757</v>
          </cell>
          <cell r="K49">
            <v>658</v>
          </cell>
          <cell r="L49">
            <v>762</v>
          </cell>
          <cell r="M49">
            <v>743</v>
          </cell>
          <cell r="N49">
            <v>650</v>
          </cell>
        </row>
        <row r="51">
          <cell r="A51" t="str">
            <v>POLSFQCV</v>
          </cell>
          <cell r="B51" t="str">
            <v>III  Value of consumption</v>
          </cell>
          <cell r="E51" t="str">
            <v xml:space="preserve"> Ft mn</v>
          </cell>
          <cell r="F51">
            <v>7787.25</v>
          </cell>
          <cell r="G51">
            <v>6625.45</v>
          </cell>
          <cell r="H51">
            <v>6052.8</v>
          </cell>
          <cell r="I51">
            <v>7439.9</v>
          </cell>
          <cell r="J51">
            <v>11409.504000000001</v>
          </cell>
          <cell r="K51">
            <v>9896.9779999999992</v>
          </cell>
          <cell r="L51">
            <v>10389.108</v>
          </cell>
          <cell r="M51">
            <v>10613.754999999999</v>
          </cell>
          <cell r="N51">
            <v>15925</v>
          </cell>
        </row>
        <row r="55">
          <cell r="A55" t="str">
            <v>POLSFMTR</v>
          </cell>
          <cell r="B55" t="str">
            <v xml:space="preserve">     A. Market transfers</v>
          </cell>
          <cell r="E55" t="str">
            <v xml:space="preserve"> Ft mn</v>
          </cell>
          <cell r="F55">
            <v>-3579.9626538191237</v>
          </cell>
          <cell r="G55">
            <v>-3237.3372772492839</v>
          </cell>
          <cell r="H55">
            <v>-669.45682315222712</v>
          </cell>
          <cell r="I55">
            <v>-1003.2875909369905</v>
          </cell>
          <cell r="J55">
            <v>-3402.051780192653</v>
          </cell>
          <cell r="K55">
            <v>-1791.6759810465605</v>
          </cell>
          <cell r="L55">
            <v>2242.7301881490225</v>
          </cell>
          <cell r="M55">
            <v>8471.504607587287</v>
          </cell>
          <cell r="N55">
            <v>2025.0346936036265</v>
          </cell>
        </row>
        <row r="57">
          <cell r="A57" t="str">
            <v>POLSFOTR</v>
          </cell>
          <cell r="B57" t="str">
            <v xml:space="preserve">     B. Other transfers</v>
          </cell>
          <cell r="E57" t="str">
            <v xml:space="preserve"> Ft mn</v>
          </cell>
          <cell r="F57">
            <v>0</v>
          </cell>
          <cell r="G57">
            <v>0</v>
          </cell>
          <cell r="H57">
            <v>0</v>
          </cell>
          <cell r="I57">
            <v>0</v>
          </cell>
          <cell r="J57">
            <v>0</v>
          </cell>
          <cell r="K57">
            <v>0</v>
          </cell>
          <cell r="L57">
            <v>0</v>
          </cell>
          <cell r="M57">
            <v>0</v>
          </cell>
          <cell r="N57">
            <v>0</v>
          </cell>
        </row>
      </sheetData>
      <sheetData sheetId="16" refreshError="1">
        <row r="9">
          <cell r="A9" t="str">
            <v>POLOSQP</v>
          </cell>
          <cell r="B9" t="str">
            <v xml:space="preserve">  I  Level of production</v>
          </cell>
          <cell r="E9" t="str">
            <v>'000T</v>
          </cell>
        </row>
        <row r="11">
          <cell r="A11" t="str">
            <v>POLOSQPV</v>
          </cell>
          <cell r="B11" t="str">
            <v>III  Value of production</v>
          </cell>
          <cell r="E11" t="str">
            <v xml:space="preserve"> Ft mn</v>
          </cell>
        </row>
        <row r="12">
          <cell r="A12" t="str">
            <v>POLOSLEV</v>
          </cell>
          <cell r="B12" t="str">
            <v>IV  Levies</v>
          </cell>
          <cell r="E12" t="str">
            <v xml:space="preserve"> Ft mn</v>
          </cell>
        </row>
        <row r="18">
          <cell r="A18" t="str">
            <v>POLOSMPS</v>
          </cell>
          <cell r="B18" t="str">
            <v xml:space="preserve">     A. Market price support</v>
          </cell>
          <cell r="E18" t="str">
            <v xml:space="preserve"> Ft mn</v>
          </cell>
        </row>
        <row r="22">
          <cell r="A22" t="str">
            <v>POLOSDPA</v>
          </cell>
          <cell r="B22" t="str">
            <v xml:space="preserve">     C. Direct payments</v>
          </cell>
          <cell r="E22" t="str">
            <v xml:space="preserve"> Ft mn</v>
          </cell>
        </row>
        <row r="24">
          <cell r="A24" t="str">
            <v>POLOSRIC</v>
          </cell>
          <cell r="B24" t="str">
            <v xml:space="preserve">     D. Reduction of input costs</v>
          </cell>
          <cell r="E24" t="str">
            <v xml:space="preserve"> Ft mn</v>
          </cell>
        </row>
        <row r="26">
          <cell r="A26" t="str">
            <v>POLOSGSE</v>
          </cell>
          <cell r="B26" t="str">
            <v xml:space="preserve">     E. General services</v>
          </cell>
          <cell r="E26" t="str">
            <v xml:space="preserve"> Ft mn</v>
          </cell>
        </row>
        <row r="28">
          <cell r="A28" t="str">
            <v>POLOSSNA</v>
          </cell>
          <cell r="B28" t="str">
            <v xml:space="preserve">     F. Sub-national</v>
          </cell>
          <cell r="E28" t="str">
            <v xml:space="preserve"> Ft mn</v>
          </cell>
        </row>
        <row r="30">
          <cell r="A30" t="str">
            <v>POLOSOTH</v>
          </cell>
          <cell r="B30" t="str">
            <v xml:space="preserve">     G. Other</v>
          </cell>
          <cell r="E30" t="str">
            <v xml:space="preserve"> Ft mn</v>
          </cell>
        </row>
        <row r="49">
          <cell r="A49" t="str">
            <v>POLOSQC</v>
          </cell>
          <cell r="B49" t="str">
            <v xml:space="preserve">  I  Level of consumption</v>
          </cell>
          <cell r="E49" t="str">
            <v>'000 T</v>
          </cell>
        </row>
        <row r="51">
          <cell r="A51" t="str">
            <v>POLOSQCV</v>
          </cell>
          <cell r="B51" t="str">
            <v>III  Value of consumption</v>
          </cell>
          <cell r="E51" t="str">
            <v xml:space="preserve"> Ft mn</v>
          </cell>
        </row>
        <row r="55">
          <cell r="A55" t="str">
            <v>POLOSMTR</v>
          </cell>
          <cell r="B55" t="str">
            <v xml:space="preserve">     A. Market transfers</v>
          </cell>
          <cell r="E55" t="str">
            <v xml:space="preserve"> Ft mn</v>
          </cell>
        </row>
        <row r="57">
          <cell r="A57" t="str">
            <v>POLOSOTR</v>
          </cell>
          <cell r="B57" t="str">
            <v xml:space="preserve">     B. Other transfers</v>
          </cell>
          <cell r="E57" t="str">
            <v xml:space="preserve"> Ft mn</v>
          </cell>
        </row>
      </sheetData>
      <sheetData sheetId="17" refreshError="1">
        <row r="9">
          <cell r="A9" t="str">
            <v>POLRIQP</v>
          </cell>
          <cell r="B9" t="str">
            <v xml:space="preserve">  I  Level of production</v>
          </cell>
          <cell r="E9" t="str">
            <v>'000T</v>
          </cell>
        </row>
        <row r="11">
          <cell r="A11" t="str">
            <v>POLRIQPV</v>
          </cell>
          <cell r="B11" t="str">
            <v>III  Value of production</v>
          </cell>
          <cell r="E11" t="str">
            <v xml:space="preserve"> Ft mn</v>
          </cell>
        </row>
        <row r="12">
          <cell r="A12" t="str">
            <v>POLRILEV</v>
          </cell>
          <cell r="B12" t="str">
            <v>IV  Levies</v>
          </cell>
          <cell r="E12" t="str">
            <v xml:space="preserve"> Ft mn</v>
          </cell>
        </row>
        <row r="18">
          <cell r="A18" t="str">
            <v>POLRIMPS</v>
          </cell>
          <cell r="B18" t="str">
            <v xml:space="preserve">     A. Market price support</v>
          </cell>
          <cell r="E18" t="str">
            <v xml:space="preserve"> Ft mn</v>
          </cell>
        </row>
        <row r="22">
          <cell r="A22" t="str">
            <v>POLRIDPA</v>
          </cell>
          <cell r="B22" t="str">
            <v xml:space="preserve">     C. Direct payments</v>
          </cell>
          <cell r="E22" t="str">
            <v xml:space="preserve"> Ft mn</v>
          </cell>
        </row>
        <row r="24">
          <cell r="A24" t="str">
            <v>POLRIRIC</v>
          </cell>
          <cell r="B24" t="str">
            <v xml:space="preserve">     D. Reduction of input costs</v>
          </cell>
          <cell r="E24" t="str">
            <v xml:space="preserve"> Ft mn</v>
          </cell>
        </row>
        <row r="26">
          <cell r="A26" t="str">
            <v>POLRIGSE</v>
          </cell>
          <cell r="B26" t="str">
            <v xml:space="preserve">     E. General services</v>
          </cell>
          <cell r="E26" t="str">
            <v xml:space="preserve"> Ft mn</v>
          </cell>
        </row>
        <row r="28">
          <cell r="A28" t="str">
            <v>POLRISNA</v>
          </cell>
          <cell r="B28" t="str">
            <v xml:space="preserve">     F. Sub-national</v>
          </cell>
          <cell r="E28" t="str">
            <v xml:space="preserve"> Ft mn</v>
          </cell>
        </row>
        <row r="30">
          <cell r="A30" t="str">
            <v>POLRIOTH</v>
          </cell>
          <cell r="B30" t="str">
            <v xml:space="preserve">     G. Other</v>
          </cell>
          <cell r="E30" t="str">
            <v xml:space="preserve"> Ft mn</v>
          </cell>
        </row>
        <row r="49">
          <cell r="A49" t="str">
            <v>POLRIQC</v>
          </cell>
          <cell r="B49" t="str">
            <v xml:space="preserve">  I  Level of consumption</v>
          </cell>
          <cell r="E49" t="str">
            <v>'000 T</v>
          </cell>
        </row>
        <row r="51">
          <cell r="A51" t="str">
            <v>POLRIQCV</v>
          </cell>
          <cell r="B51" t="str">
            <v>III  Value of consumption</v>
          </cell>
          <cell r="E51" t="str">
            <v xml:space="preserve"> Ft mn</v>
          </cell>
        </row>
        <row r="55">
          <cell r="A55" t="str">
            <v>POLRIMTR</v>
          </cell>
          <cell r="B55" t="str">
            <v xml:space="preserve">     A. Market transfers</v>
          </cell>
          <cell r="E55" t="str">
            <v xml:space="preserve"> Ft mn</v>
          </cell>
        </row>
        <row r="57">
          <cell r="A57" t="str">
            <v>POLRIOTR</v>
          </cell>
          <cell r="B57" t="str">
            <v xml:space="preserve">     B. Other transfers</v>
          </cell>
          <cell r="E57" t="str">
            <v xml:space="preserve"> Ft mn</v>
          </cell>
        </row>
      </sheetData>
      <sheetData sheetId="18" refreshError="1">
        <row r="9">
          <cell r="A9" t="str">
            <v>POLWLQP</v>
          </cell>
          <cell r="B9" t="str">
            <v xml:space="preserve">  I  Level of production</v>
          </cell>
          <cell r="E9" t="str">
            <v>'000T</v>
          </cell>
        </row>
        <row r="11">
          <cell r="A11" t="str">
            <v>POLWLQPV</v>
          </cell>
          <cell r="B11" t="str">
            <v>III  Value of production</v>
          </cell>
          <cell r="E11" t="str">
            <v xml:space="preserve"> Ft mn</v>
          </cell>
        </row>
        <row r="12">
          <cell r="A12" t="str">
            <v>POLWLLEV</v>
          </cell>
          <cell r="B12" t="str">
            <v>IV  Levies</v>
          </cell>
          <cell r="E12" t="str">
            <v xml:space="preserve"> Ft mn</v>
          </cell>
        </row>
        <row r="18">
          <cell r="A18" t="str">
            <v>POLWLMPS</v>
          </cell>
          <cell r="B18" t="str">
            <v xml:space="preserve">     A. Market price support</v>
          </cell>
          <cell r="E18" t="str">
            <v xml:space="preserve"> Ft mn</v>
          </cell>
        </row>
        <row r="22">
          <cell r="A22" t="str">
            <v>POLWLDPA</v>
          </cell>
          <cell r="B22" t="str">
            <v xml:space="preserve">     C. Direct payments</v>
          </cell>
          <cell r="E22" t="str">
            <v xml:space="preserve"> Ft mn</v>
          </cell>
        </row>
        <row r="24">
          <cell r="A24" t="str">
            <v>POLWLRIC</v>
          </cell>
          <cell r="B24" t="str">
            <v xml:space="preserve">     D. Reduction of input costs</v>
          </cell>
          <cell r="E24" t="str">
            <v xml:space="preserve"> Ft mn</v>
          </cell>
        </row>
        <row r="26">
          <cell r="A26" t="str">
            <v>POLWLGSE</v>
          </cell>
          <cell r="B26" t="str">
            <v xml:space="preserve">     E. General services</v>
          </cell>
          <cell r="E26" t="str">
            <v xml:space="preserve"> Ft mn</v>
          </cell>
        </row>
        <row r="28">
          <cell r="A28" t="str">
            <v>POLWLSNA</v>
          </cell>
          <cell r="B28" t="str">
            <v xml:space="preserve">     F. Sub-national</v>
          </cell>
          <cell r="E28" t="str">
            <v xml:space="preserve"> Ft mn</v>
          </cell>
        </row>
        <row r="30">
          <cell r="A30" t="str">
            <v>POLWLOTH</v>
          </cell>
          <cell r="B30" t="str">
            <v xml:space="preserve">     G. Other</v>
          </cell>
          <cell r="E30" t="str">
            <v xml:space="preserve"> Ft mn</v>
          </cell>
        </row>
        <row r="49">
          <cell r="A49" t="str">
            <v>POLWLQC</v>
          </cell>
          <cell r="B49" t="str">
            <v xml:space="preserve">  I  Level of consumption</v>
          </cell>
          <cell r="E49" t="str">
            <v>'000 T</v>
          </cell>
        </row>
        <row r="51">
          <cell r="A51" t="str">
            <v>POLWLQCV</v>
          </cell>
          <cell r="B51" t="str">
            <v>III  Value of consumption</v>
          </cell>
          <cell r="E51" t="str">
            <v xml:space="preserve"> Ft mn</v>
          </cell>
        </row>
        <row r="55">
          <cell r="A55" t="str">
            <v>POLWLMTR</v>
          </cell>
          <cell r="B55" t="str">
            <v xml:space="preserve">     A. Market transfers</v>
          </cell>
          <cell r="E55" t="str">
            <v xml:space="preserve"> Ft mn</v>
          </cell>
        </row>
        <row r="57">
          <cell r="A57" t="str">
            <v>POLWLOTR</v>
          </cell>
          <cell r="B57" t="str">
            <v xml:space="preserve">     B. Other transfers</v>
          </cell>
          <cell r="E57" t="str">
            <v xml:space="preserve"> Ft mn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K119"/>
  <sheetViews>
    <sheetView view="pageLayout" topLeftCell="A3" zoomScaleNormal="100" workbookViewId="0">
      <selection sqref="A1:K2"/>
    </sheetView>
  </sheetViews>
  <sheetFormatPr defaultRowHeight="13.2"/>
  <cols>
    <col min="1" max="1" width="5.33203125" style="5" customWidth="1"/>
    <col min="2" max="2" width="6.44140625" style="5" customWidth="1"/>
    <col min="3" max="3" width="9.109375" style="5"/>
    <col min="4" max="4" width="59.88671875" style="5" customWidth="1"/>
    <col min="5" max="5" width="12.109375" style="5" customWidth="1"/>
    <col min="6" max="6" width="13" customWidth="1"/>
    <col min="7" max="7" width="5.33203125" customWidth="1"/>
    <col min="8" max="8" width="6.44140625" customWidth="1"/>
    <col min="10" max="10" width="56" customWidth="1"/>
  </cols>
  <sheetData>
    <row r="1" spans="1:11" s="5" customFormat="1" ht="21.75" customHeight="1">
      <c r="A1" s="104" t="s">
        <v>573</v>
      </c>
      <c r="B1" s="105"/>
      <c r="C1" s="105"/>
      <c r="D1" s="105"/>
      <c r="E1" s="105"/>
      <c r="F1" s="105"/>
      <c r="G1" s="105"/>
      <c r="H1" s="105"/>
      <c r="I1" s="105"/>
      <c r="J1" s="105"/>
      <c r="K1" s="106"/>
    </row>
    <row r="2" spans="1:11" s="5" customFormat="1" ht="24.75" customHeight="1" thickBot="1">
      <c r="A2" s="107"/>
      <c r="B2" s="108"/>
      <c r="C2" s="108"/>
      <c r="D2" s="108"/>
      <c r="E2" s="108"/>
      <c r="F2" s="108"/>
      <c r="G2" s="108"/>
      <c r="H2" s="108"/>
      <c r="I2" s="108"/>
      <c r="J2" s="108"/>
      <c r="K2" s="109"/>
    </row>
    <row r="3" spans="1:11" ht="15.75" customHeight="1">
      <c r="A3" s="113" t="s">
        <v>572</v>
      </c>
      <c r="B3" s="114"/>
      <c r="C3" s="114"/>
      <c r="D3" s="114"/>
      <c r="E3" s="114"/>
      <c r="G3" s="111" t="s">
        <v>571</v>
      </c>
      <c r="H3" s="112"/>
      <c r="I3" s="112"/>
      <c r="J3" s="112"/>
      <c r="K3" s="112"/>
    </row>
    <row r="4" spans="1:11" ht="15.75" customHeight="1">
      <c r="A4" s="114"/>
      <c r="B4" s="114"/>
      <c r="C4" s="114"/>
      <c r="D4" s="114"/>
      <c r="E4" s="114"/>
      <c r="G4" s="112"/>
      <c r="H4" s="112"/>
      <c r="I4" s="112"/>
      <c r="J4" s="112"/>
      <c r="K4" s="112"/>
    </row>
    <row r="5" spans="1:11">
      <c r="A5" s="7"/>
      <c r="B5" s="7"/>
      <c r="C5" s="55" t="s">
        <v>211</v>
      </c>
      <c r="D5" s="56" t="s">
        <v>559</v>
      </c>
      <c r="E5" s="62"/>
      <c r="G5" s="1"/>
      <c r="H5" s="1"/>
      <c r="I5" s="4" t="s">
        <v>211</v>
      </c>
      <c r="J5" s="55" t="s">
        <v>559</v>
      </c>
      <c r="K5" s="59">
        <v>0</v>
      </c>
    </row>
    <row r="6" spans="1:11">
      <c r="C6" s="83">
        <v>1</v>
      </c>
      <c r="D6" s="2" t="s">
        <v>251</v>
      </c>
      <c r="E6" s="65">
        <v>1</v>
      </c>
      <c r="I6" s="85">
        <v>1</v>
      </c>
      <c r="J6" s="8" t="s">
        <v>251</v>
      </c>
      <c r="K6" s="59">
        <v>0</v>
      </c>
    </row>
    <row r="7" spans="1:11">
      <c r="C7" s="83">
        <v>513</v>
      </c>
      <c r="D7" s="88" t="s">
        <v>561</v>
      </c>
      <c r="E7" s="66">
        <v>2</v>
      </c>
      <c r="I7" s="86">
        <v>746</v>
      </c>
      <c r="J7" s="10" t="s">
        <v>253</v>
      </c>
      <c r="K7" s="60">
        <v>14.1</v>
      </c>
    </row>
    <row r="8" spans="1:11">
      <c r="C8" s="83">
        <v>21</v>
      </c>
      <c r="D8" s="9" t="s">
        <v>232</v>
      </c>
      <c r="E8" s="65">
        <v>3</v>
      </c>
      <c r="I8" s="86">
        <v>738</v>
      </c>
      <c r="J8" s="10" t="s">
        <v>254</v>
      </c>
      <c r="K8" s="61">
        <v>15.1</v>
      </c>
    </row>
    <row r="9" spans="1:11">
      <c r="C9" s="83">
        <v>150</v>
      </c>
      <c r="D9" s="9" t="s">
        <v>228</v>
      </c>
      <c r="E9" s="65">
        <v>4</v>
      </c>
      <c r="I9" s="83">
        <v>419</v>
      </c>
      <c r="J9" s="10" t="s">
        <v>553</v>
      </c>
      <c r="K9" s="61">
        <v>0</v>
      </c>
    </row>
    <row r="10" spans="1:11">
      <c r="C10" s="83">
        <v>419</v>
      </c>
      <c r="D10" s="88" t="s">
        <v>229</v>
      </c>
      <c r="E10" s="67">
        <v>5</v>
      </c>
      <c r="I10" s="86">
        <v>518</v>
      </c>
      <c r="J10" s="10" t="s">
        <v>255</v>
      </c>
      <c r="K10" s="63">
        <v>10.1</v>
      </c>
    </row>
    <row r="11" spans="1:11">
      <c r="C11" s="83">
        <v>62</v>
      </c>
      <c r="D11" s="89" t="s">
        <v>563</v>
      </c>
      <c r="E11" s="66">
        <v>6</v>
      </c>
      <c r="I11" s="83">
        <v>223</v>
      </c>
      <c r="J11" s="10" t="s">
        <v>256</v>
      </c>
      <c r="K11" s="61">
        <v>0</v>
      </c>
    </row>
    <row r="12" spans="1:11">
      <c r="C12" s="83">
        <v>143</v>
      </c>
      <c r="D12" s="9" t="s">
        <v>223</v>
      </c>
      <c r="E12" s="65">
        <v>7</v>
      </c>
      <c r="I12" s="87">
        <v>34</v>
      </c>
      <c r="J12" s="10" t="s">
        <v>226</v>
      </c>
      <c r="K12" s="60">
        <v>0</v>
      </c>
    </row>
    <row r="13" spans="1:11">
      <c r="C13" s="83">
        <v>34</v>
      </c>
      <c r="D13" s="9" t="s">
        <v>226</v>
      </c>
      <c r="E13" s="65">
        <v>8</v>
      </c>
      <c r="I13" s="87">
        <v>127</v>
      </c>
      <c r="J13" s="10" t="s">
        <v>257</v>
      </c>
      <c r="K13" s="61">
        <v>0</v>
      </c>
    </row>
    <row r="14" spans="1:11">
      <c r="C14" s="83">
        <v>753</v>
      </c>
      <c r="D14" s="90" t="s">
        <v>562</v>
      </c>
      <c r="E14" s="67">
        <v>9</v>
      </c>
      <c r="I14" s="86">
        <v>35</v>
      </c>
      <c r="J14" s="10" t="s">
        <v>225</v>
      </c>
      <c r="K14" s="61">
        <v>0</v>
      </c>
    </row>
    <row r="15" spans="1:11">
      <c r="C15" s="83">
        <v>30</v>
      </c>
      <c r="D15" s="9" t="s">
        <v>224</v>
      </c>
      <c r="E15" s="65">
        <v>10</v>
      </c>
      <c r="I15" s="83">
        <v>485</v>
      </c>
      <c r="J15" s="10" t="s">
        <v>258</v>
      </c>
      <c r="K15" s="64">
        <v>13.1</v>
      </c>
    </row>
    <row r="16" spans="1:11">
      <c r="C16" s="83">
        <v>35</v>
      </c>
      <c r="D16" s="9" t="s">
        <v>225</v>
      </c>
      <c r="E16" s="65">
        <v>11</v>
      </c>
      <c r="I16" s="86">
        <v>543</v>
      </c>
      <c r="J16" s="10" t="s">
        <v>259</v>
      </c>
      <c r="K16" s="60">
        <v>0</v>
      </c>
    </row>
    <row r="17" spans="1:11">
      <c r="C17" s="83">
        <v>747</v>
      </c>
      <c r="D17" s="90" t="s">
        <v>568</v>
      </c>
      <c r="E17" s="67">
        <v>12</v>
      </c>
      <c r="I17" s="83">
        <v>135</v>
      </c>
      <c r="J17" s="10" t="s">
        <v>260</v>
      </c>
      <c r="K17" s="61">
        <v>7.1</v>
      </c>
    </row>
    <row r="18" spans="1:11" ht="13.5" customHeight="1">
      <c r="C18" s="83">
        <v>145</v>
      </c>
      <c r="D18" s="9" t="s">
        <v>227</v>
      </c>
      <c r="E18" s="65">
        <v>13</v>
      </c>
      <c r="I18" s="85">
        <v>515</v>
      </c>
      <c r="J18" s="4" t="s">
        <v>252</v>
      </c>
      <c r="K18" s="60">
        <v>18.100000000000001</v>
      </c>
    </row>
    <row r="19" spans="1:11" ht="12.75" customHeight="1">
      <c r="C19" s="83">
        <v>15</v>
      </c>
      <c r="D19" s="9" t="s">
        <v>230</v>
      </c>
      <c r="E19" s="65">
        <v>14</v>
      </c>
      <c r="I19" s="83">
        <v>514</v>
      </c>
      <c r="J19" s="2" t="s">
        <v>261</v>
      </c>
      <c r="K19" s="60">
        <v>18.2</v>
      </c>
    </row>
    <row r="20" spans="1:11">
      <c r="C20" s="83">
        <v>202</v>
      </c>
      <c r="D20" s="88" t="s">
        <v>231</v>
      </c>
      <c r="E20" s="59">
        <v>15</v>
      </c>
      <c r="I20" s="83">
        <v>199</v>
      </c>
      <c r="J20" s="4" t="s">
        <v>192</v>
      </c>
      <c r="K20" s="60">
        <v>0</v>
      </c>
    </row>
    <row r="21" spans="1:11">
      <c r="C21" s="83">
        <v>9</v>
      </c>
      <c r="D21" s="91" t="s">
        <v>233</v>
      </c>
      <c r="E21" s="67">
        <v>16</v>
      </c>
      <c r="I21" s="83">
        <v>432</v>
      </c>
      <c r="J21" s="4" t="s">
        <v>190</v>
      </c>
      <c r="K21" s="60">
        <v>0</v>
      </c>
    </row>
    <row r="22" spans="1:11">
      <c r="C22" s="83">
        <v>543</v>
      </c>
      <c r="D22" s="10" t="s">
        <v>569</v>
      </c>
      <c r="E22" s="65">
        <v>17</v>
      </c>
      <c r="I22" s="83">
        <v>722</v>
      </c>
      <c r="J22" s="6" t="s">
        <v>191</v>
      </c>
      <c r="K22" s="60">
        <v>0</v>
      </c>
    </row>
    <row r="23" spans="1:11" ht="12" customHeight="1" thickBot="1">
      <c r="C23" s="83">
        <v>53</v>
      </c>
      <c r="D23" s="10" t="s">
        <v>234</v>
      </c>
      <c r="E23" s="67">
        <v>18</v>
      </c>
    </row>
    <row r="24" spans="1:11" s="5" customFormat="1">
      <c r="C24" s="83">
        <v>432</v>
      </c>
      <c r="D24" s="2" t="s">
        <v>190</v>
      </c>
      <c r="E24" s="68">
        <v>19</v>
      </c>
      <c r="G24" s="118" t="s">
        <v>556</v>
      </c>
      <c r="H24" s="119"/>
      <c r="I24" s="119"/>
      <c r="J24" s="119"/>
      <c r="K24" s="120"/>
    </row>
    <row r="25" spans="1:11" s="5" customFormat="1">
      <c r="C25" s="83">
        <v>199</v>
      </c>
      <c r="D25" s="4" t="s">
        <v>235</v>
      </c>
      <c r="E25" s="66">
        <v>20</v>
      </c>
      <c r="G25" s="121"/>
      <c r="H25" s="122"/>
      <c r="I25" s="122"/>
      <c r="J25" s="122"/>
      <c r="K25" s="123"/>
    </row>
    <row r="26" spans="1:11" s="5" customFormat="1">
      <c r="C26" s="83">
        <v>722</v>
      </c>
      <c r="D26" s="4" t="s">
        <v>236</v>
      </c>
      <c r="E26" s="67">
        <v>21</v>
      </c>
      <c r="G26" s="121"/>
      <c r="H26" s="122"/>
      <c r="I26" s="122"/>
      <c r="J26" s="122"/>
      <c r="K26" s="123"/>
    </row>
    <row r="27" spans="1:11" s="5" customFormat="1">
      <c r="C27" s="81"/>
      <c r="D27" s="9"/>
      <c r="E27" s="65">
        <v>22</v>
      </c>
      <c r="G27" s="121"/>
      <c r="H27" s="122"/>
      <c r="I27" s="122"/>
      <c r="J27" s="122"/>
      <c r="K27" s="123"/>
    </row>
    <row r="28" spans="1:11" s="5" customFormat="1">
      <c r="A28" s="79"/>
      <c r="B28" s="79"/>
      <c r="C28" s="110" t="s">
        <v>577</v>
      </c>
      <c r="D28" s="110"/>
      <c r="E28" s="67">
        <v>23</v>
      </c>
      <c r="G28" s="121"/>
      <c r="H28" s="122"/>
      <c r="I28" s="122"/>
      <c r="J28" s="122"/>
      <c r="K28" s="123"/>
    </row>
    <row r="29" spans="1:11" s="5" customFormat="1">
      <c r="C29" s="82"/>
      <c r="D29" s="58"/>
      <c r="E29" s="65">
        <v>24</v>
      </c>
      <c r="G29" s="121"/>
      <c r="H29" s="122"/>
      <c r="I29" s="122"/>
      <c r="J29" s="122"/>
      <c r="K29" s="123"/>
    </row>
    <row r="30" spans="1:11" s="5" customFormat="1">
      <c r="C30" s="84">
        <v>2</v>
      </c>
      <c r="D30" s="80" t="s">
        <v>574</v>
      </c>
      <c r="E30" s="65">
        <v>25</v>
      </c>
      <c r="G30" s="121"/>
      <c r="H30" s="122"/>
      <c r="I30" s="122"/>
      <c r="J30" s="122"/>
      <c r="K30" s="123"/>
    </row>
    <row r="31" spans="1:11" s="5" customFormat="1">
      <c r="C31" s="84">
        <v>142</v>
      </c>
      <c r="D31" s="80" t="s">
        <v>575</v>
      </c>
      <c r="E31" s="59">
        <v>26</v>
      </c>
      <c r="G31" s="121"/>
      <c r="H31" s="122"/>
      <c r="I31" s="122"/>
      <c r="J31" s="122"/>
      <c r="K31" s="123"/>
    </row>
    <row r="32" spans="1:11" s="5" customFormat="1" ht="12.75" customHeight="1">
      <c r="C32" s="84">
        <v>19</v>
      </c>
      <c r="D32" s="80" t="s">
        <v>576</v>
      </c>
      <c r="E32" s="67">
        <v>27</v>
      </c>
      <c r="G32" s="121"/>
      <c r="H32" s="122"/>
      <c r="I32" s="122"/>
      <c r="J32" s="122"/>
      <c r="K32" s="123"/>
    </row>
    <row r="33" spans="1:11" s="5" customFormat="1">
      <c r="C33" s="83">
        <v>29</v>
      </c>
      <c r="D33" s="11" t="s">
        <v>237</v>
      </c>
      <c r="E33" s="65">
        <v>28</v>
      </c>
      <c r="G33" s="121"/>
      <c r="H33" s="122"/>
      <c r="I33" s="122"/>
      <c r="J33" s="122"/>
      <c r="K33" s="123"/>
    </row>
    <row r="34" spans="1:11" s="5" customFormat="1">
      <c r="C34" s="83">
        <v>13</v>
      </c>
      <c r="D34" s="12" t="s">
        <v>238</v>
      </c>
      <c r="E34" s="67">
        <v>29</v>
      </c>
      <c r="G34" s="121"/>
      <c r="H34" s="122"/>
      <c r="I34" s="122"/>
      <c r="J34" s="122"/>
      <c r="K34" s="123"/>
    </row>
    <row r="35" spans="1:11" s="5" customFormat="1">
      <c r="C35" s="83">
        <v>14</v>
      </c>
      <c r="D35" s="12" t="s">
        <v>239</v>
      </c>
      <c r="E35" s="68">
        <v>30</v>
      </c>
      <c r="G35" s="121"/>
      <c r="H35" s="122"/>
      <c r="I35" s="122"/>
      <c r="J35" s="122"/>
      <c r="K35" s="123"/>
    </row>
    <row r="36" spans="1:11" s="5" customFormat="1">
      <c r="C36" s="83">
        <v>151</v>
      </c>
      <c r="D36" s="12" t="s">
        <v>240</v>
      </c>
      <c r="E36" s="66">
        <v>31</v>
      </c>
      <c r="G36" s="121"/>
      <c r="H36" s="122"/>
      <c r="I36" s="122"/>
      <c r="J36" s="122"/>
      <c r="K36" s="123"/>
    </row>
    <row r="37" spans="1:11" s="5" customFormat="1">
      <c r="C37" s="83">
        <v>54</v>
      </c>
      <c r="D37" s="12" t="s">
        <v>241</v>
      </c>
      <c r="E37" s="67">
        <v>32</v>
      </c>
      <c r="G37" s="121"/>
      <c r="H37" s="122"/>
      <c r="I37" s="122"/>
      <c r="J37" s="122"/>
      <c r="K37" s="123"/>
    </row>
    <row r="38" spans="1:11" s="5" customFormat="1">
      <c r="C38" s="83">
        <v>57</v>
      </c>
      <c r="D38" s="12" t="s">
        <v>242</v>
      </c>
      <c r="E38" s="65">
        <v>33</v>
      </c>
      <c r="G38" s="121"/>
      <c r="H38" s="122"/>
      <c r="I38" s="122"/>
      <c r="J38" s="122"/>
      <c r="K38" s="123"/>
    </row>
    <row r="39" spans="1:11" s="5" customFormat="1">
      <c r="C39" s="83">
        <v>17</v>
      </c>
      <c r="D39" s="12" t="s">
        <v>243</v>
      </c>
      <c r="E39" s="67">
        <v>34</v>
      </c>
      <c r="G39" s="121"/>
      <c r="H39" s="122"/>
      <c r="I39" s="122"/>
      <c r="J39" s="122"/>
      <c r="K39" s="123"/>
    </row>
    <row r="40" spans="1:11" s="5" customFormat="1">
      <c r="C40" s="83">
        <v>154</v>
      </c>
      <c r="D40" s="12" t="s">
        <v>244</v>
      </c>
      <c r="E40" s="65">
        <v>35</v>
      </c>
      <c r="G40" s="121"/>
      <c r="H40" s="122"/>
      <c r="I40" s="122"/>
      <c r="J40" s="122"/>
      <c r="K40" s="123"/>
    </row>
    <row r="41" spans="1:11" s="5" customFormat="1">
      <c r="C41" s="83">
        <v>61</v>
      </c>
      <c r="D41" s="12" t="s">
        <v>245</v>
      </c>
      <c r="E41" s="65">
        <v>36</v>
      </c>
      <c r="G41" s="121"/>
      <c r="H41" s="122"/>
      <c r="I41" s="122"/>
      <c r="J41" s="122"/>
      <c r="K41" s="123"/>
    </row>
    <row r="42" spans="1:11" s="5" customFormat="1">
      <c r="C42" s="83">
        <v>5</v>
      </c>
      <c r="D42" s="12" t="s">
        <v>246</v>
      </c>
      <c r="E42" s="59">
        <v>37</v>
      </c>
      <c r="G42" s="121"/>
      <c r="H42" s="122"/>
      <c r="I42" s="122"/>
      <c r="J42" s="122"/>
      <c r="K42" s="123"/>
    </row>
    <row r="43" spans="1:11" s="5" customFormat="1">
      <c r="C43" s="83">
        <v>18</v>
      </c>
      <c r="D43" s="12" t="s">
        <v>247</v>
      </c>
      <c r="E43" s="67">
        <v>38</v>
      </c>
      <c r="G43" s="121"/>
      <c r="H43" s="122"/>
      <c r="I43" s="122"/>
      <c r="J43" s="122"/>
      <c r="K43" s="123"/>
    </row>
    <row r="44" spans="1:11" s="5" customFormat="1">
      <c r="C44" s="83">
        <v>39</v>
      </c>
      <c r="D44" s="12" t="s">
        <v>248</v>
      </c>
      <c r="E44" s="65">
        <v>39</v>
      </c>
      <c r="G44" s="121"/>
      <c r="H44" s="122"/>
      <c r="I44" s="122"/>
      <c r="J44" s="122"/>
      <c r="K44" s="123"/>
    </row>
    <row r="45" spans="1:11" s="5" customFormat="1">
      <c r="C45" s="83">
        <v>11</v>
      </c>
      <c r="D45" s="12" t="s">
        <v>249</v>
      </c>
      <c r="E45" s="67">
        <v>40</v>
      </c>
      <c r="G45" s="121"/>
      <c r="H45" s="122"/>
      <c r="I45" s="122"/>
      <c r="J45" s="122"/>
      <c r="K45" s="123"/>
    </row>
    <row r="46" spans="1:11" s="5" customFormat="1">
      <c r="C46" s="83">
        <v>155</v>
      </c>
      <c r="D46" s="12" t="s">
        <v>250</v>
      </c>
      <c r="E46" s="68">
        <v>41</v>
      </c>
      <c r="G46" s="121"/>
      <c r="H46" s="122"/>
      <c r="I46" s="122"/>
      <c r="J46" s="122"/>
      <c r="K46" s="123"/>
    </row>
    <row r="47" spans="1:11" s="5" customFormat="1" ht="13.8" thickBot="1">
      <c r="C47" s="3"/>
      <c r="D47" s="12"/>
      <c r="G47" s="121"/>
      <c r="H47" s="122"/>
      <c r="I47" s="122"/>
      <c r="J47" s="122"/>
      <c r="K47" s="123"/>
    </row>
    <row r="48" spans="1:11" s="5" customFormat="1">
      <c r="A48" s="127" t="s">
        <v>570</v>
      </c>
      <c r="B48" s="128"/>
      <c r="C48" s="128"/>
      <c r="D48" s="128"/>
      <c r="E48" s="129"/>
      <c r="G48" s="121"/>
      <c r="H48" s="122"/>
      <c r="I48" s="122"/>
      <c r="J48" s="122"/>
      <c r="K48" s="123"/>
    </row>
    <row r="49" spans="1:11" s="5" customFormat="1">
      <c r="A49" s="130"/>
      <c r="B49" s="131"/>
      <c r="C49" s="131"/>
      <c r="D49" s="131"/>
      <c r="E49" s="132"/>
      <c r="G49" s="121"/>
      <c r="H49" s="122"/>
      <c r="I49" s="122"/>
      <c r="J49" s="122"/>
      <c r="K49" s="123"/>
    </row>
    <row r="50" spans="1:11" s="5" customFormat="1">
      <c r="A50" s="130"/>
      <c r="B50" s="131"/>
      <c r="C50" s="131"/>
      <c r="D50" s="131"/>
      <c r="E50" s="132"/>
      <c r="G50" s="121"/>
      <c r="H50" s="122"/>
      <c r="I50" s="122"/>
      <c r="J50" s="122"/>
      <c r="K50" s="123"/>
    </row>
    <row r="51" spans="1:11" s="5" customFormat="1">
      <c r="A51" s="130"/>
      <c r="B51" s="131"/>
      <c r="C51" s="131"/>
      <c r="D51" s="131"/>
      <c r="E51" s="132"/>
      <c r="G51" s="121"/>
      <c r="H51" s="122"/>
      <c r="I51" s="122"/>
      <c r="J51" s="122"/>
      <c r="K51" s="123"/>
    </row>
    <row r="52" spans="1:11" s="5" customFormat="1">
      <c r="A52" s="130"/>
      <c r="B52" s="131"/>
      <c r="C52" s="131"/>
      <c r="D52" s="131"/>
      <c r="E52" s="132"/>
      <c r="G52" s="121"/>
      <c r="H52" s="122"/>
      <c r="I52" s="122"/>
      <c r="J52" s="122"/>
      <c r="K52" s="123"/>
    </row>
    <row r="53" spans="1:11" s="5" customFormat="1" ht="25.5" customHeight="1">
      <c r="A53" s="130"/>
      <c r="B53" s="131"/>
      <c r="C53" s="131"/>
      <c r="D53" s="131"/>
      <c r="E53" s="132"/>
      <c r="G53" s="121"/>
      <c r="H53" s="122"/>
      <c r="I53" s="122"/>
      <c r="J53" s="122"/>
      <c r="K53" s="123"/>
    </row>
    <row r="54" spans="1:11" s="5" customFormat="1" ht="55.5" customHeight="1" thickBot="1">
      <c r="A54" s="133"/>
      <c r="B54" s="134"/>
      <c r="C54" s="134"/>
      <c r="D54" s="134"/>
      <c r="E54" s="135"/>
      <c r="G54" s="121"/>
      <c r="H54" s="122"/>
      <c r="I54" s="122"/>
      <c r="J54" s="122"/>
      <c r="K54" s="123"/>
    </row>
    <row r="55" spans="1:11" s="5" customFormat="1" ht="13.8" thickBot="1">
      <c r="G55" s="121"/>
      <c r="H55" s="122"/>
      <c r="I55" s="122"/>
      <c r="J55" s="122"/>
      <c r="K55" s="123"/>
    </row>
    <row r="56" spans="1:11" s="5" customFormat="1" ht="57.75" customHeight="1" thickBot="1">
      <c r="A56" s="115" t="s">
        <v>565</v>
      </c>
      <c r="B56" s="116"/>
      <c r="C56" s="116"/>
      <c r="D56" s="116"/>
      <c r="E56" s="117"/>
      <c r="G56" s="124"/>
      <c r="H56" s="125"/>
      <c r="I56" s="125"/>
      <c r="J56" s="125"/>
      <c r="K56" s="126"/>
    </row>
    <row r="61" spans="1:11" s="5" customFormat="1"/>
    <row r="62" spans="1:11" s="5" customFormat="1"/>
    <row r="63" spans="1:11" s="5" customFormat="1"/>
    <row r="64" spans="1:11" s="5" customFormat="1"/>
    <row r="65" s="5" customFormat="1" ht="111.75" customHeight="1"/>
    <row r="66" ht="108" customHeight="1"/>
    <row r="104" s="5" customFormat="1"/>
    <row r="106" s="5" customFormat="1"/>
    <row r="111" s="5" customFormat="1"/>
    <row r="117" s="5" customFormat="1"/>
    <row r="118" s="5" customFormat="1"/>
    <row r="119" s="5" customFormat="1"/>
  </sheetData>
  <sortState ref="C6:E26">
    <sortCondition ref="E6:E26"/>
  </sortState>
  <mergeCells count="7">
    <mergeCell ref="A1:K2"/>
    <mergeCell ref="C28:D28"/>
    <mergeCell ref="G3:K4"/>
    <mergeCell ref="A3:E4"/>
    <mergeCell ref="A56:E56"/>
    <mergeCell ref="G24:K56"/>
    <mergeCell ref="A48:E54"/>
  </mergeCells>
  <phoneticPr fontId="11" type="noConversion"/>
  <printOptions horizontalCentered="1" gridLines="1"/>
  <pageMargins left="0.25" right="0.25" top="1" bottom="1" header="0.5" footer="0.5"/>
  <pageSetup scale="55" orientation="landscape" r:id="rId1"/>
  <headerFooter alignWithMargins="0">
    <oddHeader>&amp;L&amp;A (file: &amp;F), as of &amp;D&amp;Rpage &amp;P of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545"/>
  <sheetViews>
    <sheetView zoomScale="70" zoomScaleNormal="70" workbookViewId="0">
      <selection activeCell="O2" sqref="O2:O248"/>
    </sheetView>
  </sheetViews>
  <sheetFormatPr defaultRowHeight="13.2"/>
  <cols>
    <col min="2" max="2" width="9.109375" style="93"/>
    <col min="3" max="3" width="40.6640625" customWidth="1"/>
    <col min="4" max="4" width="10.5546875" style="5" customWidth="1"/>
    <col min="5" max="5" width="15.6640625" bestFit="1" customWidth="1"/>
    <col min="6" max="6" width="29.109375" customWidth="1"/>
    <col min="7" max="7" width="36.5546875" style="5" customWidth="1"/>
    <col min="8" max="8" width="12.44140625" style="5" customWidth="1"/>
    <col min="9" max="9" width="9.109375" style="59" customWidth="1"/>
    <col min="10" max="10" width="13.44140625" customWidth="1"/>
  </cols>
  <sheetData>
    <row r="1" spans="1:15" s="96" customFormat="1" ht="63" customHeight="1">
      <c r="A1" s="94" t="s">
        <v>581</v>
      </c>
      <c r="B1" s="95" t="s">
        <v>580</v>
      </c>
      <c r="C1" s="94" t="s">
        <v>579</v>
      </c>
      <c r="D1" s="94" t="s">
        <v>268</v>
      </c>
      <c r="E1" s="94" t="s">
        <v>582</v>
      </c>
      <c r="F1" s="94" t="s">
        <v>559</v>
      </c>
      <c r="G1" s="94" t="s">
        <v>590</v>
      </c>
      <c r="H1" s="94" t="s">
        <v>593</v>
      </c>
      <c r="I1" s="97" t="s">
        <v>578</v>
      </c>
      <c r="J1" s="94" t="s">
        <v>594</v>
      </c>
      <c r="K1" s="7" t="s">
        <v>595</v>
      </c>
      <c r="L1" s="7" t="s">
        <v>596</v>
      </c>
      <c r="M1" s="7" t="s">
        <v>597</v>
      </c>
      <c r="N1" s="7" t="s">
        <v>598</v>
      </c>
      <c r="O1" s="7" t="s">
        <v>599</v>
      </c>
    </row>
    <row r="2" spans="1:15" s="5" customFormat="1">
      <c r="A2" s="5">
        <v>4</v>
      </c>
      <c r="B2" s="5" t="s">
        <v>272</v>
      </c>
      <c r="C2" s="5" t="s">
        <v>127</v>
      </c>
      <c r="E2" s="5">
        <v>1</v>
      </c>
      <c r="F2" s="92" t="s">
        <v>251</v>
      </c>
      <c r="G2" s="92" t="s">
        <v>587</v>
      </c>
      <c r="H2" s="92" t="s">
        <v>583</v>
      </c>
      <c r="I2" s="98">
        <v>1</v>
      </c>
      <c r="O2" s="5">
        <v>1</v>
      </c>
    </row>
    <row r="3" spans="1:15" s="5" customFormat="1" hidden="1">
      <c r="A3" s="5">
        <v>248</v>
      </c>
      <c r="B3" s="5" t="s">
        <v>273</v>
      </c>
      <c r="C3" s="5" t="s">
        <v>274</v>
      </c>
      <c r="E3" s="5">
        <v>1</v>
      </c>
      <c r="F3" s="92" t="s">
        <v>251</v>
      </c>
      <c r="G3" s="92" t="s">
        <v>587</v>
      </c>
      <c r="H3" s="92" t="s">
        <v>583</v>
      </c>
      <c r="I3" s="98">
        <v>1</v>
      </c>
    </row>
    <row r="4" spans="1:15" s="5" customFormat="1" hidden="1">
      <c r="A4" s="5">
        <v>8</v>
      </c>
      <c r="B4" s="5" t="s">
        <v>275</v>
      </c>
      <c r="C4" s="5" t="s">
        <v>9</v>
      </c>
      <c r="E4" s="5">
        <v>1</v>
      </c>
      <c r="F4" s="92" t="s">
        <v>251</v>
      </c>
      <c r="G4" s="92" t="s">
        <v>587</v>
      </c>
      <c r="H4" s="92" t="s">
        <v>583</v>
      </c>
      <c r="I4" s="98">
        <v>1</v>
      </c>
      <c r="J4" s="5">
        <v>1</v>
      </c>
    </row>
    <row r="5" spans="1:15" s="5" customFormat="1">
      <c r="A5" s="5">
        <v>12</v>
      </c>
      <c r="B5" s="5" t="s">
        <v>276</v>
      </c>
      <c r="C5" s="5" t="s">
        <v>41</v>
      </c>
      <c r="E5" s="5">
        <v>1</v>
      </c>
      <c r="F5" s="92" t="s">
        <v>251</v>
      </c>
      <c r="G5" s="92" t="s">
        <v>587</v>
      </c>
      <c r="H5" s="92" t="s">
        <v>583</v>
      </c>
      <c r="I5" s="98">
        <v>1</v>
      </c>
      <c r="J5" s="5">
        <v>1</v>
      </c>
      <c r="K5" s="5">
        <v>1</v>
      </c>
      <c r="L5" s="5">
        <v>1</v>
      </c>
      <c r="M5" s="5">
        <v>0</v>
      </c>
      <c r="N5" s="5">
        <v>1</v>
      </c>
      <c r="O5" s="5">
        <v>1</v>
      </c>
    </row>
    <row r="6" spans="1:15" s="5" customFormat="1" hidden="1">
      <c r="A6" s="5">
        <v>16</v>
      </c>
      <c r="B6" s="5" t="s">
        <v>277</v>
      </c>
      <c r="C6" s="5" t="s">
        <v>167</v>
      </c>
      <c r="E6" s="5">
        <v>1</v>
      </c>
      <c r="F6" s="92" t="s">
        <v>251</v>
      </c>
      <c r="G6" s="92" t="s">
        <v>587</v>
      </c>
      <c r="H6" s="92" t="s">
        <v>583</v>
      </c>
      <c r="I6" s="98">
        <v>1</v>
      </c>
    </row>
    <row r="7" spans="1:15" s="5" customFormat="1" hidden="1">
      <c r="A7" s="5">
        <v>20</v>
      </c>
      <c r="B7" s="5" t="s">
        <v>278</v>
      </c>
      <c r="C7" s="5" t="s">
        <v>10</v>
      </c>
      <c r="E7" s="5">
        <v>1</v>
      </c>
      <c r="F7" s="92" t="s">
        <v>251</v>
      </c>
      <c r="G7" s="92" t="s">
        <v>587</v>
      </c>
      <c r="H7" s="92" t="s">
        <v>583</v>
      </c>
      <c r="I7" s="98">
        <v>1</v>
      </c>
      <c r="J7" s="5">
        <v>1</v>
      </c>
    </row>
    <row r="8" spans="1:15" s="5" customFormat="1">
      <c r="A8" s="5">
        <v>24</v>
      </c>
      <c r="B8" s="5" t="s">
        <v>279</v>
      </c>
      <c r="C8" s="5" t="s">
        <v>46</v>
      </c>
      <c r="E8" s="5">
        <v>1</v>
      </c>
      <c r="F8" s="92" t="s">
        <v>251</v>
      </c>
      <c r="G8" s="92" t="s">
        <v>587</v>
      </c>
      <c r="H8" s="92" t="s">
        <v>583</v>
      </c>
      <c r="I8" s="98">
        <v>1</v>
      </c>
      <c r="O8" s="5">
        <v>1</v>
      </c>
    </row>
    <row r="9" spans="1:15" s="5" customFormat="1">
      <c r="A9" s="5">
        <v>660</v>
      </c>
      <c r="B9" s="5" t="s">
        <v>280</v>
      </c>
      <c r="C9" s="5" t="s">
        <v>86</v>
      </c>
      <c r="E9" s="5">
        <v>1</v>
      </c>
      <c r="F9" s="92" t="s">
        <v>251</v>
      </c>
      <c r="G9" s="92" t="s">
        <v>587</v>
      </c>
      <c r="H9" s="92" t="s">
        <v>583</v>
      </c>
      <c r="I9" s="98">
        <v>1</v>
      </c>
      <c r="O9" s="5">
        <v>0</v>
      </c>
    </row>
    <row r="10" spans="1:15" s="5" customFormat="1">
      <c r="A10" s="5">
        <v>28</v>
      </c>
      <c r="B10" s="5" t="s">
        <v>281</v>
      </c>
      <c r="C10" s="5" t="s">
        <v>87</v>
      </c>
      <c r="E10" s="5">
        <v>1</v>
      </c>
      <c r="F10" s="92" t="s">
        <v>251</v>
      </c>
      <c r="G10" s="92" t="s">
        <v>587</v>
      </c>
      <c r="H10" s="92" t="s">
        <v>583</v>
      </c>
      <c r="I10" s="98">
        <v>1</v>
      </c>
      <c r="J10" s="5">
        <v>0</v>
      </c>
      <c r="K10" s="5">
        <v>0</v>
      </c>
      <c r="L10" s="5">
        <v>1</v>
      </c>
      <c r="M10" s="5">
        <v>0</v>
      </c>
      <c r="N10" s="5">
        <v>1</v>
      </c>
      <c r="O10" s="5">
        <v>1</v>
      </c>
    </row>
    <row r="11" spans="1:15" s="5" customFormat="1" hidden="1">
      <c r="A11" s="5">
        <v>32</v>
      </c>
      <c r="B11" s="5" t="s">
        <v>282</v>
      </c>
      <c r="C11" s="5" t="s">
        <v>88</v>
      </c>
      <c r="E11" s="5">
        <v>1</v>
      </c>
      <c r="F11" s="92" t="s">
        <v>251</v>
      </c>
      <c r="G11" s="92" t="s">
        <v>587</v>
      </c>
      <c r="H11" s="92" t="s">
        <v>583</v>
      </c>
      <c r="I11" s="98">
        <v>1</v>
      </c>
    </row>
    <row r="12" spans="1:15" s="5" customFormat="1">
      <c r="A12" s="5">
        <v>51</v>
      </c>
      <c r="B12" s="5" t="s">
        <v>283</v>
      </c>
      <c r="C12" s="5" t="s">
        <v>151</v>
      </c>
      <c r="E12" s="5">
        <v>1</v>
      </c>
      <c r="F12" s="92" t="s">
        <v>251</v>
      </c>
      <c r="G12" s="92" t="s">
        <v>587</v>
      </c>
      <c r="H12" s="92" t="s">
        <v>583</v>
      </c>
      <c r="I12" s="98">
        <v>1</v>
      </c>
      <c r="J12" s="5">
        <v>1</v>
      </c>
      <c r="K12" s="5">
        <v>1</v>
      </c>
      <c r="L12" s="5">
        <v>1</v>
      </c>
      <c r="M12" s="5">
        <v>0</v>
      </c>
      <c r="N12" s="5">
        <v>1</v>
      </c>
      <c r="O12" s="5">
        <v>1</v>
      </c>
    </row>
    <row r="13" spans="1:15" s="5" customFormat="1" hidden="1">
      <c r="A13" s="5">
        <v>533</v>
      </c>
      <c r="B13" s="5" t="s">
        <v>284</v>
      </c>
      <c r="C13" s="5" t="s">
        <v>89</v>
      </c>
      <c r="E13" s="5">
        <v>1</v>
      </c>
      <c r="F13" s="92" t="s">
        <v>251</v>
      </c>
      <c r="G13" s="92" t="s">
        <v>587</v>
      </c>
      <c r="H13" s="92" t="s">
        <v>583</v>
      </c>
      <c r="I13" s="98">
        <v>1</v>
      </c>
    </row>
    <row r="14" spans="1:15" s="5" customFormat="1">
      <c r="A14" s="5">
        <v>36</v>
      </c>
      <c r="B14" s="5" t="s">
        <v>285</v>
      </c>
      <c r="C14" s="5" t="s">
        <v>39</v>
      </c>
      <c r="E14" s="5">
        <v>1</v>
      </c>
      <c r="F14" s="92" t="s">
        <v>251</v>
      </c>
      <c r="G14" s="92" t="s">
        <v>587</v>
      </c>
      <c r="H14" s="92" t="s">
        <v>583</v>
      </c>
      <c r="I14" s="98">
        <v>1</v>
      </c>
      <c r="J14" s="5">
        <v>1</v>
      </c>
      <c r="K14" s="5">
        <v>0</v>
      </c>
      <c r="L14" s="5">
        <v>1</v>
      </c>
      <c r="M14" s="5">
        <v>0</v>
      </c>
      <c r="N14" s="5">
        <v>1</v>
      </c>
      <c r="O14" s="5">
        <v>1</v>
      </c>
    </row>
    <row r="15" spans="1:15" s="5" customFormat="1">
      <c r="A15" s="5">
        <v>40</v>
      </c>
      <c r="B15" s="5" t="s">
        <v>286</v>
      </c>
      <c r="C15" s="5" t="s">
        <v>11</v>
      </c>
      <c r="E15" s="5">
        <v>1</v>
      </c>
      <c r="F15" s="92" t="s">
        <v>251</v>
      </c>
      <c r="G15" s="92" t="s">
        <v>587</v>
      </c>
      <c r="H15" s="92" t="s">
        <v>583</v>
      </c>
      <c r="I15" s="98">
        <v>1</v>
      </c>
      <c r="J15" s="5">
        <v>1</v>
      </c>
      <c r="K15" s="5">
        <v>0</v>
      </c>
      <c r="L15" s="5">
        <v>1</v>
      </c>
      <c r="M15" s="5">
        <v>0</v>
      </c>
      <c r="N15" s="5">
        <v>1</v>
      </c>
      <c r="O15" s="5">
        <v>1</v>
      </c>
    </row>
    <row r="16" spans="1:15" s="5" customFormat="1" hidden="1">
      <c r="A16" s="5">
        <v>31</v>
      </c>
      <c r="B16" s="5" t="s">
        <v>287</v>
      </c>
      <c r="C16" s="5" t="s">
        <v>152</v>
      </c>
      <c r="E16" s="5">
        <v>1</v>
      </c>
      <c r="F16" s="92" t="s">
        <v>251</v>
      </c>
      <c r="G16" s="92" t="s">
        <v>587</v>
      </c>
      <c r="H16" s="92" t="s">
        <v>583</v>
      </c>
      <c r="I16" s="98">
        <v>1</v>
      </c>
    </row>
    <row r="17" spans="1:15" s="5" customFormat="1">
      <c r="A17" s="5">
        <v>44</v>
      </c>
      <c r="B17" s="5" t="s">
        <v>288</v>
      </c>
      <c r="C17" s="5" t="s">
        <v>90</v>
      </c>
      <c r="E17" s="5">
        <v>1</v>
      </c>
      <c r="F17" s="92" t="s">
        <v>251</v>
      </c>
      <c r="G17" s="92" t="s">
        <v>587</v>
      </c>
      <c r="H17" s="92" t="s">
        <v>583</v>
      </c>
      <c r="I17" s="98">
        <v>1</v>
      </c>
      <c r="O17" s="5">
        <v>0</v>
      </c>
    </row>
    <row r="18" spans="1:15" s="5" customFormat="1" hidden="1">
      <c r="A18" s="5">
        <v>48</v>
      </c>
      <c r="B18" s="5" t="s">
        <v>289</v>
      </c>
      <c r="C18" s="5" t="s">
        <v>153</v>
      </c>
      <c r="E18" s="5">
        <v>1</v>
      </c>
      <c r="F18" s="92" t="s">
        <v>251</v>
      </c>
      <c r="G18" s="92" t="s">
        <v>587</v>
      </c>
      <c r="H18" s="92" t="s">
        <v>583</v>
      </c>
      <c r="I18" s="98">
        <v>1</v>
      </c>
    </row>
    <row r="19" spans="1:15" s="5" customFormat="1">
      <c r="A19" s="5">
        <v>50</v>
      </c>
      <c r="B19" s="5" t="s">
        <v>290</v>
      </c>
      <c r="C19" s="5" t="s">
        <v>128</v>
      </c>
      <c r="E19" s="5">
        <v>1</v>
      </c>
      <c r="F19" s="92" t="s">
        <v>251</v>
      </c>
      <c r="G19" s="92" t="s">
        <v>587</v>
      </c>
      <c r="H19" s="92" t="s">
        <v>583</v>
      </c>
      <c r="I19" s="98">
        <v>1</v>
      </c>
      <c r="J19" s="5">
        <v>0</v>
      </c>
      <c r="K19" s="5">
        <v>1</v>
      </c>
      <c r="L19" s="5">
        <v>1</v>
      </c>
      <c r="M19" s="5">
        <v>0</v>
      </c>
      <c r="N19" s="5">
        <v>1</v>
      </c>
      <c r="O19" s="5">
        <v>1</v>
      </c>
    </row>
    <row r="20" spans="1:15" s="5" customFormat="1" hidden="1">
      <c r="A20" s="5">
        <v>52</v>
      </c>
      <c r="B20" s="5" t="s">
        <v>291</v>
      </c>
      <c r="C20" s="5" t="s">
        <v>91</v>
      </c>
      <c r="E20" s="5">
        <v>1</v>
      </c>
      <c r="F20" s="92" t="s">
        <v>251</v>
      </c>
      <c r="G20" s="92" t="s">
        <v>587</v>
      </c>
      <c r="H20" s="92" t="s">
        <v>583</v>
      </c>
      <c r="I20" s="98">
        <v>1</v>
      </c>
    </row>
    <row r="21" spans="1:15" s="5" customFormat="1">
      <c r="A21" s="5">
        <v>112</v>
      </c>
      <c r="B21" s="5" t="s">
        <v>292</v>
      </c>
      <c r="C21" s="5" t="s">
        <v>0</v>
      </c>
      <c r="E21" s="5">
        <v>1</v>
      </c>
      <c r="F21" s="92" t="s">
        <v>251</v>
      </c>
      <c r="G21" s="92" t="s">
        <v>587</v>
      </c>
      <c r="H21" s="92" t="s">
        <v>583</v>
      </c>
      <c r="I21" s="98">
        <v>1</v>
      </c>
      <c r="J21" s="5">
        <v>1</v>
      </c>
      <c r="K21" s="5">
        <v>0</v>
      </c>
      <c r="L21" s="5">
        <v>1</v>
      </c>
      <c r="M21" s="5">
        <v>0</v>
      </c>
      <c r="N21" s="5">
        <v>1</v>
      </c>
      <c r="O21" s="5">
        <v>1</v>
      </c>
    </row>
    <row r="22" spans="1:15" s="5" customFormat="1" hidden="1">
      <c r="A22" s="5">
        <v>56</v>
      </c>
      <c r="B22" s="5" t="s">
        <v>293</v>
      </c>
      <c r="C22" s="5" t="s">
        <v>12</v>
      </c>
      <c r="E22" s="5">
        <v>1</v>
      </c>
      <c r="F22" s="92" t="s">
        <v>251</v>
      </c>
      <c r="G22" s="92" t="s">
        <v>587</v>
      </c>
      <c r="H22" s="92" t="s">
        <v>583</v>
      </c>
      <c r="I22" s="98">
        <v>1</v>
      </c>
      <c r="J22" s="5">
        <v>1</v>
      </c>
    </row>
    <row r="23" spans="1:15" s="5" customFormat="1">
      <c r="A23" s="5">
        <v>84</v>
      </c>
      <c r="B23" s="5" t="s">
        <v>294</v>
      </c>
      <c r="C23" s="5" t="s">
        <v>92</v>
      </c>
      <c r="E23" s="5">
        <v>1</v>
      </c>
      <c r="F23" s="92" t="s">
        <v>251</v>
      </c>
      <c r="G23" s="92" t="s">
        <v>587</v>
      </c>
      <c r="H23" s="92" t="s">
        <v>583</v>
      </c>
      <c r="I23" s="98">
        <v>1</v>
      </c>
      <c r="O23" s="5">
        <v>0</v>
      </c>
    </row>
    <row r="24" spans="1:15" s="5" customFormat="1">
      <c r="A24" s="5">
        <v>204</v>
      </c>
      <c r="B24" s="5" t="s">
        <v>295</v>
      </c>
      <c r="C24" s="5" t="s">
        <v>47</v>
      </c>
      <c r="E24" s="5">
        <v>1</v>
      </c>
      <c r="F24" s="92" t="s">
        <v>251</v>
      </c>
      <c r="G24" s="92" t="s">
        <v>587</v>
      </c>
      <c r="H24" s="92" t="s">
        <v>583</v>
      </c>
      <c r="I24" s="98">
        <v>1</v>
      </c>
      <c r="O24" s="5">
        <v>0</v>
      </c>
    </row>
    <row r="25" spans="1:15" s="5" customFormat="1" hidden="1">
      <c r="A25" s="5">
        <v>60</v>
      </c>
      <c r="B25" s="5" t="s">
        <v>296</v>
      </c>
      <c r="C25" s="5" t="s">
        <v>188</v>
      </c>
      <c r="E25" s="5">
        <v>1</v>
      </c>
      <c r="F25" s="92" t="s">
        <v>251</v>
      </c>
      <c r="G25" s="92" t="s">
        <v>587</v>
      </c>
      <c r="H25" s="92" t="s">
        <v>583</v>
      </c>
      <c r="I25" s="98">
        <v>1</v>
      </c>
    </row>
    <row r="26" spans="1:15" s="5" customFormat="1">
      <c r="A26" s="5">
        <v>64</v>
      </c>
      <c r="B26" s="5" t="s">
        <v>297</v>
      </c>
      <c r="C26" s="5" t="s">
        <v>129</v>
      </c>
      <c r="E26" s="5">
        <v>1</v>
      </c>
      <c r="F26" s="92" t="s">
        <v>251</v>
      </c>
      <c r="G26" s="92" t="s">
        <v>587</v>
      </c>
      <c r="H26" s="92" t="s">
        <v>583</v>
      </c>
      <c r="I26" s="98">
        <v>1</v>
      </c>
      <c r="O26" s="5">
        <v>1</v>
      </c>
    </row>
    <row r="27" spans="1:15" s="5" customFormat="1">
      <c r="A27" s="5">
        <v>68</v>
      </c>
      <c r="B27" s="5" t="s">
        <v>298</v>
      </c>
      <c r="C27" s="5" t="s">
        <v>299</v>
      </c>
      <c r="E27" s="5">
        <v>1</v>
      </c>
      <c r="F27" s="92" t="s">
        <v>251</v>
      </c>
      <c r="G27" s="92" t="s">
        <v>587</v>
      </c>
      <c r="H27" s="92" t="s">
        <v>583</v>
      </c>
      <c r="I27" s="98">
        <v>1</v>
      </c>
      <c r="O27" s="5">
        <v>0</v>
      </c>
    </row>
    <row r="28" spans="1:15" s="5" customFormat="1" hidden="1">
      <c r="A28" s="5">
        <v>535</v>
      </c>
      <c r="B28" s="5" t="s">
        <v>221</v>
      </c>
      <c r="C28" s="5" t="s">
        <v>217</v>
      </c>
      <c r="E28" s="5">
        <v>1</v>
      </c>
      <c r="F28" s="92" t="s">
        <v>251</v>
      </c>
      <c r="G28" s="92" t="s">
        <v>587</v>
      </c>
      <c r="H28" s="92" t="s">
        <v>583</v>
      </c>
      <c r="I28" s="98">
        <v>1</v>
      </c>
    </row>
    <row r="29" spans="1:15" s="5" customFormat="1">
      <c r="A29" s="5">
        <v>70</v>
      </c>
      <c r="B29" s="5" t="s">
        <v>300</v>
      </c>
      <c r="C29" s="5" t="s">
        <v>301</v>
      </c>
      <c r="E29" s="5">
        <v>1</v>
      </c>
      <c r="F29" s="92" t="s">
        <v>251</v>
      </c>
      <c r="G29" s="92" t="s">
        <v>587</v>
      </c>
      <c r="H29" s="92" t="s">
        <v>583</v>
      </c>
      <c r="I29" s="98">
        <v>1</v>
      </c>
      <c r="J29" s="5">
        <v>0</v>
      </c>
      <c r="K29" s="5">
        <v>1</v>
      </c>
      <c r="L29" s="5">
        <v>1</v>
      </c>
      <c r="M29" s="5">
        <v>0</v>
      </c>
      <c r="N29" s="5">
        <v>1</v>
      </c>
      <c r="O29" s="5">
        <v>1</v>
      </c>
    </row>
    <row r="30" spans="1:15" s="5" customFormat="1">
      <c r="A30" s="5">
        <v>72</v>
      </c>
      <c r="B30" s="5" t="s">
        <v>302</v>
      </c>
      <c r="C30" s="5" t="s">
        <v>303</v>
      </c>
      <c r="E30" s="5">
        <v>1</v>
      </c>
      <c r="F30" s="92" t="s">
        <v>251</v>
      </c>
      <c r="G30" s="92" t="s">
        <v>587</v>
      </c>
      <c r="H30" s="92" t="s">
        <v>583</v>
      </c>
      <c r="I30" s="98">
        <v>1</v>
      </c>
      <c r="J30" s="5">
        <v>1</v>
      </c>
      <c r="K30" s="5">
        <v>1</v>
      </c>
      <c r="L30" s="5">
        <v>1</v>
      </c>
      <c r="M30" s="5">
        <v>1</v>
      </c>
      <c r="N30" s="5">
        <v>1</v>
      </c>
      <c r="O30" s="5">
        <v>1</v>
      </c>
    </row>
    <row r="31" spans="1:15" s="5" customFormat="1" hidden="1">
      <c r="A31" s="5">
        <v>76</v>
      </c>
      <c r="B31" s="5" t="s">
        <v>304</v>
      </c>
      <c r="C31" s="5" t="s">
        <v>93</v>
      </c>
      <c r="E31" s="5">
        <v>1</v>
      </c>
      <c r="F31" s="92" t="s">
        <v>251</v>
      </c>
      <c r="G31" s="92" t="s">
        <v>587</v>
      </c>
      <c r="H31" s="92" t="s">
        <v>583</v>
      </c>
      <c r="I31" s="98">
        <v>1</v>
      </c>
    </row>
    <row r="32" spans="1:15" s="5" customFormat="1" hidden="1">
      <c r="A32" s="5">
        <v>86</v>
      </c>
      <c r="B32" s="5" t="s">
        <v>305</v>
      </c>
      <c r="C32" s="5" t="s">
        <v>306</v>
      </c>
      <c r="E32" s="5">
        <v>1</v>
      </c>
      <c r="F32" s="92" t="s">
        <v>251</v>
      </c>
      <c r="G32" s="92" t="s">
        <v>587</v>
      </c>
      <c r="H32" s="92" t="s">
        <v>583</v>
      </c>
      <c r="I32" s="98">
        <v>1</v>
      </c>
    </row>
    <row r="33" spans="1:15" s="5" customFormat="1" hidden="1">
      <c r="A33" s="5">
        <v>92</v>
      </c>
      <c r="B33" s="5" t="s">
        <v>307</v>
      </c>
      <c r="C33" s="5" t="s">
        <v>187</v>
      </c>
      <c r="E33" s="5">
        <v>1</v>
      </c>
      <c r="F33" s="92" t="s">
        <v>251</v>
      </c>
      <c r="G33" s="92" t="s">
        <v>587</v>
      </c>
      <c r="H33" s="92" t="s">
        <v>583</v>
      </c>
      <c r="I33" s="98">
        <v>1</v>
      </c>
    </row>
    <row r="34" spans="1:15" s="5" customFormat="1">
      <c r="A34" s="5">
        <v>96</v>
      </c>
      <c r="B34" s="5" t="s">
        <v>308</v>
      </c>
      <c r="C34" s="5" t="s">
        <v>141</v>
      </c>
      <c r="E34" s="5">
        <v>1</v>
      </c>
      <c r="F34" s="92" t="s">
        <v>251</v>
      </c>
      <c r="G34" s="92" t="s">
        <v>587</v>
      </c>
      <c r="H34" s="92" t="s">
        <v>583</v>
      </c>
      <c r="I34" s="98">
        <v>1</v>
      </c>
      <c r="J34" s="5">
        <v>0</v>
      </c>
      <c r="K34" s="99"/>
      <c r="L34" s="99"/>
      <c r="M34" s="99"/>
      <c r="N34" s="5">
        <v>1</v>
      </c>
      <c r="O34" s="5">
        <v>1</v>
      </c>
    </row>
    <row r="35" spans="1:15" s="5" customFormat="1">
      <c r="A35" s="5">
        <v>100</v>
      </c>
      <c r="B35" s="5" t="s">
        <v>309</v>
      </c>
      <c r="C35" s="5" t="s">
        <v>1</v>
      </c>
      <c r="E35" s="5">
        <v>1</v>
      </c>
      <c r="F35" s="92" t="s">
        <v>251</v>
      </c>
      <c r="G35" s="92" t="s">
        <v>587</v>
      </c>
      <c r="H35" s="92" t="s">
        <v>583</v>
      </c>
      <c r="I35" s="98">
        <v>1</v>
      </c>
      <c r="J35" s="5">
        <v>1</v>
      </c>
      <c r="K35" s="5">
        <v>1</v>
      </c>
      <c r="L35" s="5">
        <v>1</v>
      </c>
      <c r="M35" s="5">
        <v>0</v>
      </c>
      <c r="N35" s="5">
        <v>1</v>
      </c>
      <c r="O35" s="5">
        <v>1</v>
      </c>
    </row>
    <row r="36" spans="1:15" s="5" customFormat="1">
      <c r="A36" s="5">
        <v>854</v>
      </c>
      <c r="B36" s="5" t="s">
        <v>310</v>
      </c>
      <c r="C36" s="5" t="s">
        <v>48</v>
      </c>
      <c r="E36" s="5">
        <v>1</v>
      </c>
      <c r="F36" s="92" t="s">
        <v>251</v>
      </c>
      <c r="G36" s="92" t="s">
        <v>587</v>
      </c>
      <c r="H36" s="92" t="s">
        <v>583</v>
      </c>
      <c r="I36" s="98">
        <v>1</v>
      </c>
      <c r="O36" s="5">
        <v>1</v>
      </c>
    </row>
    <row r="37" spans="1:15" s="5" customFormat="1">
      <c r="A37" s="5">
        <v>108</v>
      </c>
      <c r="B37" s="5" t="s">
        <v>311</v>
      </c>
      <c r="C37" s="5" t="s">
        <v>49</v>
      </c>
      <c r="E37" s="5">
        <v>1</v>
      </c>
      <c r="F37" s="92" t="s">
        <v>251</v>
      </c>
      <c r="G37" s="92" t="s">
        <v>587</v>
      </c>
      <c r="H37" s="92" t="s">
        <v>583</v>
      </c>
      <c r="I37" s="98">
        <v>1</v>
      </c>
      <c r="J37" s="5">
        <v>0</v>
      </c>
      <c r="K37" s="5">
        <v>1</v>
      </c>
      <c r="L37" s="5">
        <v>1</v>
      </c>
      <c r="M37" s="5">
        <v>0</v>
      </c>
      <c r="N37" s="5">
        <v>1</v>
      </c>
      <c r="O37" s="5">
        <v>1</v>
      </c>
    </row>
    <row r="38" spans="1:15" s="5" customFormat="1">
      <c r="A38" s="5">
        <v>132</v>
      </c>
      <c r="B38" s="5" t="s">
        <v>312</v>
      </c>
      <c r="C38" s="5" t="s">
        <v>313</v>
      </c>
      <c r="E38" s="5">
        <v>1</v>
      </c>
      <c r="F38" s="92" t="s">
        <v>251</v>
      </c>
      <c r="G38" s="92" t="s">
        <v>587</v>
      </c>
      <c r="H38" s="92" t="s">
        <v>583</v>
      </c>
      <c r="I38" s="98">
        <v>1</v>
      </c>
      <c r="O38" s="5">
        <v>1</v>
      </c>
    </row>
    <row r="39" spans="1:15" s="5" customFormat="1">
      <c r="A39" s="5">
        <v>116</v>
      </c>
      <c r="B39" s="5" t="s">
        <v>314</v>
      </c>
      <c r="C39" s="5" t="s">
        <v>142</v>
      </c>
      <c r="E39" s="5">
        <v>1</v>
      </c>
      <c r="F39" s="92" t="s">
        <v>251</v>
      </c>
      <c r="G39" s="92" t="s">
        <v>587</v>
      </c>
      <c r="H39" s="92" t="s">
        <v>583</v>
      </c>
      <c r="I39" s="98">
        <v>1</v>
      </c>
      <c r="J39" s="5">
        <v>1</v>
      </c>
      <c r="K39" s="5">
        <v>1</v>
      </c>
      <c r="L39" s="5">
        <v>1</v>
      </c>
      <c r="M39" s="5">
        <v>0</v>
      </c>
      <c r="N39" s="5">
        <v>0</v>
      </c>
      <c r="O39" s="5">
        <v>0</v>
      </c>
    </row>
    <row r="40" spans="1:15" s="5" customFormat="1">
      <c r="A40" s="5">
        <v>120</v>
      </c>
      <c r="B40" s="5" t="s">
        <v>315</v>
      </c>
      <c r="C40" s="5" t="s">
        <v>50</v>
      </c>
      <c r="E40" s="5">
        <v>1</v>
      </c>
      <c r="F40" s="92" t="s">
        <v>251</v>
      </c>
      <c r="G40" s="92" t="s">
        <v>587</v>
      </c>
      <c r="H40" s="92" t="s">
        <v>583</v>
      </c>
      <c r="I40" s="98">
        <v>1</v>
      </c>
      <c r="O40" s="5">
        <v>1</v>
      </c>
    </row>
    <row r="41" spans="1:15" s="5" customFormat="1">
      <c r="A41" s="5">
        <v>124</v>
      </c>
      <c r="B41" s="5" t="s">
        <v>316</v>
      </c>
      <c r="C41" s="5" t="s">
        <v>38</v>
      </c>
      <c r="E41" s="5">
        <v>1</v>
      </c>
      <c r="F41" s="92" t="s">
        <v>251</v>
      </c>
      <c r="G41" s="92" t="s">
        <v>587</v>
      </c>
      <c r="H41" s="92" t="s">
        <v>583</v>
      </c>
      <c r="I41" s="98">
        <v>1</v>
      </c>
      <c r="J41" s="5">
        <v>1</v>
      </c>
      <c r="K41" s="5">
        <v>0</v>
      </c>
      <c r="L41" s="5">
        <v>1</v>
      </c>
      <c r="M41" s="5">
        <v>0</v>
      </c>
      <c r="N41" s="5">
        <v>1</v>
      </c>
      <c r="O41" s="5">
        <v>1</v>
      </c>
    </row>
    <row r="42" spans="1:15" s="5" customFormat="1">
      <c r="A42" s="5">
        <v>136</v>
      </c>
      <c r="B42" s="5" t="s">
        <v>317</v>
      </c>
      <c r="C42" s="5" t="s">
        <v>94</v>
      </c>
      <c r="E42" s="5">
        <v>1</v>
      </c>
      <c r="F42" s="92" t="s">
        <v>251</v>
      </c>
      <c r="G42" s="92" t="s">
        <v>587</v>
      </c>
      <c r="H42" s="92" t="s">
        <v>583</v>
      </c>
      <c r="I42" s="98">
        <v>1</v>
      </c>
      <c r="J42" s="5">
        <v>0</v>
      </c>
      <c r="K42" s="5">
        <v>0</v>
      </c>
      <c r="L42" s="5">
        <v>1</v>
      </c>
      <c r="M42" s="5">
        <v>0</v>
      </c>
      <c r="N42" s="5">
        <v>1</v>
      </c>
      <c r="O42" s="5">
        <v>1</v>
      </c>
    </row>
    <row r="43" spans="1:15" s="5" customFormat="1">
      <c r="A43" s="5">
        <v>140</v>
      </c>
      <c r="B43" s="5" t="s">
        <v>318</v>
      </c>
      <c r="C43" s="5" t="s">
        <v>184</v>
      </c>
      <c r="E43" s="5">
        <v>1</v>
      </c>
      <c r="F43" s="92" t="s">
        <v>251</v>
      </c>
      <c r="G43" s="92" t="s">
        <v>587</v>
      </c>
      <c r="H43" s="92" t="s">
        <v>583</v>
      </c>
      <c r="I43" s="98">
        <v>1</v>
      </c>
      <c r="O43" s="5">
        <v>0</v>
      </c>
    </row>
    <row r="44" spans="1:15" s="5" customFormat="1">
      <c r="A44" s="5">
        <v>148</v>
      </c>
      <c r="B44" s="5" t="s">
        <v>319</v>
      </c>
      <c r="C44" s="5" t="s">
        <v>51</v>
      </c>
      <c r="E44" s="5">
        <v>1</v>
      </c>
      <c r="F44" s="92" t="s">
        <v>251</v>
      </c>
      <c r="G44" s="92" t="s">
        <v>587</v>
      </c>
      <c r="H44" s="92" t="s">
        <v>583</v>
      </c>
      <c r="I44" s="98">
        <v>1</v>
      </c>
      <c r="J44" s="5">
        <v>0</v>
      </c>
      <c r="K44" s="5">
        <v>1</v>
      </c>
      <c r="L44" s="5">
        <v>1</v>
      </c>
      <c r="M44" s="5">
        <v>0</v>
      </c>
      <c r="N44" s="5">
        <v>0</v>
      </c>
      <c r="O44" s="5">
        <v>0</v>
      </c>
    </row>
    <row r="45" spans="1:15" s="5" customFormat="1" hidden="1">
      <c r="A45" s="5">
        <v>830</v>
      </c>
      <c r="B45" s="5" t="s">
        <v>320</v>
      </c>
      <c r="C45" s="5" t="s">
        <v>13</v>
      </c>
      <c r="E45" s="5">
        <v>1</v>
      </c>
      <c r="F45" s="92" t="s">
        <v>251</v>
      </c>
      <c r="G45" s="92" t="s">
        <v>587</v>
      </c>
      <c r="H45" s="92" t="s">
        <v>583</v>
      </c>
      <c r="I45" s="98">
        <v>1</v>
      </c>
    </row>
    <row r="46" spans="1:15" s="5" customFormat="1">
      <c r="A46" s="5">
        <v>152</v>
      </c>
      <c r="B46" s="5" t="s">
        <v>321</v>
      </c>
      <c r="C46" s="5" t="s">
        <v>95</v>
      </c>
      <c r="E46" s="5">
        <v>1</v>
      </c>
      <c r="F46" s="92" t="s">
        <v>251</v>
      </c>
      <c r="G46" s="92" t="s">
        <v>587</v>
      </c>
      <c r="H46" s="92" t="s">
        <v>583</v>
      </c>
      <c r="I46" s="98">
        <v>1</v>
      </c>
      <c r="J46" s="5">
        <v>1</v>
      </c>
      <c r="K46" s="5">
        <v>0</v>
      </c>
      <c r="L46" s="5">
        <v>1</v>
      </c>
      <c r="M46" s="5">
        <v>1</v>
      </c>
      <c r="N46" s="5">
        <v>1</v>
      </c>
      <c r="O46" s="5">
        <v>1</v>
      </c>
    </row>
    <row r="47" spans="1:15" s="5" customFormat="1">
      <c r="A47" s="5">
        <v>156</v>
      </c>
      <c r="B47" s="5" t="s">
        <v>322</v>
      </c>
      <c r="C47" s="5" t="s">
        <v>125</v>
      </c>
      <c r="E47" s="5">
        <v>1</v>
      </c>
      <c r="F47" s="92" t="s">
        <v>251</v>
      </c>
      <c r="G47" s="92" t="s">
        <v>587</v>
      </c>
      <c r="H47" s="92" t="s">
        <v>583</v>
      </c>
      <c r="I47" s="98">
        <v>1</v>
      </c>
      <c r="J47" s="5">
        <v>1</v>
      </c>
      <c r="K47" s="5">
        <v>0</v>
      </c>
      <c r="L47" s="5">
        <v>1</v>
      </c>
      <c r="M47" s="5">
        <v>0</v>
      </c>
      <c r="N47" s="5">
        <v>1</v>
      </c>
      <c r="O47" s="5">
        <v>1</v>
      </c>
    </row>
    <row r="48" spans="1:15" s="5" customFormat="1">
      <c r="A48" s="5">
        <v>344</v>
      </c>
      <c r="B48" s="5" t="s">
        <v>199</v>
      </c>
      <c r="C48" s="5" t="s">
        <v>323</v>
      </c>
      <c r="E48" s="5">
        <v>1</v>
      </c>
      <c r="F48" s="92" t="s">
        <v>251</v>
      </c>
      <c r="G48" s="92" t="s">
        <v>587</v>
      </c>
      <c r="H48" s="92" t="s">
        <v>583</v>
      </c>
      <c r="I48" s="98">
        <v>1</v>
      </c>
      <c r="J48" s="5">
        <v>0</v>
      </c>
      <c r="K48" s="5">
        <v>0</v>
      </c>
      <c r="L48" s="5">
        <v>1</v>
      </c>
      <c r="M48" s="5">
        <v>0</v>
      </c>
      <c r="N48" s="5">
        <v>1</v>
      </c>
      <c r="O48" s="5">
        <v>1</v>
      </c>
    </row>
    <row r="49" spans="1:15" s="5" customFormat="1" hidden="1">
      <c r="A49" s="5">
        <v>446</v>
      </c>
      <c r="B49" s="5" t="s">
        <v>324</v>
      </c>
      <c r="C49" s="5" t="s">
        <v>325</v>
      </c>
      <c r="E49" s="5">
        <v>1</v>
      </c>
      <c r="F49" s="92" t="s">
        <v>251</v>
      </c>
      <c r="G49" s="92" t="s">
        <v>587</v>
      </c>
      <c r="H49" s="92" t="s">
        <v>583</v>
      </c>
      <c r="I49" s="98">
        <v>1</v>
      </c>
    </row>
    <row r="50" spans="1:15" s="5" customFormat="1" hidden="1">
      <c r="A50" s="5">
        <v>162</v>
      </c>
      <c r="B50" s="5" t="s">
        <v>326</v>
      </c>
      <c r="C50" s="5" t="s">
        <v>327</v>
      </c>
      <c r="E50" s="5">
        <v>1</v>
      </c>
      <c r="F50" s="92" t="s">
        <v>251</v>
      </c>
      <c r="G50" s="92" t="s">
        <v>587</v>
      </c>
      <c r="H50" s="92" t="s">
        <v>583</v>
      </c>
      <c r="I50" s="98">
        <v>1</v>
      </c>
    </row>
    <row r="51" spans="1:15" s="5" customFormat="1" hidden="1">
      <c r="A51" s="5">
        <v>166</v>
      </c>
      <c r="B51" s="5" t="s">
        <v>328</v>
      </c>
      <c r="C51" s="5" t="s">
        <v>329</v>
      </c>
      <c r="E51" s="5">
        <v>1</v>
      </c>
      <c r="F51" s="92" t="s">
        <v>251</v>
      </c>
      <c r="G51" s="92" t="s">
        <v>587</v>
      </c>
      <c r="H51" s="92" t="s">
        <v>583</v>
      </c>
      <c r="I51" s="98">
        <v>1</v>
      </c>
    </row>
    <row r="52" spans="1:15" s="5" customFormat="1">
      <c r="A52" s="5">
        <v>170</v>
      </c>
      <c r="B52" s="5" t="s">
        <v>330</v>
      </c>
      <c r="C52" s="5" t="s">
        <v>96</v>
      </c>
      <c r="E52" s="5">
        <v>1</v>
      </c>
      <c r="F52" s="92" t="s">
        <v>251</v>
      </c>
      <c r="G52" s="92" t="s">
        <v>587</v>
      </c>
      <c r="H52" s="92" t="s">
        <v>583</v>
      </c>
      <c r="I52" s="98">
        <v>1</v>
      </c>
      <c r="J52" s="5">
        <v>1</v>
      </c>
      <c r="K52" s="5">
        <v>1</v>
      </c>
      <c r="L52" s="5">
        <v>1</v>
      </c>
      <c r="M52" s="5">
        <v>1</v>
      </c>
      <c r="N52" s="5">
        <v>1</v>
      </c>
      <c r="O52" s="5">
        <v>1</v>
      </c>
    </row>
    <row r="53" spans="1:15" s="5" customFormat="1">
      <c r="A53" s="5">
        <v>174</v>
      </c>
      <c r="B53" s="5" t="s">
        <v>331</v>
      </c>
      <c r="C53" s="5" t="s">
        <v>52</v>
      </c>
      <c r="E53" s="5">
        <v>1</v>
      </c>
      <c r="F53" s="92" t="s">
        <v>251</v>
      </c>
      <c r="G53" s="92" t="s">
        <v>587</v>
      </c>
      <c r="H53" s="92" t="s">
        <v>583</v>
      </c>
      <c r="I53" s="98">
        <v>1</v>
      </c>
      <c r="J53" s="5">
        <v>0</v>
      </c>
      <c r="K53" s="5">
        <v>1</v>
      </c>
      <c r="L53" s="5">
        <v>1</v>
      </c>
      <c r="M53" s="5">
        <v>0</v>
      </c>
      <c r="N53" s="5">
        <v>0</v>
      </c>
      <c r="O53" s="5">
        <v>1</v>
      </c>
    </row>
    <row r="54" spans="1:15" s="5" customFormat="1">
      <c r="A54" s="5">
        <v>178</v>
      </c>
      <c r="B54" s="5" t="s">
        <v>332</v>
      </c>
      <c r="C54" s="5" t="s">
        <v>53</v>
      </c>
      <c r="E54" s="5">
        <v>1</v>
      </c>
      <c r="F54" s="92" t="s">
        <v>251</v>
      </c>
      <c r="G54" s="92" t="s">
        <v>587</v>
      </c>
      <c r="H54" s="92" t="s">
        <v>583</v>
      </c>
      <c r="I54" s="98">
        <v>1</v>
      </c>
      <c r="O54" s="5">
        <v>0</v>
      </c>
    </row>
    <row r="55" spans="1:15" s="5" customFormat="1">
      <c r="A55" s="5">
        <v>184</v>
      </c>
      <c r="B55" s="5" t="s">
        <v>333</v>
      </c>
      <c r="C55" s="5" t="s">
        <v>186</v>
      </c>
      <c r="E55" s="5">
        <v>1</v>
      </c>
      <c r="F55" s="92" t="s">
        <v>251</v>
      </c>
      <c r="G55" s="92" t="s">
        <v>587</v>
      </c>
      <c r="H55" s="92" t="s">
        <v>583</v>
      </c>
      <c r="I55" s="98">
        <v>1</v>
      </c>
      <c r="O55" s="5">
        <v>1</v>
      </c>
    </row>
    <row r="56" spans="1:15" s="5" customFormat="1" hidden="1">
      <c r="A56" s="5">
        <v>188</v>
      </c>
      <c r="B56" s="5" t="s">
        <v>334</v>
      </c>
      <c r="C56" s="5" t="s">
        <v>97</v>
      </c>
      <c r="E56" s="5">
        <v>1</v>
      </c>
      <c r="F56" s="92" t="s">
        <v>251</v>
      </c>
      <c r="G56" s="92" t="s">
        <v>587</v>
      </c>
      <c r="H56" s="92" t="s">
        <v>583</v>
      </c>
      <c r="I56" s="98">
        <v>1</v>
      </c>
    </row>
    <row r="57" spans="1:15" s="5" customFormat="1">
      <c r="A57" s="5">
        <v>384</v>
      </c>
      <c r="B57" s="5" t="s">
        <v>335</v>
      </c>
      <c r="C57" s="5" t="s">
        <v>336</v>
      </c>
      <c r="E57" s="5">
        <v>1</v>
      </c>
      <c r="F57" s="92" t="s">
        <v>251</v>
      </c>
      <c r="G57" s="92" t="s">
        <v>587</v>
      </c>
      <c r="H57" s="92" t="s">
        <v>583</v>
      </c>
      <c r="I57" s="98">
        <v>1</v>
      </c>
      <c r="O57" s="5">
        <v>0</v>
      </c>
    </row>
    <row r="58" spans="1:15" s="5" customFormat="1" hidden="1">
      <c r="A58" s="5">
        <v>191</v>
      </c>
      <c r="B58" s="5" t="s">
        <v>337</v>
      </c>
      <c r="C58" s="5" t="s">
        <v>338</v>
      </c>
      <c r="E58" s="5">
        <v>1</v>
      </c>
      <c r="F58" s="92" t="s">
        <v>251</v>
      </c>
      <c r="G58" s="92" t="s">
        <v>587</v>
      </c>
      <c r="H58" s="92" t="s">
        <v>583</v>
      </c>
      <c r="I58" s="98">
        <v>1</v>
      </c>
      <c r="J58" s="5">
        <v>1</v>
      </c>
    </row>
    <row r="59" spans="1:15" s="5" customFormat="1" hidden="1">
      <c r="A59" s="5">
        <v>192</v>
      </c>
      <c r="B59" s="5" t="s">
        <v>339</v>
      </c>
      <c r="C59" s="5" t="s">
        <v>98</v>
      </c>
      <c r="E59" s="5">
        <v>1</v>
      </c>
      <c r="F59" s="92" t="s">
        <v>251</v>
      </c>
      <c r="G59" s="92" t="s">
        <v>587</v>
      </c>
      <c r="H59" s="92" t="s">
        <v>583</v>
      </c>
      <c r="I59" s="98">
        <v>1</v>
      </c>
    </row>
    <row r="60" spans="1:15" s="5" customFormat="1">
      <c r="A60" s="5">
        <v>531</v>
      </c>
      <c r="B60" s="5" t="s">
        <v>219</v>
      </c>
      <c r="C60" s="5" t="s">
        <v>340</v>
      </c>
      <c r="E60" s="5">
        <v>1</v>
      </c>
      <c r="F60" s="92" t="s">
        <v>251</v>
      </c>
      <c r="G60" s="92" t="s">
        <v>587</v>
      </c>
      <c r="H60" s="92" t="s">
        <v>583</v>
      </c>
      <c r="I60" s="98">
        <v>1</v>
      </c>
      <c r="J60" s="5">
        <v>0</v>
      </c>
      <c r="K60" s="5">
        <v>0</v>
      </c>
      <c r="L60" s="5">
        <v>1</v>
      </c>
      <c r="M60" s="5">
        <v>0</v>
      </c>
      <c r="N60" s="5">
        <v>1</v>
      </c>
      <c r="O60" s="5">
        <v>1</v>
      </c>
    </row>
    <row r="61" spans="1:15" s="5" customFormat="1">
      <c r="A61" s="5">
        <v>196</v>
      </c>
      <c r="B61" s="5" t="s">
        <v>341</v>
      </c>
      <c r="C61" s="5" t="s">
        <v>154</v>
      </c>
      <c r="E61" s="5">
        <v>1</v>
      </c>
      <c r="F61" s="92" t="s">
        <v>251</v>
      </c>
      <c r="G61" s="92" t="s">
        <v>587</v>
      </c>
      <c r="H61" s="92" t="s">
        <v>583</v>
      </c>
      <c r="I61" s="98">
        <v>1</v>
      </c>
      <c r="J61" s="5">
        <v>1</v>
      </c>
      <c r="K61" s="5">
        <v>0</v>
      </c>
      <c r="L61" s="5">
        <v>1</v>
      </c>
      <c r="M61" s="5">
        <v>0</v>
      </c>
      <c r="N61" s="5">
        <v>1</v>
      </c>
      <c r="O61" s="5">
        <v>1</v>
      </c>
    </row>
    <row r="62" spans="1:15" s="5" customFormat="1">
      <c r="A62" s="5">
        <v>203</v>
      </c>
      <c r="B62" s="5" t="s">
        <v>342</v>
      </c>
      <c r="C62" s="5" t="s">
        <v>343</v>
      </c>
      <c r="E62" s="5">
        <v>1</v>
      </c>
      <c r="F62" s="92" t="s">
        <v>251</v>
      </c>
      <c r="G62" s="92" t="s">
        <v>587</v>
      </c>
      <c r="H62" s="92" t="s">
        <v>583</v>
      </c>
      <c r="I62" s="98">
        <v>1</v>
      </c>
      <c r="J62" s="5">
        <v>1</v>
      </c>
      <c r="K62" s="5">
        <v>0</v>
      </c>
      <c r="L62" s="5">
        <v>1</v>
      </c>
      <c r="M62" s="5">
        <v>1</v>
      </c>
      <c r="N62" s="5">
        <v>1</v>
      </c>
      <c r="O62" s="5">
        <v>1</v>
      </c>
    </row>
    <row r="63" spans="1:15" s="5" customFormat="1" hidden="1">
      <c r="A63" s="5">
        <v>408</v>
      </c>
      <c r="B63" s="5" t="s">
        <v>344</v>
      </c>
      <c r="C63" s="5" t="s">
        <v>345</v>
      </c>
      <c r="E63" s="5">
        <v>1</v>
      </c>
      <c r="F63" s="92" t="s">
        <v>251</v>
      </c>
      <c r="G63" s="92" t="s">
        <v>587</v>
      </c>
      <c r="H63" s="92" t="s">
        <v>583</v>
      </c>
      <c r="I63" s="98">
        <v>1</v>
      </c>
    </row>
    <row r="64" spans="1:15" s="5" customFormat="1">
      <c r="A64" s="5">
        <v>180</v>
      </c>
      <c r="B64" s="5" t="s">
        <v>346</v>
      </c>
      <c r="C64" s="5" t="s">
        <v>347</v>
      </c>
      <c r="E64" s="5">
        <v>1</v>
      </c>
      <c r="F64" s="92" t="s">
        <v>251</v>
      </c>
      <c r="G64" s="92" t="s">
        <v>587</v>
      </c>
      <c r="H64" s="92" t="s">
        <v>583</v>
      </c>
      <c r="I64" s="98">
        <v>1</v>
      </c>
      <c r="J64" s="5">
        <v>0</v>
      </c>
      <c r="K64" s="5">
        <v>1</v>
      </c>
      <c r="L64" s="5">
        <v>1</v>
      </c>
      <c r="M64" s="5">
        <v>0</v>
      </c>
      <c r="N64" s="5">
        <v>0</v>
      </c>
      <c r="O64" s="5">
        <v>1</v>
      </c>
    </row>
    <row r="65" spans="1:15" s="5" customFormat="1">
      <c r="A65" s="5">
        <v>208</v>
      </c>
      <c r="B65" s="5" t="s">
        <v>348</v>
      </c>
      <c r="C65" s="5" t="s">
        <v>14</v>
      </c>
      <c r="E65" s="5">
        <v>1</v>
      </c>
      <c r="F65" s="92" t="s">
        <v>251</v>
      </c>
      <c r="G65" s="92" t="s">
        <v>587</v>
      </c>
      <c r="H65" s="92" t="s">
        <v>583</v>
      </c>
      <c r="I65" s="98">
        <v>1</v>
      </c>
      <c r="J65" s="5">
        <v>1</v>
      </c>
      <c r="K65" s="5">
        <v>0</v>
      </c>
      <c r="L65" s="5">
        <v>1</v>
      </c>
      <c r="M65" s="5">
        <v>0</v>
      </c>
      <c r="N65" s="5">
        <v>1</v>
      </c>
      <c r="O65" s="5">
        <v>1</v>
      </c>
    </row>
    <row r="66" spans="1:15" s="5" customFormat="1">
      <c r="A66" s="5">
        <v>262</v>
      </c>
      <c r="B66" s="5" t="s">
        <v>349</v>
      </c>
      <c r="C66" s="5" t="s">
        <v>54</v>
      </c>
      <c r="E66" s="5">
        <v>1</v>
      </c>
      <c r="F66" s="92" t="s">
        <v>251</v>
      </c>
      <c r="G66" s="92" t="s">
        <v>587</v>
      </c>
      <c r="H66" s="92" t="s">
        <v>583</v>
      </c>
      <c r="I66" s="98">
        <v>1</v>
      </c>
      <c r="J66" s="5">
        <v>0</v>
      </c>
      <c r="K66" s="5">
        <v>1</v>
      </c>
      <c r="L66" s="5">
        <v>1</v>
      </c>
      <c r="M66" s="5">
        <v>0</v>
      </c>
      <c r="N66" s="5">
        <v>0</v>
      </c>
      <c r="O66" s="5">
        <v>0</v>
      </c>
    </row>
    <row r="67" spans="1:15" s="5" customFormat="1">
      <c r="A67" s="5">
        <v>212</v>
      </c>
      <c r="B67" s="5" t="s">
        <v>350</v>
      </c>
      <c r="C67" s="5" t="s">
        <v>99</v>
      </c>
      <c r="E67" s="5">
        <v>1</v>
      </c>
      <c r="F67" s="92" t="s">
        <v>251</v>
      </c>
      <c r="G67" s="92" t="s">
        <v>587</v>
      </c>
      <c r="H67" s="92" t="s">
        <v>583</v>
      </c>
      <c r="I67" s="98">
        <v>1</v>
      </c>
      <c r="O67" s="5">
        <v>0</v>
      </c>
    </row>
    <row r="68" spans="1:15" s="5" customFormat="1" hidden="1">
      <c r="A68" s="5">
        <v>214</v>
      </c>
      <c r="B68" s="5" t="s">
        <v>351</v>
      </c>
      <c r="C68" s="5" t="s">
        <v>100</v>
      </c>
      <c r="E68" s="5">
        <v>1</v>
      </c>
      <c r="F68" s="92" t="s">
        <v>251</v>
      </c>
      <c r="G68" s="92" t="s">
        <v>587</v>
      </c>
      <c r="H68" s="92" t="s">
        <v>583</v>
      </c>
      <c r="I68" s="98">
        <v>1</v>
      </c>
    </row>
    <row r="69" spans="1:15" s="5" customFormat="1">
      <c r="A69" s="5">
        <v>218</v>
      </c>
      <c r="B69" s="5" t="s">
        <v>352</v>
      </c>
      <c r="C69" s="5" t="s">
        <v>101</v>
      </c>
      <c r="E69" s="5">
        <v>1</v>
      </c>
      <c r="F69" s="92" t="s">
        <v>251</v>
      </c>
      <c r="G69" s="92" t="s">
        <v>587</v>
      </c>
      <c r="H69" s="92" t="s">
        <v>583</v>
      </c>
      <c r="I69" s="98">
        <v>1</v>
      </c>
      <c r="J69" s="5">
        <v>0</v>
      </c>
      <c r="K69" s="5">
        <v>0</v>
      </c>
      <c r="L69" s="5">
        <v>1</v>
      </c>
      <c r="M69" s="5">
        <v>0</v>
      </c>
      <c r="N69" s="5">
        <v>1</v>
      </c>
      <c r="O69" s="5">
        <v>1</v>
      </c>
    </row>
    <row r="70" spans="1:15" s="5" customFormat="1">
      <c r="A70" s="5">
        <v>818</v>
      </c>
      <c r="B70" s="5" t="s">
        <v>353</v>
      </c>
      <c r="C70" s="5" t="s">
        <v>42</v>
      </c>
      <c r="E70" s="5">
        <v>1</v>
      </c>
      <c r="F70" s="92" t="s">
        <v>251</v>
      </c>
      <c r="G70" s="92" t="s">
        <v>587</v>
      </c>
      <c r="H70" s="92" t="s">
        <v>583</v>
      </c>
      <c r="I70" s="98">
        <v>1</v>
      </c>
      <c r="J70" s="5">
        <v>1</v>
      </c>
      <c r="K70" s="5">
        <v>1</v>
      </c>
      <c r="L70" s="5">
        <v>1</v>
      </c>
      <c r="M70" s="5">
        <v>1</v>
      </c>
      <c r="N70" s="5">
        <v>0</v>
      </c>
      <c r="O70" s="5">
        <v>1</v>
      </c>
    </row>
    <row r="71" spans="1:15" s="5" customFormat="1">
      <c r="A71" s="5">
        <v>222</v>
      </c>
      <c r="B71" s="5" t="s">
        <v>354</v>
      </c>
      <c r="C71" s="5" t="s">
        <v>102</v>
      </c>
      <c r="E71" s="5">
        <v>1</v>
      </c>
      <c r="F71" s="92" t="s">
        <v>251</v>
      </c>
      <c r="G71" s="92" t="s">
        <v>587</v>
      </c>
      <c r="H71" s="92" t="s">
        <v>583</v>
      </c>
      <c r="I71" s="98">
        <v>1</v>
      </c>
      <c r="O71" s="5">
        <v>0</v>
      </c>
    </row>
    <row r="72" spans="1:15" s="5" customFormat="1">
      <c r="A72" s="5">
        <v>226</v>
      </c>
      <c r="B72" s="5" t="s">
        <v>355</v>
      </c>
      <c r="C72" s="5" t="s">
        <v>55</v>
      </c>
      <c r="E72" s="5">
        <v>1</v>
      </c>
      <c r="F72" s="92" t="s">
        <v>251</v>
      </c>
      <c r="G72" s="92" t="s">
        <v>587</v>
      </c>
      <c r="H72" s="92" t="s">
        <v>583</v>
      </c>
      <c r="I72" s="98">
        <v>1</v>
      </c>
      <c r="O72" s="5">
        <v>1</v>
      </c>
    </row>
    <row r="73" spans="1:15" s="5" customFormat="1">
      <c r="A73" s="5">
        <v>232</v>
      </c>
      <c r="B73" s="5" t="s">
        <v>356</v>
      </c>
      <c r="C73" s="5" t="s">
        <v>56</v>
      </c>
      <c r="E73" s="5">
        <v>1</v>
      </c>
      <c r="F73" s="92" t="s">
        <v>251</v>
      </c>
      <c r="G73" s="92" t="s">
        <v>587</v>
      </c>
      <c r="H73" s="92" t="s">
        <v>583</v>
      </c>
      <c r="I73" s="98">
        <v>1</v>
      </c>
      <c r="O73" s="5">
        <v>0</v>
      </c>
    </row>
    <row r="74" spans="1:15" s="5" customFormat="1">
      <c r="A74" s="5">
        <v>233</v>
      </c>
      <c r="B74" s="5" t="s">
        <v>357</v>
      </c>
      <c r="C74" s="5" t="s">
        <v>15</v>
      </c>
      <c r="E74" s="5">
        <v>1</v>
      </c>
      <c r="F74" s="92" t="s">
        <v>251</v>
      </c>
      <c r="G74" s="92" t="s">
        <v>587</v>
      </c>
      <c r="H74" s="92" t="s">
        <v>583</v>
      </c>
      <c r="I74" s="98">
        <v>1</v>
      </c>
      <c r="J74" s="5">
        <v>1</v>
      </c>
      <c r="K74" s="5">
        <v>1</v>
      </c>
      <c r="L74" s="5">
        <v>1</v>
      </c>
      <c r="M74" s="5">
        <v>1</v>
      </c>
      <c r="N74" s="5">
        <v>0</v>
      </c>
      <c r="O74" s="5">
        <v>1</v>
      </c>
    </row>
    <row r="75" spans="1:15" s="5" customFormat="1">
      <c r="A75" s="5">
        <v>231</v>
      </c>
      <c r="B75" s="5" t="s">
        <v>358</v>
      </c>
      <c r="C75" s="5" t="s">
        <v>57</v>
      </c>
      <c r="E75" s="5">
        <v>1</v>
      </c>
      <c r="F75" s="92" t="s">
        <v>251</v>
      </c>
      <c r="G75" s="92" t="s">
        <v>587</v>
      </c>
      <c r="H75" s="92" t="s">
        <v>583</v>
      </c>
      <c r="I75" s="98">
        <v>1</v>
      </c>
      <c r="O75" s="5">
        <v>1</v>
      </c>
    </row>
    <row r="76" spans="1:15" s="5" customFormat="1" hidden="1">
      <c r="A76" s="5">
        <v>238</v>
      </c>
      <c r="B76" s="5" t="s">
        <v>359</v>
      </c>
      <c r="C76" s="5" t="s">
        <v>360</v>
      </c>
      <c r="E76" s="5">
        <v>1</v>
      </c>
      <c r="F76" s="92" t="s">
        <v>251</v>
      </c>
      <c r="G76" s="92" t="s">
        <v>587</v>
      </c>
      <c r="H76" s="92" t="s">
        <v>583</v>
      </c>
      <c r="I76" s="98">
        <v>1</v>
      </c>
    </row>
    <row r="77" spans="1:15" s="5" customFormat="1" hidden="1">
      <c r="A77" s="5">
        <v>234</v>
      </c>
      <c r="B77" s="5" t="s">
        <v>361</v>
      </c>
      <c r="C77" s="5" t="s">
        <v>362</v>
      </c>
      <c r="E77" s="5">
        <v>1</v>
      </c>
      <c r="F77" s="92" t="s">
        <v>251</v>
      </c>
      <c r="G77" s="92" t="s">
        <v>587</v>
      </c>
      <c r="H77" s="92" t="s">
        <v>583</v>
      </c>
      <c r="I77" s="98">
        <v>1</v>
      </c>
    </row>
    <row r="78" spans="1:15" s="5" customFormat="1">
      <c r="A78" s="5">
        <v>242</v>
      </c>
      <c r="B78" s="5" t="s">
        <v>363</v>
      </c>
      <c r="C78" s="5" t="s">
        <v>168</v>
      </c>
      <c r="E78" s="5">
        <v>1</v>
      </c>
      <c r="F78" s="92" t="s">
        <v>251</v>
      </c>
      <c r="G78" s="92" t="s">
        <v>587</v>
      </c>
      <c r="H78" s="92" t="s">
        <v>583</v>
      </c>
      <c r="I78" s="98">
        <v>1</v>
      </c>
      <c r="O78" s="5">
        <v>0</v>
      </c>
    </row>
    <row r="79" spans="1:15" s="5" customFormat="1">
      <c r="A79" s="5">
        <v>246</v>
      </c>
      <c r="B79" s="5" t="s">
        <v>364</v>
      </c>
      <c r="C79" s="5" t="s">
        <v>16</v>
      </c>
      <c r="E79" s="5">
        <v>1</v>
      </c>
      <c r="F79" s="92" t="s">
        <v>251</v>
      </c>
      <c r="G79" s="92" t="s">
        <v>587</v>
      </c>
      <c r="H79" s="92" t="s">
        <v>583</v>
      </c>
      <c r="I79" s="98">
        <v>1</v>
      </c>
      <c r="J79" s="5">
        <v>1</v>
      </c>
      <c r="K79" s="5">
        <v>0</v>
      </c>
      <c r="L79" s="5">
        <v>1</v>
      </c>
      <c r="M79" s="5">
        <v>1</v>
      </c>
      <c r="N79" s="5">
        <v>1</v>
      </c>
      <c r="O79" s="5">
        <v>1</v>
      </c>
    </row>
    <row r="80" spans="1:15" s="5" customFormat="1">
      <c r="A80" s="5">
        <v>250</v>
      </c>
      <c r="B80" s="5" t="s">
        <v>365</v>
      </c>
      <c r="C80" s="5" t="s">
        <v>17</v>
      </c>
      <c r="E80" s="5">
        <v>1</v>
      </c>
      <c r="F80" s="92" t="s">
        <v>251</v>
      </c>
      <c r="G80" s="92" t="s">
        <v>587</v>
      </c>
      <c r="H80" s="92" t="s">
        <v>583</v>
      </c>
      <c r="I80" s="98">
        <v>1</v>
      </c>
      <c r="J80" s="5">
        <v>1</v>
      </c>
      <c r="K80" s="5">
        <v>0</v>
      </c>
      <c r="L80" s="5">
        <v>1</v>
      </c>
      <c r="M80" s="5">
        <v>0</v>
      </c>
      <c r="N80" s="5">
        <v>1</v>
      </c>
      <c r="O80" s="5">
        <v>1</v>
      </c>
    </row>
    <row r="81" spans="1:15" s="5" customFormat="1" hidden="1">
      <c r="A81" s="5">
        <v>254</v>
      </c>
      <c r="B81" s="5" t="s">
        <v>366</v>
      </c>
      <c r="C81" s="5" t="s">
        <v>103</v>
      </c>
      <c r="E81" s="5">
        <v>1</v>
      </c>
      <c r="F81" s="92" t="s">
        <v>251</v>
      </c>
      <c r="G81" s="92" t="s">
        <v>587</v>
      </c>
      <c r="H81" s="92" t="s">
        <v>583</v>
      </c>
      <c r="I81" s="98">
        <v>1</v>
      </c>
    </row>
    <row r="82" spans="1:15" s="5" customFormat="1" hidden="1">
      <c r="A82" s="5">
        <v>258</v>
      </c>
      <c r="B82" s="5" t="s">
        <v>367</v>
      </c>
      <c r="C82" s="5" t="s">
        <v>169</v>
      </c>
      <c r="E82" s="5">
        <v>1</v>
      </c>
      <c r="F82" s="92" t="s">
        <v>251</v>
      </c>
      <c r="G82" s="92" t="s">
        <v>587</v>
      </c>
      <c r="H82" s="92" t="s">
        <v>583</v>
      </c>
      <c r="I82" s="98">
        <v>1</v>
      </c>
    </row>
    <row r="83" spans="1:15" s="5" customFormat="1" hidden="1">
      <c r="A83" s="5">
        <v>260</v>
      </c>
      <c r="B83" s="5" t="s">
        <v>368</v>
      </c>
      <c r="C83" s="5" t="s">
        <v>369</v>
      </c>
      <c r="E83" s="5">
        <v>1</v>
      </c>
      <c r="F83" s="92" t="s">
        <v>251</v>
      </c>
      <c r="G83" s="92" t="s">
        <v>587</v>
      </c>
      <c r="H83" s="92" t="s">
        <v>583</v>
      </c>
      <c r="I83" s="98">
        <v>1</v>
      </c>
    </row>
    <row r="84" spans="1:15" s="5" customFormat="1">
      <c r="A84" s="5">
        <v>266</v>
      </c>
      <c r="B84" s="5" t="s">
        <v>370</v>
      </c>
      <c r="C84" s="5" t="s">
        <v>58</v>
      </c>
      <c r="E84" s="5">
        <v>1</v>
      </c>
      <c r="F84" s="92" t="s">
        <v>251</v>
      </c>
      <c r="G84" s="92" t="s">
        <v>587</v>
      </c>
      <c r="H84" s="92" t="s">
        <v>583</v>
      </c>
      <c r="I84" s="98">
        <v>1</v>
      </c>
      <c r="O84" s="5">
        <v>0</v>
      </c>
    </row>
    <row r="85" spans="1:15" s="5" customFormat="1">
      <c r="A85" s="5">
        <v>270</v>
      </c>
      <c r="B85" s="5" t="s">
        <v>371</v>
      </c>
      <c r="C85" s="5" t="s">
        <v>59</v>
      </c>
      <c r="E85" s="5">
        <v>1</v>
      </c>
      <c r="F85" s="92" t="s">
        <v>251</v>
      </c>
      <c r="G85" s="92" t="s">
        <v>587</v>
      </c>
      <c r="H85" s="92" t="s">
        <v>583</v>
      </c>
      <c r="I85" s="98">
        <v>1</v>
      </c>
      <c r="O85" s="5">
        <v>0</v>
      </c>
    </row>
    <row r="86" spans="1:15" s="5" customFormat="1">
      <c r="A86" s="5">
        <v>268</v>
      </c>
      <c r="B86" s="5" t="s">
        <v>372</v>
      </c>
      <c r="C86" s="5" t="s">
        <v>155</v>
      </c>
      <c r="E86" s="5">
        <v>1</v>
      </c>
      <c r="F86" s="92" t="s">
        <v>251</v>
      </c>
      <c r="G86" s="92" t="s">
        <v>587</v>
      </c>
      <c r="H86" s="92" t="s">
        <v>583</v>
      </c>
      <c r="I86" s="98">
        <v>1</v>
      </c>
      <c r="J86" s="5">
        <v>1</v>
      </c>
      <c r="K86" s="5">
        <v>0</v>
      </c>
      <c r="L86" s="5">
        <v>1</v>
      </c>
      <c r="M86" s="5">
        <v>0</v>
      </c>
      <c r="N86" s="5">
        <v>1</v>
      </c>
      <c r="O86" s="5">
        <v>1</v>
      </c>
    </row>
    <row r="87" spans="1:15" s="5" customFormat="1">
      <c r="A87" s="5">
        <v>276</v>
      </c>
      <c r="B87" s="5" t="s">
        <v>373</v>
      </c>
      <c r="C87" s="5" t="s">
        <v>18</v>
      </c>
      <c r="E87" s="5">
        <v>1</v>
      </c>
      <c r="F87" s="92" t="s">
        <v>251</v>
      </c>
      <c r="G87" s="92" t="s">
        <v>587</v>
      </c>
      <c r="H87" s="92" t="s">
        <v>583</v>
      </c>
      <c r="I87" s="98">
        <v>1</v>
      </c>
      <c r="J87" s="5">
        <v>1</v>
      </c>
      <c r="K87" s="5">
        <v>0</v>
      </c>
      <c r="L87" s="5">
        <v>1</v>
      </c>
      <c r="M87" s="5">
        <v>0</v>
      </c>
      <c r="N87" s="5">
        <v>1</v>
      </c>
      <c r="O87" s="5">
        <v>1</v>
      </c>
    </row>
    <row r="88" spans="1:15" s="5" customFormat="1">
      <c r="A88" s="5">
        <v>288</v>
      </c>
      <c r="B88" s="5" t="s">
        <v>374</v>
      </c>
      <c r="C88" s="5" t="s">
        <v>60</v>
      </c>
      <c r="E88" s="5">
        <v>1</v>
      </c>
      <c r="F88" s="92" t="s">
        <v>251</v>
      </c>
      <c r="G88" s="92" t="s">
        <v>587</v>
      </c>
      <c r="H88" s="92" t="s">
        <v>583</v>
      </c>
      <c r="I88" s="98">
        <v>1</v>
      </c>
      <c r="O88" s="5">
        <v>1</v>
      </c>
    </row>
    <row r="89" spans="1:15" s="5" customFormat="1" hidden="1">
      <c r="A89" s="5">
        <v>292</v>
      </c>
      <c r="B89" s="5" t="s">
        <v>375</v>
      </c>
      <c r="C89" s="5" t="s">
        <v>376</v>
      </c>
      <c r="E89" s="5">
        <v>1</v>
      </c>
      <c r="F89" s="92" t="s">
        <v>251</v>
      </c>
      <c r="G89" s="92" t="s">
        <v>587</v>
      </c>
      <c r="H89" s="92" t="s">
        <v>583</v>
      </c>
      <c r="I89" s="98">
        <v>1</v>
      </c>
    </row>
    <row r="90" spans="1:15" s="5" customFormat="1" hidden="1">
      <c r="A90" s="5">
        <v>300</v>
      </c>
      <c r="B90" s="5" t="s">
        <v>377</v>
      </c>
      <c r="C90" s="5" t="s">
        <v>19</v>
      </c>
      <c r="E90" s="5">
        <v>1</v>
      </c>
      <c r="F90" s="92" t="s">
        <v>251</v>
      </c>
      <c r="G90" s="92" t="s">
        <v>587</v>
      </c>
      <c r="H90" s="92" t="s">
        <v>583</v>
      </c>
      <c r="I90" s="98">
        <v>1</v>
      </c>
      <c r="J90" s="5">
        <v>0</v>
      </c>
    </row>
    <row r="91" spans="1:15" s="5" customFormat="1" hidden="1">
      <c r="A91" s="5">
        <v>304</v>
      </c>
      <c r="B91" s="5" t="s">
        <v>378</v>
      </c>
      <c r="C91" s="5" t="s">
        <v>189</v>
      </c>
      <c r="E91" s="5">
        <v>1</v>
      </c>
      <c r="F91" s="92" t="s">
        <v>251</v>
      </c>
      <c r="G91" s="92" t="s">
        <v>587</v>
      </c>
      <c r="H91" s="92" t="s">
        <v>583</v>
      </c>
      <c r="I91" s="98">
        <v>1</v>
      </c>
    </row>
    <row r="92" spans="1:15" s="5" customFormat="1">
      <c r="A92" s="5">
        <v>308</v>
      </c>
      <c r="B92" s="5" t="s">
        <v>379</v>
      </c>
      <c r="C92" s="5" t="s">
        <v>104</v>
      </c>
      <c r="E92" s="5">
        <v>1</v>
      </c>
      <c r="F92" s="92" t="s">
        <v>251</v>
      </c>
      <c r="G92" s="92" t="s">
        <v>587</v>
      </c>
      <c r="H92" s="92" t="s">
        <v>583</v>
      </c>
      <c r="I92" s="98">
        <v>1</v>
      </c>
      <c r="O92" s="5">
        <v>0</v>
      </c>
    </row>
    <row r="93" spans="1:15" s="5" customFormat="1" hidden="1">
      <c r="A93" s="5">
        <v>312</v>
      </c>
      <c r="B93" s="5" t="s">
        <v>380</v>
      </c>
      <c r="C93" s="5" t="s">
        <v>105</v>
      </c>
      <c r="E93" s="5">
        <v>1</v>
      </c>
      <c r="F93" s="92" t="s">
        <v>251</v>
      </c>
      <c r="G93" s="92" t="s">
        <v>587</v>
      </c>
      <c r="H93" s="92" t="s">
        <v>583</v>
      </c>
      <c r="I93" s="98">
        <v>1</v>
      </c>
    </row>
    <row r="94" spans="1:15" s="5" customFormat="1" hidden="1">
      <c r="A94" s="5">
        <v>316</v>
      </c>
      <c r="B94" s="5" t="s">
        <v>381</v>
      </c>
      <c r="C94" s="5" t="s">
        <v>170</v>
      </c>
      <c r="E94" s="5">
        <v>1</v>
      </c>
      <c r="F94" s="92" t="s">
        <v>251</v>
      </c>
      <c r="G94" s="92" t="s">
        <v>587</v>
      </c>
      <c r="H94" s="92" t="s">
        <v>583</v>
      </c>
      <c r="I94" s="98">
        <v>1</v>
      </c>
    </row>
    <row r="95" spans="1:15" s="5" customFormat="1">
      <c r="A95" s="5">
        <v>320</v>
      </c>
      <c r="B95" s="5" t="s">
        <v>382</v>
      </c>
      <c r="C95" s="5" t="s">
        <v>106</v>
      </c>
      <c r="E95" s="5">
        <v>1</v>
      </c>
      <c r="F95" s="92" t="s">
        <v>251</v>
      </c>
      <c r="G95" s="92" t="s">
        <v>587</v>
      </c>
      <c r="H95" s="92" t="s">
        <v>583</v>
      </c>
      <c r="I95" s="98">
        <v>1</v>
      </c>
      <c r="O95" s="5">
        <v>0</v>
      </c>
    </row>
    <row r="96" spans="1:15" s="5" customFormat="1" hidden="1">
      <c r="A96" s="5">
        <v>831</v>
      </c>
      <c r="B96" s="5" t="s">
        <v>383</v>
      </c>
      <c r="C96" s="5" t="s">
        <v>384</v>
      </c>
      <c r="E96" s="5">
        <v>1</v>
      </c>
      <c r="F96" s="92" t="s">
        <v>251</v>
      </c>
      <c r="G96" s="92" t="s">
        <v>587</v>
      </c>
      <c r="H96" s="92" t="s">
        <v>583</v>
      </c>
      <c r="I96" s="98">
        <v>1</v>
      </c>
    </row>
    <row r="97" spans="1:15" s="5" customFormat="1" hidden="1">
      <c r="A97" s="5">
        <v>324</v>
      </c>
      <c r="B97" s="5" t="s">
        <v>385</v>
      </c>
      <c r="C97" s="5" t="s">
        <v>61</v>
      </c>
      <c r="E97" s="5">
        <v>1</v>
      </c>
      <c r="F97" s="92" t="s">
        <v>251</v>
      </c>
      <c r="G97" s="92" t="s">
        <v>587</v>
      </c>
      <c r="H97" s="92" t="s">
        <v>583</v>
      </c>
      <c r="I97" s="98">
        <v>1</v>
      </c>
    </row>
    <row r="98" spans="1:15" s="5" customFormat="1" hidden="1">
      <c r="A98" s="5">
        <v>624</v>
      </c>
      <c r="B98" s="5" t="s">
        <v>386</v>
      </c>
      <c r="C98" s="5" t="s">
        <v>62</v>
      </c>
      <c r="E98" s="5">
        <v>1</v>
      </c>
      <c r="F98" s="92" t="s">
        <v>251</v>
      </c>
      <c r="G98" s="92" t="s">
        <v>587</v>
      </c>
      <c r="H98" s="92" t="s">
        <v>583</v>
      </c>
      <c r="I98" s="98">
        <v>1</v>
      </c>
    </row>
    <row r="99" spans="1:15" s="5" customFormat="1">
      <c r="A99" s="5">
        <v>328</v>
      </c>
      <c r="B99" s="5" t="s">
        <v>387</v>
      </c>
      <c r="C99" s="5" t="s">
        <v>107</v>
      </c>
      <c r="E99" s="5">
        <v>1</v>
      </c>
      <c r="F99" s="92" t="s">
        <v>251</v>
      </c>
      <c r="G99" s="92" t="s">
        <v>587</v>
      </c>
      <c r="H99" s="92" t="s">
        <v>583</v>
      </c>
      <c r="I99" s="98">
        <v>1</v>
      </c>
      <c r="O99" s="5">
        <v>0</v>
      </c>
    </row>
    <row r="100" spans="1:15" s="5" customFormat="1">
      <c r="A100" s="5">
        <v>332</v>
      </c>
      <c r="B100" s="5" t="s">
        <v>388</v>
      </c>
      <c r="C100" s="5" t="s">
        <v>108</v>
      </c>
      <c r="E100" s="5">
        <v>1</v>
      </c>
      <c r="F100" s="92" t="s">
        <v>251</v>
      </c>
      <c r="G100" s="92" t="s">
        <v>587</v>
      </c>
      <c r="H100" s="92" t="s">
        <v>583</v>
      </c>
      <c r="I100" s="98">
        <v>1</v>
      </c>
      <c r="O100" s="5">
        <v>0</v>
      </c>
    </row>
    <row r="101" spans="1:15" s="5" customFormat="1" hidden="1">
      <c r="A101" s="5">
        <v>334</v>
      </c>
      <c r="B101" s="5" t="s">
        <v>389</v>
      </c>
      <c r="C101" s="5" t="s">
        <v>390</v>
      </c>
      <c r="E101" s="5">
        <v>1</v>
      </c>
      <c r="F101" s="92" t="s">
        <v>251</v>
      </c>
      <c r="G101" s="92" t="s">
        <v>587</v>
      </c>
      <c r="H101" s="92" t="s">
        <v>583</v>
      </c>
      <c r="I101" s="98">
        <v>1</v>
      </c>
    </row>
    <row r="102" spans="1:15" s="5" customFormat="1" hidden="1">
      <c r="A102" s="5">
        <v>336</v>
      </c>
      <c r="B102" s="5" t="s">
        <v>391</v>
      </c>
      <c r="C102" s="5" t="s">
        <v>392</v>
      </c>
      <c r="E102" s="5">
        <v>1</v>
      </c>
      <c r="F102" s="92" t="s">
        <v>251</v>
      </c>
      <c r="G102" s="92" t="s">
        <v>587</v>
      </c>
      <c r="H102" s="92" t="s">
        <v>583</v>
      </c>
      <c r="I102" s="98">
        <v>1</v>
      </c>
    </row>
    <row r="103" spans="1:15" s="5" customFormat="1">
      <c r="A103" s="5">
        <v>340</v>
      </c>
      <c r="B103" s="5" t="s">
        <v>393</v>
      </c>
      <c r="C103" s="5" t="s">
        <v>109</v>
      </c>
      <c r="E103" s="5">
        <v>1</v>
      </c>
      <c r="F103" s="92" t="s">
        <v>251</v>
      </c>
      <c r="G103" s="92" t="s">
        <v>587</v>
      </c>
      <c r="H103" s="92" t="s">
        <v>583</v>
      </c>
      <c r="I103" s="98">
        <v>1</v>
      </c>
      <c r="O103" s="5">
        <v>0</v>
      </c>
    </row>
    <row r="104" spans="1:15" s="5" customFormat="1">
      <c r="A104" s="5">
        <v>348</v>
      </c>
      <c r="B104" s="5" t="s">
        <v>394</v>
      </c>
      <c r="C104" s="5" t="s">
        <v>2</v>
      </c>
      <c r="E104" s="5">
        <v>1</v>
      </c>
      <c r="F104" s="92" t="s">
        <v>251</v>
      </c>
      <c r="G104" s="92" t="s">
        <v>587</v>
      </c>
      <c r="H104" s="92" t="s">
        <v>583</v>
      </c>
      <c r="I104" s="98">
        <v>1</v>
      </c>
      <c r="J104" s="5">
        <v>1</v>
      </c>
      <c r="K104" s="5">
        <v>1</v>
      </c>
      <c r="L104" s="5">
        <v>1</v>
      </c>
      <c r="M104" s="5">
        <v>1</v>
      </c>
      <c r="N104" s="5">
        <v>1</v>
      </c>
      <c r="O104" s="5">
        <v>1</v>
      </c>
    </row>
    <row r="105" spans="1:15" s="5" customFormat="1" hidden="1">
      <c r="A105" s="5">
        <v>352</v>
      </c>
      <c r="B105" s="5" t="s">
        <v>395</v>
      </c>
      <c r="C105" s="5" t="s">
        <v>20</v>
      </c>
      <c r="E105" s="5">
        <v>1</v>
      </c>
      <c r="F105" s="92" t="s">
        <v>251</v>
      </c>
      <c r="G105" s="92" t="s">
        <v>587</v>
      </c>
      <c r="H105" s="92" t="s">
        <v>583</v>
      </c>
      <c r="I105" s="98">
        <v>1</v>
      </c>
      <c r="J105" s="5">
        <v>0</v>
      </c>
    </row>
    <row r="106" spans="1:15" s="5" customFormat="1">
      <c r="A106" s="5">
        <v>356</v>
      </c>
      <c r="B106" s="5" t="s">
        <v>396</v>
      </c>
      <c r="C106" s="5" t="s">
        <v>130</v>
      </c>
      <c r="E106" s="5">
        <v>1</v>
      </c>
      <c r="F106" s="92" t="s">
        <v>251</v>
      </c>
      <c r="G106" s="92" t="s">
        <v>587</v>
      </c>
      <c r="H106" s="92" t="s">
        <v>583</v>
      </c>
      <c r="I106" s="98">
        <v>1</v>
      </c>
      <c r="O106" s="5">
        <v>0</v>
      </c>
    </row>
    <row r="107" spans="1:15" s="5" customFormat="1">
      <c r="A107" s="5">
        <v>360</v>
      </c>
      <c r="B107" s="5" t="s">
        <v>397</v>
      </c>
      <c r="C107" s="5" t="s">
        <v>143</v>
      </c>
      <c r="E107" s="5">
        <v>1</v>
      </c>
      <c r="F107" s="92" t="s">
        <v>251</v>
      </c>
      <c r="G107" s="92" t="s">
        <v>587</v>
      </c>
      <c r="H107" s="92" t="s">
        <v>583</v>
      </c>
      <c r="I107" s="98">
        <v>1</v>
      </c>
      <c r="O107" s="5">
        <v>0</v>
      </c>
    </row>
    <row r="108" spans="1:15" s="5" customFormat="1" hidden="1">
      <c r="A108" s="5">
        <v>364</v>
      </c>
      <c r="B108" s="5" t="s">
        <v>398</v>
      </c>
      <c r="C108" s="5" t="s">
        <v>131</v>
      </c>
      <c r="E108" s="5">
        <v>1</v>
      </c>
      <c r="F108" s="92" t="s">
        <v>251</v>
      </c>
      <c r="G108" s="92" t="s">
        <v>587</v>
      </c>
      <c r="H108" s="92" t="s">
        <v>583</v>
      </c>
      <c r="I108" s="98">
        <v>1</v>
      </c>
    </row>
    <row r="109" spans="1:15" s="5" customFormat="1">
      <c r="A109" s="5">
        <v>368</v>
      </c>
      <c r="B109" s="5" t="s">
        <v>399</v>
      </c>
      <c r="C109" s="5" t="s">
        <v>156</v>
      </c>
      <c r="E109" s="5">
        <v>1</v>
      </c>
      <c r="F109" s="92" t="s">
        <v>251</v>
      </c>
      <c r="G109" s="92" t="s">
        <v>587</v>
      </c>
      <c r="H109" s="92" t="s">
        <v>583</v>
      </c>
      <c r="I109" s="98">
        <v>1</v>
      </c>
      <c r="O109" s="5">
        <v>0</v>
      </c>
    </row>
    <row r="110" spans="1:15" s="5" customFormat="1">
      <c r="A110" s="5">
        <v>372</v>
      </c>
      <c r="B110" s="5" t="s">
        <v>400</v>
      </c>
      <c r="C110" s="5" t="s">
        <v>21</v>
      </c>
      <c r="E110" s="5">
        <v>1</v>
      </c>
      <c r="F110" s="92" t="s">
        <v>251</v>
      </c>
      <c r="G110" s="92" t="s">
        <v>587</v>
      </c>
      <c r="H110" s="92" t="s">
        <v>583</v>
      </c>
      <c r="I110" s="98">
        <v>1</v>
      </c>
      <c r="J110" s="5">
        <v>1</v>
      </c>
      <c r="K110" s="5">
        <v>0</v>
      </c>
      <c r="L110" s="5">
        <v>1</v>
      </c>
      <c r="M110" s="5">
        <v>0</v>
      </c>
      <c r="N110" s="5">
        <v>1</v>
      </c>
      <c r="O110" s="5">
        <v>1</v>
      </c>
    </row>
    <row r="111" spans="1:15" s="5" customFormat="1" hidden="1">
      <c r="A111" s="5">
        <v>833</v>
      </c>
      <c r="B111" s="5" t="s">
        <v>200</v>
      </c>
      <c r="C111" s="5" t="s">
        <v>22</v>
      </c>
      <c r="E111" s="5">
        <v>1</v>
      </c>
      <c r="F111" s="92" t="s">
        <v>251</v>
      </c>
      <c r="G111" s="92" t="s">
        <v>587</v>
      </c>
      <c r="H111" s="92" t="s">
        <v>583</v>
      </c>
      <c r="I111" s="98">
        <v>1</v>
      </c>
    </row>
    <row r="112" spans="1:15" s="5" customFormat="1">
      <c r="A112" s="5">
        <v>376</v>
      </c>
      <c r="B112" s="5" t="s">
        <v>401</v>
      </c>
      <c r="C112" s="5" t="s">
        <v>402</v>
      </c>
      <c r="E112" s="5">
        <v>1</v>
      </c>
      <c r="F112" s="92" t="s">
        <v>251</v>
      </c>
      <c r="G112" s="92" t="s">
        <v>587</v>
      </c>
      <c r="H112" s="92" t="s">
        <v>583</v>
      </c>
      <c r="I112" s="98">
        <v>1</v>
      </c>
      <c r="J112" s="5">
        <v>1</v>
      </c>
      <c r="K112" s="5">
        <v>0</v>
      </c>
      <c r="L112" s="5">
        <v>1</v>
      </c>
      <c r="M112" s="5">
        <v>1</v>
      </c>
      <c r="N112" s="5">
        <v>1</v>
      </c>
      <c r="O112" s="5">
        <v>1</v>
      </c>
    </row>
    <row r="113" spans="1:15" s="5" customFormat="1" hidden="1">
      <c r="A113" s="5">
        <v>380</v>
      </c>
      <c r="B113" s="5" t="s">
        <v>403</v>
      </c>
      <c r="C113" s="5" t="s">
        <v>23</v>
      </c>
      <c r="E113" s="5">
        <v>1</v>
      </c>
      <c r="F113" s="92" t="s">
        <v>251</v>
      </c>
      <c r="G113" s="92" t="s">
        <v>587</v>
      </c>
      <c r="H113" s="92" t="s">
        <v>583</v>
      </c>
      <c r="I113" s="98">
        <v>1</v>
      </c>
      <c r="J113" s="5">
        <v>1</v>
      </c>
    </row>
    <row r="114" spans="1:15" s="5" customFormat="1">
      <c r="A114" s="5">
        <v>388</v>
      </c>
      <c r="B114" s="5" t="s">
        <v>404</v>
      </c>
      <c r="C114" s="5" t="s">
        <v>110</v>
      </c>
      <c r="E114" s="5">
        <v>1</v>
      </c>
      <c r="F114" s="92" t="s">
        <v>251</v>
      </c>
      <c r="G114" s="92" t="s">
        <v>587</v>
      </c>
      <c r="H114" s="92" t="s">
        <v>583</v>
      </c>
      <c r="I114" s="98">
        <v>1</v>
      </c>
      <c r="J114" s="5">
        <v>0</v>
      </c>
      <c r="K114" s="5">
        <v>1</v>
      </c>
      <c r="L114" s="5">
        <v>1</v>
      </c>
      <c r="M114" s="5">
        <v>0</v>
      </c>
      <c r="N114" s="5">
        <v>0</v>
      </c>
      <c r="O114" s="5">
        <v>1</v>
      </c>
    </row>
    <row r="115" spans="1:15" s="5" customFormat="1">
      <c r="A115" s="5">
        <v>392</v>
      </c>
      <c r="B115" s="5" t="s">
        <v>405</v>
      </c>
      <c r="C115" s="5" t="s">
        <v>37</v>
      </c>
      <c r="E115" s="5">
        <v>1</v>
      </c>
      <c r="F115" s="92" t="s">
        <v>251</v>
      </c>
      <c r="G115" s="92" t="s">
        <v>587</v>
      </c>
      <c r="H115" s="92" t="s">
        <v>583</v>
      </c>
      <c r="I115" s="98">
        <v>1</v>
      </c>
      <c r="J115" s="5">
        <v>1</v>
      </c>
      <c r="K115" s="5">
        <v>0</v>
      </c>
      <c r="L115" s="5">
        <v>1</v>
      </c>
      <c r="M115" s="5">
        <v>0</v>
      </c>
      <c r="N115" s="5">
        <v>1</v>
      </c>
      <c r="O115" s="5">
        <v>1</v>
      </c>
    </row>
    <row r="116" spans="1:15" s="5" customFormat="1" hidden="1">
      <c r="A116" s="5">
        <v>832</v>
      </c>
      <c r="B116" s="5" t="s">
        <v>406</v>
      </c>
      <c r="C116" s="5" t="s">
        <v>407</v>
      </c>
      <c r="E116" s="5">
        <v>1</v>
      </c>
      <c r="F116" s="92" t="s">
        <v>251</v>
      </c>
      <c r="G116" s="92" t="s">
        <v>587</v>
      </c>
      <c r="H116" s="92" t="s">
        <v>583</v>
      </c>
      <c r="I116" s="98">
        <v>1</v>
      </c>
    </row>
    <row r="117" spans="1:15" s="5" customFormat="1" hidden="1">
      <c r="A117" s="5">
        <v>400</v>
      </c>
      <c r="B117" s="5" t="s">
        <v>408</v>
      </c>
      <c r="C117" s="5" t="s">
        <v>157</v>
      </c>
      <c r="E117" s="5">
        <v>1</v>
      </c>
      <c r="F117" s="92" t="s">
        <v>251</v>
      </c>
      <c r="G117" s="92" t="s">
        <v>587</v>
      </c>
      <c r="H117" s="92" t="s">
        <v>583</v>
      </c>
      <c r="I117" s="98">
        <v>1</v>
      </c>
    </row>
    <row r="118" spans="1:15" s="5" customFormat="1" hidden="1">
      <c r="A118" s="5">
        <v>398</v>
      </c>
      <c r="B118" s="5" t="s">
        <v>409</v>
      </c>
      <c r="C118" s="5" t="s">
        <v>132</v>
      </c>
      <c r="E118" s="5">
        <v>1</v>
      </c>
      <c r="F118" s="92" t="s">
        <v>251</v>
      </c>
      <c r="G118" s="92" t="s">
        <v>587</v>
      </c>
      <c r="H118" s="92" t="s">
        <v>583</v>
      </c>
      <c r="I118" s="98">
        <v>1</v>
      </c>
    </row>
    <row r="119" spans="1:15" s="5" customFormat="1">
      <c r="A119" s="5">
        <v>404</v>
      </c>
      <c r="B119" s="5" t="s">
        <v>410</v>
      </c>
      <c r="C119" s="5" t="s">
        <v>63</v>
      </c>
      <c r="E119" s="5">
        <v>1</v>
      </c>
      <c r="F119" s="92" t="s">
        <v>251</v>
      </c>
      <c r="G119" s="92" t="s">
        <v>587</v>
      </c>
      <c r="H119" s="92" t="s">
        <v>583</v>
      </c>
      <c r="I119" s="98">
        <v>1</v>
      </c>
      <c r="O119" s="5">
        <v>1</v>
      </c>
    </row>
    <row r="120" spans="1:15" s="5" customFormat="1">
      <c r="A120" s="5">
        <v>296</v>
      </c>
      <c r="B120" s="5" t="s">
        <v>411</v>
      </c>
      <c r="C120" s="5" t="s">
        <v>171</v>
      </c>
      <c r="E120" s="5">
        <v>1</v>
      </c>
      <c r="F120" s="92" t="s">
        <v>251</v>
      </c>
      <c r="G120" s="92" t="s">
        <v>587</v>
      </c>
      <c r="H120" s="92" t="s">
        <v>583</v>
      </c>
      <c r="I120" s="98">
        <v>1</v>
      </c>
      <c r="O120" s="5">
        <v>0</v>
      </c>
    </row>
    <row r="121" spans="1:15" s="5" customFormat="1" hidden="1">
      <c r="A121" s="5">
        <v>414</v>
      </c>
      <c r="B121" s="5" t="s">
        <v>412</v>
      </c>
      <c r="C121" s="5" t="s">
        <v>158</v>
      </c>
      <c r="E121" s="5">
        <v>1</v>
      </c>
      <c r="F121" s="92" t="s">
        <v>251</v>
      </c>
      <c r="G121" s="92" t="s">
        <v>587</v>
      </c>
      <c r="H121" s="92" t="s">
        <v>583</v>
      </c>
      <c r="I121" s="98">
        <v>1</v>
      </c>
    </row>
    <row r="122" spans="1:15" s="5" customFormat="1">
      <c r="A122" s="5">
        <v>417</v>
      </c>
      <c r="B122" s="5" t="s">
        <v>413</v>
      </c>
      <c r="C122" s="5" t="s">
        <v>133</v>
      </c>
      <c r="E122" s="5">
        <v>1</v>
      </c>
      <c r="F122" s="92" t="s">
        <v>251</v>
      </c>
      <c r="G122" s="92" t="s">
        <v>587</v>
      </c>
      <c r="H122" s="92" t="s">
        <v>583</v>
      </c>
      <c r="I122" s="98">
        <v>1</v>
      </c>
      <c r="O122" s="5">
        <v>1</v>
      </c>
    </row>
    <row r="123" spans="1:15" s="5" customFormat="1">
      <c r="A123" s="5">
        <v>418</v>
      </c>
      <c r="B123" s="5" t="s">
        <v>414</v>
      </c>
      <c r="C123" s="5" t="s">
        <v>415</v>
      </c>
      <c r="E123" s="5">
        <v>1</v>
      </c>
      <c r="F123" s="92" t="s">
        <v>251</v>
      </c>
      <c r="G123" s="92" t="s">
        <v>587</v>
      </c>
      <c r="H123" s="92" t="s">
        <v>583</v>
      </c>
      <c r="I123" s="98">
        <v>1</v>
      </c>
      <c r="O123" s="5">
        <v>1</v>
      </c>
    </row>
    <row r="124" spans="1:15" s="5" customFormat="1" hidden="1">
      <c r="A124" s="5">
        <v>428</v>
      </c>
      <c r="B124" s="5" t="s">
        <v>416</v>
      </c>
      <c r="C124" s="5" t="s">
        <v>24</v>
      </c>
      <c r="E124" s="5">
        <v>1</v>
      </c>
      <c r="F124" s="92" t="s">
        <v>251</v>
      </c>
      <c r="G124" s="92" t="s">
        <v>587</v>
      </c>
      <c r="H124" s="92" t="s">
        <v>583</v>
      </c>
      <c r="I124" s="98">
        <v>1</v>
      </c>
      <c r="J124" s="5">
        <v>1</v>
      </c>
    </row>
    <row r="125" spans="1:15" s="5" customFormat="1" hidden="1">
      <c r="A125" s="5">
        <v>422</v>
      </c>
      <c r="B125" s="5" t="s">
        <v>417</v>
      </c>
      <c r="C125" s="5" t="s">
        <v>159</v>
      </c>
      <c r="E125" s="5">
        <v>1</v>
      </c>
      <c r="F125" s="92" t="s">
        <v>251</v>
      </c>
      <c r="G125" s="92" t="s">
        <v>587</v>
      </c>
      <c r="H125" s="92" t="s">
        <v>583</v>
      </c>
      <c r="I125" s="98">
        <v>1</v>
      </c>
    </row>
    <row r="126" spans="1:15" s="5" customFormat="1">
      <c r="A126" s="5">
        <v>426</v>
      </c>
      <c r="B126" s="5" t="s">
        <v>418</v>
      </c>
      <c r="C126" s="5" t="s">
        <v>183</v>
      </c>
      <c r="E126" s="5">
        <v>1</v>
      </c>
      <c r="F126" s="92" t="s">
        <v>251</v>
      </c>
      <c r="G126" s="92" t="s">
        <v>587</v>
      </c>
      <c r="H126" s="92" t="s">
        <v>583</v>
      </c>
      <c r="I126" s="98">
        <v>1</v>
      </c>
      <c r="O126" s="5">
        <v>0</v>
      </c>
    </row>
    <row r="127" spans="1:15" s="5" customFormat="1">
      <c r="A127" s="5">
        <v>430</v>
      </c>
      <c r="B127" s="5" t="s">
        <v>419</v>
      </c>
      <c r="C127" s="5" t="s">
        <v>64</v>
      </c>
      <c r="E127" s="5">
        <v>1</v>
      </c>
      <c r="F127" s="92" t="s">
        <v>251</v>
      </c>
      <c r="G127" s="92" t="s">
        <v>587</v>
      </c>
      <c r="H127" s="92" t="s">
        <v>583</v>
      </c>
      <c r="I127" s="98">
        <v>1</v>
      </c>
      <c r="J127" s="5">
        <v>1</v>
      </c>
      <c r="K127" s="5">
        <v>0</v>
      </c>
      <c r="L127" s="5">
        <v>0</v>
      </c>
      <c r="M127" s="5">
        <v>0</v>
      </c>
      <c r="N127" s="5">
        <v>0</v>
      </c>
      <c r="O127" s="5">
        <v>0</v>
      </c>
    </row>
    <row r="128" spans="1:15" s="5" customFormat="1">
      <c r="A128" s="5">
        <v>434</v>
      </c>
      <c r="B128" s="5" t="s">
        <v>420</v>
      </c>
      <c r="C128" s="5" t="s">
        <v>421</v>
      </c>
      <c r="E128" s="5">
        <v>1</v>
      </c>
      <c r="F128" s="92" t="s">
        <v>251</v>
      </c>
      <c r="G128" s="92" t="s">
        <v>587</v>
      </c>
      <c r="H128" s="92" t="s">
        <v>583</v>
      </c>
      <c r="I128" s="98">
        <v>1</v>
      </c>
      <c r="O128" s="5">
        <v>0</v>
      </c>
    </row>
    <row r="129" spans="1:15" s="5" customFormat="1">
      <c r="A129" s="5">
        <v>438</v>
      </c>
      <c r="B129" s="5" t="s">
        <v>422</v>
      </c>
      <c r="C129" s="5" t="s">
        <v>25</v>
      </c>
      <c r="E129" s="5">
        <v>1</v>
      </c>
      <c r="F129" s="92" t="s">
        <v>251</v>
      </c>
      <c r="G129" s="92" t="s">
        <v>587</v>
      </c>
      <c r="H129" s="92" t="s">
        <v>583</v>
      </c>
      <c r="I129" s="98">
        <v>1</v>
      </c>
      <c r="J129" s="5">
        <v>1</v>
      </c>
      <c r="K129" s="5">
        <v>0</v>
      </c>
      <c r="L129" s="5">
        <v>1</v>
      </c>
      <c r="M129" s="5">
        <v>0</v>
      </c>
      <c r="N129" s="5">
        <v>1</v>
      </c>
      <c r="O129" s="5">
        <v>1</v>
      </c>
    </row>
    <row r="130" spans="1:15" s="5" customFormat="1">
      <c r="A130" s="5">
        <v>440</v>
      </c>
      <c r="B130" s="5" t="s">
        <v>423</v>
      </c>
      <c r="C130" s="5" t="s">
        <v>26</v>
      </c>
      <c r="E130" s="5">
        <v>1</v>
      </c>
      <c r="F130" s="92" t="s">
        <v>251</v>
      </c>
      <c r="G130" s="92" t="s">
        <v>587</v>
      </c>
      <c r="H130" s="92" t="s">
        <v>583</v>
      </c>
      <c r="I130" s="98">
        <v>1</v>
      </c>
      <c r="J130" s="5">
        <v>1</v>
      </c>
      <c r="K130" s="5">
        <v>0</v>
      </c>
      <c r="L130" s="5">
        <v>1</v>
      </c>
      <c r="M130" s="5">
        <v>0</v>
      </c>
      <c r="N130" s="5">
        <v>1</v>
      </c>
      <c r="O130" s="5">
        <v>1</v>
      </c>
    </row>
    <row r="131" spans="1:15" s="5" customFormat="1" hidden="1">
      <c r="A131" s="5">
        <v>442</v>
      </c>
      <c r="B131" s="5" t="s">
        <v>424</v>
      </c>
      <c r="C131" s="5" t="s">
        <v>27</v>
      </c>
      <c r="E131" s="5">
        <v>1</v>
      </c>
      <c r="F131" s="92" t="s">
        <v>251</v>
      </c>
      <c r="G131" s="92" t="s">
        <v>587</v>
      </c>
      <c r="H131" s="92" t="s">
        <v>583</v>
      </c>
      <c r="I131" s="98">
        <v>1</v>
      </c>
      <c r="J131" s="5">
        <v>1</v>
      </c>
    </row>
    <row r="132" spans="1:15" s="5" customFormat="1">
      <c r="A132" s="5">
        <v>450</v>
      </c>
      <c r="B132" s="5" t="s">
        <v>425</v>
      </c>
      <c r="C132" s="5" t="s">
        <v>65</v>
      </c>
      <c r="E132" s="5">
        <v>1</v>
      </c>
      <c r="F132" s="92" t="s">
        <v>251</v>
      </c>
      <c r="G132" s="92" t="s">
        <v>587</v>
      </c>
      <c r="H132" s="92" t="s">
        <v>583</v>
      </c>
      <c r="I132" s="98">
        <v>1</v>
      </c>
      <c r="O132" s="5">
        <v>1</v>
      </c>
    </row>
    <row r="133" spans="1:15" s="5" customFormat="1">
      <c r="A133" s="5">
        <v>454</v>
      </c>
      <c r="B133" s="5" t="s">
        <v>426</v>
      </c>
      <c r="C133" s="5" t="s">
        <v>66</v>
      </c>
      <c r="E133" s="5">
        <v>1</v>
      </c>
      <c r="F133" s="92" t="s">
        <v>251</v>
      </c>
      <c r="G133" s="92" t="s">
        <v>587</v>
      </c>
      <c r="H133" s="92" t="s">
        <v>583</v>
      </c>
      <c r="I133" s="98">
        <v>1</v>
      </c>
      <c r="O133" s="5">
        <v>1</v>
      </c>
    </row>
    <row r="134" spans="1:15" s="5" customFormat="1" hidden="1">
      <c r="A134" s="5">
        <v>458</v>
      </c>
      <c r="B134" s="5" t="s">
        <v>427</v>
      </c>
      <c r="C134" s="5" t="s">
        <v>144</v>
      </c>
      <c r="E134" s="5">
        <v>1</v>
      </c>
      <c r="F134" s="92" t="s">
        <v>251</v>
      </c>
      <c r="G134" s="92" t="s">
        <v>587</v>
      </c>
      <c r="H134" s="92" t="s">
        <v>583</v>
      </c>
      <c r="I134" s="98">
        <v>1</v>
      </c>
    </row>
    <row r="135" spans="1:15" s="5" customFormat="1">
      <c r="A135" s="5">
        <v>462</v>
      </c>
      <c r="B135" s="5" t="s">
        <v>428</v>
      </c>
      <c r="C135" s="5" t="s">
        <v>134</v>
      </c>
      <c r="E135" s="5">
        <v>1</v>
      </c>
      <c r="F135" s="92" t="s">
        <v>251</v>
      </c>
      <c r="G135" s="92" t="s">
        <v>587</v>
      </c>
      <c r="H135" s="92" t="s">
        <v>583</v>
      </c>
      <c r="I135" s="98">
        <v>1</v>
      </c>
      <c r="J135" s="5">
        <v>1</v>
      </c>
      <c r="K135" s="5">
        <v>1</v>
      </c>
      <c r="L135" s="5">
        <v>1</v>
      </c>
      <c r="M135" s="5">
        <v>0</v>
      </c>
      <c r="N135" s="5">
        <v>0</v>
      </c>
      <c r="O135" s="5">
        <v>1</v>
      </c>
    </row>
    <row r="136" spans="1:15" s="5" customFormat="1">
      <c r="A136" s="5">
        <v>466</v>
      </c>
      <c r="B136" s="5" t="s">
        <v>429</v>
      </c>
      <c r="C136" s="5" t="s">
        <v>67</v>
      </c>
      <c r="E136" s="5">
        <v>1</v>
      </c>
      <c r="F136" s="92" t="s">
        <v>251</v>
      </c>
      <c r="G136" s="92" t="s">
        <v>587</v>
      </c>
      <c r="H136" s="92" t="s">
        <v>583</v>
      </c>
      <c r="I136" s="98">
        <v>1</v>
      </c>
      <c r="J136" s="5">
        <v>1</v>
      </c>
      <c r="K136" s="5">
        <v>1</v>
      </c>
      <c r="L136" s="5">
        <v>1</v>
      </c>
      <c r="M136" s="5">
        <v>0</v>
      </c>
      <c r="N136" s="5">
        <v>0</v>
      </c>
      <c r="O136" s="5">
        <v>1</v>
      </c>
    </row>
    <row r="137" spans="1:15" s="5" customFormat="1" hidden="1">
      <c r="A137" s="5">
        <v>470</v>
      </c>
      <c r="B137" s="5" t="s">
        <v>430</v>
      </c>
      <c r="C137" s="5" t="s">
        <v>28</v>
      </c>
      <c r="E137" s="5">
        <v>1</v>
      </c>
      <c r="F137" s="92" t="s">
        <v>251</v>
      </c>
      <c r="G137" s="92" t="s">
        <v>587</v>
      </c>
      <c r="H137" s="92" t="s">
        <v>583</v>
      </c>
      <c r="I137" s="98">
        <v>1</v>
      </c>
      <c r="J137" s="5">
        <v>1</v>
      </c>
    </row>
    <row r="138" spans="1:15" s="5" customFormat="1" hidden="1">
      <c r="A138" s="5">
        <v>584</v>
      </c>
      <c r="B138" s="5" t="s">
        <v>431</v>
      </c>
      <c r="C138" s="5" t="s">
        <v>172</v>
      </c>
      <c r="E138" s="5">
        <v>1</v>
      </c>
      <c r="F138" s="92" t="s">
        <v>251</v>
      </c>
      <c r="G138" s="92" t="s">
        <v>587</v>
      </c>
      <c r="H138" s="92" t="s">
        <v>583</v>
      </c>
      <c r="I138" s="98">
        <v>1</v>
      </c>
    </row>
    <row r="139" spans="1:15" s="5" customFormat="1" hidden="1">
      <c r="A139" s="5">
        <v>474</v>
      </c>
      <c r="B139" s="5" t="s">
        <v>432</v>
      </c>
      <c r="C139" s="5" t="s">
        <v>111</v>
      </c>
      <c r="E139" s="5">
        <v>1</v>
      </c>
      <c r="F139" s="92" t="s">
        <v>251</v>
      </c>
      <c r="G139" s="92" t="s">
        <v>587</v>
      </c>
      <c r="H139" s="92" t="s">
        <v>583</v>
      </c>
      <c r="I139" s="98">
        <v>1</v>
      </c>
    </row>
    <row r="140" spans="1:15" s="5" customFormat="1">
      <c r="A140" s="5">
        <v>478</v>
      </c>
      <c r="B140" s="5" t="s">
        <v>433</v>
      </c>
      <c r="C140" s="5" t="s">
        <v>68</v>
      </c>
      <c r="E140" s="5">
        <v>1</v>
      </c>
      <c r="F140" s="92" t="s">
        <v>251</v>
      </c>
      <c r="G140" s="92" t="s">
        <v>587</v>
      </c>
      <c r="H140" s="92" t="s">
        <v>583</v>
      </c>
      <c r="I140" s="98">
        <v>1</v>
      </c>
      <c r="J140" s="5">
        <v>1</v>
      </c>
      <c r="K140" s="5">
        <v>1</v>
      </c>
      <c r="L140" s="5">
        <v>1</v>
      </c>
      <c r="M140" s="5">
        <v>0</v>
      </c>
      <c r="N140" s="5">
        <v>0</v>
      </c>
      <c r="O140" s="5">
        <v>1</v>
      </c>
    </row>
    <row r="141" spans="1:15" s="5" customFormat="1">
      <c r="A141" s="5">
        <v>480</v>
      </c>
      <c r="B141" s="5" t="s">
        <v>434</v>
      </c>
      <c r="C141" s="5" t="s">
        <v>69</v>
      </c>
      <c r="E141" s="5">
        <v>1</v>
      </c>
      <c r="F141" s="92" t="s">
        <v>251</v>
      </c>
      <c r="G141" s="92" t="s">
        <v>587</v>
      </c>
      <c r="H141" s="92" t="s">
        <v>583</v>
      </c>
      <c r="I141" s="98">
        <v>1</v>
      </c>
      <c r="J141" s="5">
        <v>1</v>
      </c>
      <c r="K141" s="5">
        <v>0</v>
      </c>
      <c r="L141" s="5">
        <v>1</v>
      </c>
      <c r="M141" s="5">
        <v>0</v>
      </c>
      <c r="N141" s="5">
        <v>1</v>
      </c>
      <c r="O141" s="5">
        <v>1</v>
      </c>
    </row>
    <row r="142" spans="1:15" s="5" customFormat="1" hidden="1">
      <c r="A142" s="5">
        <v>175</v>
      </c>
      <c r="B142" s="5" t="s">
        <v>201</v>
      </c>
      <c r="C142" s="5" t="s">
        <v>70</v>
      </c>
      <c r="E142" s="5">
        <v>1</v>
      </c>
      <c r="F142" s="92" t="s">
        <v>251</v>
      </c>
      <c r="G142" s="92" t="s">
        <v>587</v>
      </c>
      <c r="H142" s="92" t="s">
        <v>583</v>
      </c>
      <c r="I142" s="98">
        <v>1</v>
      </c>
    </row>
    <row r="143" spans="1:15" s="5" customFormat="1">
      <c r="A143" s="5">
        <v>484</v>
      </c>
      <c r="B143" s="5" t="s">
        <v>435</v>
      </c>
      <c r="C143" s="5" t="s">
        <v>112</v>
      </c>
      <c r="E143" s="5">
        <v>1</v>
      </c>
      <c r="F143" s="92" t="s">
        <v>251</v>
      </c>
      <c r="G143" s="92" t="s">
        <v>587</v>
      </c>
      <c r="H143" s="92" t="s">
        <v>583</v>
      </c>
      <c r="I143" s="98">
        <v>1</v>
      </c>
      <c r="J143" s="5">
        <v>1</v>
      </c>
      <c r="K143" s="5">
        <v>0</v>
      </c>
      <c r="L143" s="5">
        <v>1</v>
      </c>
      <c r="M143" s="5">
        <v>0</v>
      </c>
      <c r="N143" s="5">
        <v>1</v>
      </c>
      <c r="O143" s="5">
        <v>1</v>
      </c>
    </row>
    <row r="144" spans="1:15" s="5" customFormat="1">
      <c r="A144" s="5">
        <v>583</v>
      </c>
      <c r="B144" s="5" t="s">
        <v>436</v>
      </c>
      <c r="C144" s="5" t="s">
        <v>195</v>
      </c>
      <c r="E144" s="5">
        <v>1</v>
      </c>
      <c r="F144" s="92" t="s">
        <v>251</v>
      </c>
      <c r="G144" s="92" t="s">
        <v>587</v>
      </c>
      <c r="H144" s="92" t="s">
        <v>583</v>
      </c>
      <c r="I144" s="98">
        <v>1</v>
      </c>
      <c r="O144" s="5">
        <v>0</v>
      </c>
    </row>
    <row r="145" spans="1:15" s="5" customFormat="1" hidden="1">
      <c r="A145" s="5">
        <v>492</v>
      </c>
      <c r="B145" s="5" t="s">
        <v>437</v>
      </c>
      <c r="C145" s="5" t="s">
        <v>29</v>
      </c>
      <c r="E145" s="5">
        <v>1</v>
      </c>
      <c r="F145" s="92" t="s">
        <v>251</v>
      </c>
      <c r="G145" s="92" t="s">
        <v>587</v>
      </c>
      <c r="H145" s="92" t="s">
        <v>583</v>
      </c>
      <c r="I145" s="98">
        <v>1</v>
      </c>
    </row>
    <row r="146" spans="1:15" s="5" customFormat="1">
      <c r="A146" s="5">
        <v>496</v>
      </c>
      <c r="B146" s="5" t="s">
        <v>438</v>
      </c>
      <c r="C146" s="5" t="s">
        <v>126</v>
      </c>
      <c r="E146" s="5">
        <v>1</v>
      </c>
      <c r="F146" s="92" t="s">
        <v>251</v>
      </c>
      <c r="G146" s="92" t="s">
        <v>587</v>
      </c>
      <c r="H146" s="92" t="s">
        <v>583</v>
      </c>
      <c r="I146" s="98">
        <v>1</v>
      </c>
      <c r="J146" s="5">
        <v>1</v>
      </c>
      <c r="K146" s="5">
        <v>1</v>
      </c>
      <c r="L146" s="5">
        <v>1</v>
      </c>
      <c r="M146" s="5">
        <v>0</v>
      </c>
      <c r="N146" s="5">
        <v>1</v>
      </c>
      <c r="O146" s="5">
        <v>1</v>
      </c>
    </row>
    <row r="147" spans="1:15" s="5" customFormat="1" hidden="1">
      <c r="A147" s="5">
        <v>499</v>
      </c>
      <c r="B147" s="5" t="s">
        <v>202</v>
      </c>
      <c r="C147" s="5" t="s">
        <v>194</v>
      </c>
      <c r="E147" s="5">
        <v>1</v>
      </c>
      <c r="F147" s="92" t="s">
        <v>251</v>
      </c>
      <c r="G147" s="92" t="s">
        <v>587</v>
      </c>
      <c r="H147" s="92" t="s">
        <v>583</v>
      </c>
      <c r="I147" s="98">
        <v>1</v>
      </c>
    </row>
    <row r="148" spans="1:15" s="5" customFormat="1" hidden="1">
      <c r="A148" s="5">
        <v>500</v>
      </c>
      <c r="B148" s="5" t="s">
        <v>439</v>
      </c>
      <c r="C148" s="5" t="s">
        <v>113</v>
      </c>
      <c r="E148" s="5">
        <v>1</v>
      </c>
      <c r="F148" s="92" t="s">
        <v>251</v>
      </c>
      <c r="G148" s="92" t="s">
        <v>587</v>
      </c>
      <c r="H148" s="92" t="s">
        <v>583</v>
      </c>
      <c r="I148" s="98">
        <v>1</v>
      </c>
    </row>
    <row r="149" spans="1:15" s="5" customFormat="1">
      <c r="A149" s="5">
        <v>504</v>
      </c>
      <c r="B149" s="5" t="s">
        <v>440</v>
      </c>
      <c r="C149" s="5" t="s">
        <v>43</v>
      </c>
      <c r="E149" s="5">
        <v>1</v>
      </c>
      <c r="F149" s="92" t="s">
        <v>251</v>
      </c>
      <c r="G149" s="92" t="s">
        <v>587</v>
      </c>
      <c r="H149" s="92" t="s">
        <v>583</v>
      </c>
      <c r="I149" s="98">
        <v>1</v>
      </c>
      <c r="J149" s="5">
        <v>0</v>
      </c>
      <c r="K149" s="5">
        <v>0</v>
      </c>
      <c r="L149" s="5">
        <v>1</v>
      </c>
      <c r="M149" s="5">
        <v>0</v>
      </c>
      <c r="N149" s="5">
        <v>1</v>
      </c>
      <c r="O149" s="5">
        <v>1</v>
      </c>
    </row>
    <row r="150" spans="1:15" s="5" customFormat="1">
      <c r="A150" s="5">
        <v>508</v>
      </c>
      <c r="B150" s="5" t="s">
        <v>441</v>
      </c>
      <c r="C150" s="5" t="s">
        <v>71</v>
      </c>
      <c r="E150" s="5">
        <v>1</v>
      </c>
      <c r="F150" s="92" t="s">
        <v>251</v>
      </c>
      <c r="G150" s="92" t="s">
        <v>587</v>
      </c>
      <c r="H150" s="92" t="s">
        <v>583</v>
      </c>
      <c r="I150" s="98">
        <v>1</v>
      </c>
      <c r="O150" s="5">
        <v>1</v>
      </c>
    </row>
    <row r="151" spans="1:15" s="5" customFormat="1">
      <c r="A151" s="5">
        <v>104</v>
      </c>
      <c r="B151" s="5" t="s">
        <v>442</v>
      </c>
      <c r="C151" s="5" t="s">
        <v>145</v>
      </c>
      <c r="E151" s="5">
        <v>1</v>
      </c>
      <c r="F151" s="92" t="s">
        <v>251</v>
      </c>
      <c r="G151" s="92" t="s">
        <v>587</v>
      </c>
      <c r="H151" s="92" t="s">
        <v>583</v>
      </c>
      <c r="I151" s="98">
        <v>1</v>
      </c>
      <c r="O151" s="5">
        <v>1</v>
      </c>
    </row>
    <row r="152" spans="1:15" s="5" customFormat="1">
      <c r="A152" s="5">
        <v>516</v>
      </c>
      <c r="B152" s="5" t="s">
        <v>443</v>
      </c>
      <c r="C152" s="5" t="s">
        <v>213</v>
      </c>
      <c r="E152" s="5">
        <v>1</v>
      </c>
      <c r="F152" s="92" t="s">
        <v>251</v>
      </c>
      <c r="G152" s="92" t="s">
        <v>587</v>
      </c>
      <c r="H152" s="92" t="s">
        <v>583</v>
      </c>
      <c r="I152" s="98">
        <v>1</v>
      </c>
      <c r="O152" s="5">
        <v>1</v>
      </c>
    </row>
    <row r="153" spans="1:15" s="5" customFormat="1">
      <c r="A153" s="5">
        <v>520</v>
      </c>
      <c r="B153" s="5" t="s">
        <v>444</v>
      </c>
      <c r="C153" s="5" t="s">
        <v>173</v>
      </c>
      <c r="E153" s="5">
        <v>1</v>
      </c>
      <c r="F153" s="92" t="s">
        <v>251</v>
      </c>
      <c r="G153" s="92" t="s">
        <v>587</v>
      </c>
      <c r="H153" s="92" t="s">
        <v>583</v>
      </c>
      <c r="I153" s="98">
        <v>1</v>
      </c>
      <c r="O153" s="5">
        <v>0</v>
      </c>
    </row>
    <row r="154" spans="1:15" s="5" customFormat="1">
      <c r="A154" s="5">
        <v>524</v>
      </c>
      <c r="B154" s="5" t="s">
        <v>445</v>
      </c>
      <c r="C154" s="5" t="s">
        <v>135</v>
      </c>
      <c r="E154" s="5">
        <v>1</v>
      </c>
      <c r="F154" s="92" t="s">
        <v>251</v>
      </c>
      <c r="G154" s="92" t="s">
        <v>587</v>
      </c>
      <c r="H154" s="92" t="s">
        <v>583</v>
      </c>
      <c r="I154" s="98">
        <v>1</v>
      </c>
      <c r="J154" s="5">
        <v>0</v>
      </c>
      <c r="K154" s="5">
        <v>1</v>
      </c>
      <c r="L154" s="5">
        <v>1</v>
      </c>
      <c r="M154" s="5">
        <v>0</v>
      </c>
      <c r="N154" s="5">
        <v>0</v>
      </c>
      <c r="O154" s="5">
        <v>1</v>
      </c>
    </row>
    <row r="155" spans="1:15" s="5" customFormat="1">
      <c r="A155" s="5">
        <v>528</v>
      </c>
      <c r="B155" s="5" t="s">
        <v>446</v>
      </c>
      <c r="C155" s="5" t="s">
        <v>30</v>
      </c>
      <c r="E155" s="5">
        <v>1</v>
      </c>
      <c r="F155" s="92" t="s">
        <v>251</v>
      </c>
      <c r="G155" s="92" t="s">
        <v>587</v>
      </c>
      <c r="H155" s="92" t="s">
        <v>583</v>
      </c>
      <c r="I155" s="98">
        <v>1</v>
      </c>
      <c r="J155" s="5">
        <v>1</v>
      </c>
      <c r="K155" s="5">
        <v>0</v>
      </c>
      <c r="L155" s="5">
        <v>1</v>
      </c>
      <c r="M155" s="5">
        <v>1</v>
      </c>
      <c r="N155" s="5">
        <v>1</v>
      </c>
      <c r="O155" s="5">
        <v>1</v>
      </c>
    </row>
    <row r="156" spans="1:15" s="5" customFormat="1" hidden="1">
      <c r="A156" s="5">
        <v>540</v>
      </c>
      <c r="B156" s="5" t="s">
        <v>447</v>
      </c>
      <c r="C156" s="5" t="s">
        <v>175</v>
      </c>
      <c r="E156" s="5">
        <v>1</v>
      </c>
      <c r="F156" s="92" t="s">
        <v>251</v>
      </c>
      <c r="G156" s="92" t="s">
        <v>587</v>
      </c>
      <c r="H156" s="92" t="s">
        <v>583</v>
      </c>
      <c r="I156" s="98">
        <v>1</v>
      </c>
    </row>
    <row r="157" spans="1:15" s="5" customFormat="1">
      <c r="A157" s="5">
        <v>554</v>
      </c>
      <c r="B157" s="5" t="s">
        <v>448</v>
      </c>
      <c r="C157" s="5" t="s">
        <v>40</v>
      </c>
      <c r="E157" s="5">
        <v>1</v>
      </c>
      <c r="F157" s="92" t="s">
        <v>251</v>
      </c>
      <c r="G157" s="92" t="s">
        <v>587</v>
      </c>
      <c r="H157" s="92" t="s">
        <v>583</v>
      </c>
      <c r="I157" s="98">
        <v>1</v>
      </c>
      <c r="J157" s="5">
        <v>1</v>
      </c>
      <c r="K157" s="5">
        <v>0</v>
      </c>
      <c r="L157" s="5">
        <v>1</v>
      </c>
      <c r="M157" s="5">
        <v>1</v>
      </c>
      <c r="N157" s="5">
        <v>1</v>
      </c>
      <c r="O157" s="5">
        <v>1</v>
      </c>
    </row>
    <row r="158" spans="1:15" s="5" customFormat="1">
      <c r="A158" s="5">
        <v>558</v>
      </c>
      <c r="B158" s="5" t="s">
        <v>449</v>
      </c>
      <c r="C158" s="5" t="s">
        <v>114</v>
      </c>
      <c r="E158" s="5">
        <v>1</v>
      </c>
      <c r="F158" s="92" t="s">
        <v>251</v>
      </c>
      <c r="G158" s="92" t="s">
        <v>587</v>
      </c>
      <c r="H158" s="92" t="s">
        <v>583</v>
      </c>
      <c r="I158" s="98">
        <v>1</v>
      </c>
      <c r="O158" s="5">
        <v>0</v>
      </c>
    </row>
    <row r="159" spans="1:15" s="5" customFormat="1">
      <c r="A159" s="5">
        <v>562</v>
      </c>
      <c r="B159" s="5" t="s">
        <v>450</v>
      </c>
      <c r="C159" s="5" t="s">
        <v>72</v>
      </c>
      <c r="E159" s="5">
        <v>1</v>
      </c>
      <c r="F159" s="92" t="s">
        <v>251</v>
      </c>
      <c r="G159" s="92" t="s">
        <v>587</v>
      </c>
      <c r="H159" s="92" t="s">
        <v>583</v>
      </c>
      <c r="I159" s="98">
        <v>1</v>
      </c>
      <c r="J159" s="5">
        <v>0</v>
      </c>
      <c r="K159" s="5">
        <v>1</v>
      </c>
      <c r="L159" s="5">
        <v>1</v>
      </c>
      <c r="M159" s="5">
        <v>0</v>
      </c>
      <c r="N159" s="5">
        <v>0</v>
      </c>
      <c r="O159" s="5">
        <v>1</v>
      </c>
    </row>
    <row r="160" spans="1:15" s="5" customFormat="1">
      <c r="A160" s="5">
        <v>566</v>
      </c>
      <c r="B160" s="5" t="s">
        <v>451</v>
      </c>
      <c r="C160" s="5" t="s">
        <v>73</v>
      </c>
      <c r="E160" s="5">
        <v>1</v>
      </c>
      <c r="F160" s="92" t="s">
        <v>251</v>
      </c>
      <c r="G160" s="92" t="s">
        <v>587</v>
      </c>
      <c r="H160" s="92" t="s">
        <v>583</v>
      </c>
      <c r="I160" s="98">
        <v>1</v>
      </c>
      <c r="O160" s="5">
        <v>0</v>
      </c>
    </row>
    <row r="161" spans="1:15" s="5" customFormat="1" hidden="1">
      <c r="A161" s="5">
        <v>570</v>
      </c>
      <c r="B161" s="5" t="s">
        <v>452</v>
      </c>
      <c r="C161" s="5" t="s">
        <v>174</v>
      </c>
      <c r="E161" s="5">
        <v>1</v>
      </c>
      <c r="F161" s="92" t="s">
        <v>251</v>
      </c>
      <c r="G161" s="92" t="s">
        <v>587</v>
      </c>
      <c r="H161" s="92" t="s">
        <v>583</v>
      </c>
      <c r="I161" s="98">
        <v>1</v>
      </c>
    </row>
    <row r="162" spans="1:15" s="5" customFormat="1" hidden="1">
      <c r="A162" s="5">
        <v>574</v>
      </c>
      <c r="B162" s="5" t="s">
        <v>453</v>
      </c>
      <c r="C162" s="5" t="s">
        <v>454</v>
      </c>
      <c r="E162" s="5">
        <v>1</v>
      </c>
      <c r="F162" s="92" t="s">
        <v>251</v>
      </c>
      <c r="G162" s="92" t="s">
        <v>587</v>
      </c>
      <c r="H162" s="92" t="s">
        <v>583</v>
      </c>
      <c r="I162" s="98">
        <v>1</v>
      </c>
    </row>
    <row r="163" spans="1:15" s="5" customFormat="1" hidden="1">
      <c r="A163" s="5">
        <v>580</v>
      </c>
      <c r="B163" s="5" t="s">
        <v>455</v>
      </c>
      <c r="C163" s="5" t="s">
        <v>196</v>
      </c>
      <c r="E163" s="5">
        <v>1</v>
      </c>
      <c r="F163" s="92" t="s">
        <v>251</v>
      </c>
      <c r="G163" s="92" t="s">
        <v>587</v>
      </c>
      <c r="H163" s="92" t="s">
        <v>583</v>
      </c>
      <c r="I163" s="98">
        <v>1</v>
      </c>
    </row>
    <row r="164" spans="1:15" s="5" customFormat="1">
      <c r="A164" s="5">
        <v>578</v>
      </c>
      <c r="B164" s="5" t="s">
        <v>456</v>
      </c>
      <c r="C164" s="5" t="s">
        <v>31</v>
      </c>
      <c r="E164" s="5">
        <v>1</v>
      </c>
      <c r="F164" s="92" t="s">
        <v>251</v>
      </c>
      <c r="G164" s="92" t="s">
        <v>587</v>
      </c>
      <c r="H164" s="92" t="s">
        <v>583</v>
      </c>
      <c r="I164" s="98">
        <v>1</v>
      </c>
      <c r="J164" s="5">
        <v>1</v>
      </c>
      <c r="K164" s="5">
        <v>0</v>
      </c>
      <c r="L164" s="5">
        <v>1</v>
      </c>
      <c r="M164" s="5">
        <v>0</v>
      </c>
      <c r="N164" s="5">
        <v>1</v>
      </c>
      <c r="O164" s="5">
        <v>1</v>
      </c>
    </row>
    <row r="165" spans="1:15" s="5" customFormat="1" hidden="1">
      <c r="A165" s="5">
        <v>512</v>
      </c>
      <c r="B165" s="5" t="s">
        <v>457</v>
      </c>
      <c r="C165" s="5" t="s">
        <v>160</v>
      </c>
      <c r="E165" s="5">
        <v>1</v>
      </c>
      <c r="F165" s="92" t="s">
        <v>251</v>
      </c>
      <c r="G165" s="92" t="s">
        <v>587</v>
      </c>
      <c r="H165" s="92" t="s">
        <v>583</v>
      </c>
      <c r="I165" s="98">
        <v>1</v>
      </c>
    </row>
    <row r="166" spans="1:15" s="5" customFormat="1">
      <c r="A166" s="5">
        <v>586</v>
      </c>
      <c r="B166" s="5" t="s">
        <v>458</v>
      </c>
      <c r="C166" s="5" t="s">
        <v>136</v>
      </c>
      <c r="E166" s="5">
        <v>1</v>
      </c>
      <c r="F166" s="92" t="s">
        <v>251</v>
      </c>
      <c r="G166" s="92" t="s">
        <v>587</v>
      </c>
      <c r="H166" s="92" t="s">
        <v>583</v>
      </c>
      <c r="I166" s="98">
        <v>1</v>
      </c>
      <c r="J166" s="5">
        <v>1</v>
      </c>
      <c r="K166" s="5">
        <v>0</v>
      </c>
      <c r="L166" s="5">
        <v>1</v>
      </c>
      <c r="M166" s="5">
        <v>0</v>
      </c>
      <c r="N166" s="5">
        <v>1</v>
      </c>
      <c r="O166" s="5">
        <v>1</v>
      </c>
    </row>
    <row r="167" spans="1:15" s="5" customFormat="1">
      <c r="A167" s="5">
        <v>585</v>
      </c>
      <c r="B167" s="5" t="s">
        <v>459</v>
      </c>
      <c r="C167" s="5" t="s">
        <v>176</v>
      </c>
      <c r="E167" s="5">
        <v>1</v>
      </c>
      <c r="F167" s="92" t="s">
        <v>251</v>
      </c>
      <c r="G167" s="92" t="s">
        <v>587</v>
      </c>
      <c r="H167" s="92" t="s">
        <v>583</v>
      </c>
      <c r="I167" s="98">
        <v>1</v>
      </c>
      <c r="O167" s="5">
        <v>0</v>
      </c>
    </row>
    <row r="168" spans="1:15" s="5" customFormat="1" hidden="1">
      <c r="A168" s="5">
        <v>591</v>
      </c>
      <c r="B168" s="5" t="s">
        <v>460</v>
      </c>
      <c r="C168" s="5" t="s">
        <v>115</v>
      </c>
      <c r="E168" s="5">
        <v>1</v>
      </c>
      <c r="F168" s="92" t="s">
        <v>251</v>
      </c>
      <c r="G168" s="92" t="s">
        <v>587</v>
      </c>
      <c r="H168" s="92" t="s">
        <v>583</v>
      </c>
      <c r="I168" s="98">
        <v>1</v>
      </c>
    </row>
    <row r="169" spans="1:15" s="5" customFormat="1">
      <c r="A169" s="5">
        <v>598</v>
      </c>
      <c r="B169" s="5" t="s">
        <v>461</v>
      </c>
      <c r="C169" s="5" t="s">
        <v>177</v>
      </c>
      <c r="E169" s="5">
        <v>1</v>
      </c>
      <c r="F169" s="92" t="s">
        <v>251</v>
      </c>
      <c r="G169" s="92" t="s">
        <v>587</v>
      </c>
      <c r="H169" s="92" t="s">
        <v>583</v>
      </c>
      <c r="I169" s="98">
        <v>1</v>
      </c>
      <c r="O169" s="5">
        <v>0</v>
      </c>
    </row>
    <row r="170" spans="1:15" s="5" customFormat="1">
      <c r="A170" s="5">
        <v>600</v>
      </c>
      <c r="B170" s="5" t="s">
        <v>462</v>
      </c>
      <c r="C170" s="5" t="s">
        <v>116</v>
      </c>
      <c r="E170" s="5">
        <v>1</v>
      </c>
      <c r="F170" s="92" t="s">
        <v>251</v>
      </c>
      <c r="G170" s="92" t="s">
        <v>587</v>
      </c>
      <c r="H170" s="92" t="s">
        <v>583</v>
      </c>
      <c r="I170" s="98">
        <v>1</v>
      </c>
      <c r="O170" s="5">
        <v>1</v>
      </c>
    </row>
    <row r="171" spans="1:15" s="5" customFormat="1" hidden="1">
      <c r="A171" s="5">
        <v>604</v>
      </c>
      <c r="B171" s="5" t="s">
        <v>463</v>
      </c>
      <c r="C171" s="5" t="s">
        <v>117</v>
      </c>
      <c r="E171" s="5">
        <v>1</v>
      </c>
      <c r="F171" s="92" t="s">
        <v>251</v>
      </c>
      <c r="G171" s="92" t="s">
        <v>587</v>
      </c>
      <c r="H171" s="92" t="s">
        <v>583</v>
      </c>
      <c r="I171" s="98">
        <v>1</v>
      </c>
    </row>
    <row r="172" spans="1:15" s="5" customFormat="1">
      <c r="A172" s="5">
        <v>608</v>
      </c>
      <c r="B172" s="5" t="s">
        <v>464</v>
      </c>
      <c r="C172" s="5" t="s">
        <v>146</v>
      </c>
      <c r="E172" s="5">
        <v>1</v>
      </c>
      <c r="F172" s="92" t="s">
        <v>251</v>
      </c>
      <c r="G172" s="92" t="s">
        <v>587</v>
      </c>
      <c r="H172" s="92" t="s">
        <v>583</v>
      </c>
      <c r="I172" s="98">
        <v>1</v>
      </c>
      <c r="J172" s="5">
        <v>1</v>
      </c>
      <c r="O172" s="5">
        <v>1</v>
      </c>
    </row>
    <row r="173" spans="1:15" s="5" customFormat="1" hidden="1">
      <c r="A173" s="5">
        <v>612</v>
      </c>
      <c r="B173" s="5" t="s">
        <v>465</v>
      </c>
      <c r="C173" s="5" t="s">
        <v>466</v>
      </c>
      <c r="E173" s="5">
        <v>1</v>
      </c>
      <c r="F173" s="92" t="s">
        <v>251</v>
      </c>
      <c r="G173" s="92" t="s">
        <v>587</v>
      </c>
      <c r="H173" s="92" t="s">
        <v>583</v>
      </c>
      <c r="I173" s="98">
        <v>1</v>
      </c>
    </row>
    <row r="174" spans="1:15" s="5" customFormat="1">
      <c r="A174" s="5">
        <v>616</v>
      </c>
      <c r="B174" s="5" t="s">
        <v>467</v>
      </c>
      <c r="C174" s="5" t="s">
        <v>3</v>
      </c>
      <c r="E174" s="5">
        <v>1</v>
      </c>
      <c r="F174" s="92" t="s">
        <v>251</v>
      </c>
      <c r="G174" s="92" t="s">
        <v>587</v>
      </c>
      <c r="H174" s="92" t="s">
        <v>583</v>
      </c>
      <c r="I174" s="98">
        <v>1</v>
      </c>
      <c r="J174" s="5">
        <v>1</v>
      </c>
      <c r="K174" s="98">
        <v>0</v>
      </c>
      <c r="L174" s="5">
        <v>1</v>
      </c>
      <c r="M174" s="98">
        <v>1</v>
      </c>
      <c r="N174" s="5">
        <v>1</v>
      </c>
      <c r="O174" s="98">
        <v>1</v>
      </c>
    </row>
    <row r="175" spans="1:15" s="5" customFormat="1">
      <c r="A175" s="5">
        <v>620</v>
      </c>
      <c r="B175" s="5" t="s">
        <v>468</v>
      </c>
      <c r="C175" s="5" t="s">
        <v>32</v>
      </c>
      <c r="E175" s="5">
        <v>1</v>
      </c>
      <c r="F175" s="92" t="s">
        <v>251</v>
      </c>
      <c r="G175" s="92" t="s">
        <v>587</v>
      </c>
      <c r="H175" s="92" t="s">
        <v>583</v>
      </c>
      <c r="I175" s="98">
        <v>1</v>
      </c>
      <c r="J175" s="5">
        <v>1</v>
      </c>
      <c r="K175" s="5">
        <v>1</v>
      </c>
      <c r="L175" s="5">
        <v>1</v>
      </c>
      <c r="M175" s="5">
        <v>1</v>
      </c>
      <c r="N175" s="5">
        <v>1</v>
      </c>
      <c r="O175" s="5">
        <v>1</v>
      </c>
    </row>
    <row r="176" spans="1:15" s="5" customFormat="1" hidden="1">
      <c r="A176" s="5">
        <v>630</v>
      </c>
      <c r="B176" s="5" t="s">
        <v>469</v>
      </c>
      <c r="C176" s="5" t="s">
        <v>118</v>
      </c>
      <c r="E176" s="5">
        <v>1</v>
      </c>
      <c r="F176" s="92" t="s">
        <v>251</v>
      </c>
      <c r="G176" s="92" t="s">
        <v>587</v>
      </c>
      <c r="H176" s="92" t="s">
        <v>583</v>
      </c>
      <c r="I176" s="98">
        <v>1</v>
      </c>
      <c r="J176" s="5">
        <v>1</v>
      </c>
    </row>
    <row r="177" spans="1:15" s="5" customFormat="1" hidden="1">
      <c r="A177" s="5">
        <v>634</v>
      </c>
      <c r="B177" s="5" t="s">
        <v>470</v>
      </c>
      <c r="C177" s="5" t="s">
        <v>161</v>
      </c>
      <c r="E177" s="5">
        <v>1</v>
      </c>
      <c r="F177" s="92" t="s">
        <v>251</v>
      </c>
      <c r="G177" s="92" t="s">
        <v>587</v>
      </c>
      <c r="H177" s="92" t="s">
        <v>583</v>
      </c>
      <c r="I177" s="98">
        <v>1</v>
      </c>
    </row>
    <row r="178" spans="1:15" s="5" customFormat="1">
      <c r="A178" s="5">
        <v>410</v>
      </c>
      <c r="B178" s="5" t="s">
        <v>471</v>
      </c>
      <c r="C178" s="5" t="s">
        <v>472</v>
      </c>
      <c r="E178" s="5">
        <v>1</v>
      </c>
      <c r="F178" s="92" t="s">
        <v>251</v>
      </c>
      <c r="G178" s="92" t="s">
        <v>587</v>
      </c>
      <c r="H178" s="92" t="s">
        <v>583</v>
      </c>
      <c r="I178" s="98">
        <v>1</v>
      </c>
      <c r="J178" s="5">
        <v>1</v>
      </c>
      <c r="K178" s="5">
        <v>0</v>
      </c>
      <c r="L178" s="5">
        <v>1</v>
      </c>
      <c r="M178" s="5">
        <v>0</v>
      </c>
      <c r="N178" s="5">
        <v>1</v>
      </c>
      <c r="O178" s="5">
        <v>1</v>
      </c>
    </row>
    <row r="179" spans="1:15" s="5" customFormat="1">
      <c r="A179" s="5">
        <v>498</v>
      </c>
      <c r="B179" s="5" t="s">
        <v>203</v>
      </c>
      <c r="C179" s="5" t="s">
        <v>4</v>
      </c>
      <c r="E179" s="5">
        <v>1</v>
      </c>
      <c r="F179" s="92" t="s">
        <v>251</v>
      </c>
      <c r="G179" s="92" t="s">
        <v>587</v>
      </c>
      <c r="H179" s="92" t="s">
        <v>583</v>
      </c>
      <c r="I179" s="98">
        <v>1</v>
      </c>
      <c r="O179" s="5">
        <v>0</v>
      </c>
    </row>
    <row r="180" spans="1:15" s="5" customFormat="1" hidden="1">
      <c r="A180" s="5">
        <v>638</v>
      </c>
      <c r="B180" s="5" t="s">
        <v>473</v>
      </c>
      <c r="C180" s="5" t="s">
        <v>74</v>
      </c>
      <c r="E180" s="5">
        <v>1</v>
      </c>
      <c r="F180" s="92" t="s">
        <v>251</v>
      </c>
      <c r="G180" s="92" t="s">
        <v>587</v>
      </c>
      <c r="H180" s="92" t="s">
        <v>583</v>
      </c>
      <c r="I180" s="98">
        <v>1</v>
      </c>
    </row>
    <row r="181" spans="1:15" s="5" customFormat="1">
      <c r="A181" s="5">
        <v>642</v>
      </c>
      <c r="B181" s="5" t="s">
        <v>474</v>
      </c>
      <c r="C181" s="5" t="s">
        <v>5</v>
      </c>
      <c r="E181" s="5">
        <v>1</v>
      </c>
      <c r="F181" s="92" t="s">
        <v>251</v>
      </c>
      <c r="G181" s="92" t="s">
        <v>587</v>
      </c>
      <c r="H181" s="92" t="s">
        <v>583</v>
      </c>
      <c r="I181" s="98">
        <v>1</v>
      </c>
      <c r="J181" s="5">
        <v>1</v>
      </c>
      <c r="K181" s="5">
        <v>1</v>
      </c>
      <c r="L181" s="5">
        <v>1</v>
      </c>
      <c r="M181" s="5">
        <v>0</v>
      </c>
      <c r="N181" s="5">
        <v>1</v>
      </c>
      <c r="O181" s="5">
        <v>1</v>
      </c>
    </row>
    <row r="182" spans="1:15" s="5" customFormat="1">
      <c r="A182" s="5">
        <v>643</v>
      </c>
      <c r="B182" s="5" t="s">
        <v>475</v>
      </c>
      <c r="C182" s="5" t="s">
        <v>6</v>
      </c>
      <c r="E182" s="5">
        <v>1</v>
      </c>
      <c r="F182" s="92" t="s">
        <v>251</v>
      </c>
      <c r="G182" s="92" t="s">
        <v>587</v>
      </c>
      <c r="H182" s="92" t="s">
        <v>583</v>
      </c>
      <c r="I182" s="98">
        <v>1</v>
      </c>
      <c r="J182" s="5">
        <v>0</v>
      </c>
      <c r="K182" s="5">
        <v>0</v>
      </c>
      <c r="L182" s="5">
        <v>1</v>
      </c>
      <c r="M182" s="5">
        <v>0</v>
      </c>
      <c r="N182" s="5">
        <v>1</v>
      </c>
      <c r="O182" s="5">
        <v>1</v>
      </c>
    </row>
    <row r="183" spans="1:15" s="5" customFormat="1">
      <c r="A183" s="5">
        <v>646</v>
      </c>
      <c r="B183" s="5" t="s">
        <v>476</v>
      </c>
      <c r="C183" s="5" t="s">
        <v>75</v>
      </c>
      <c r="E183" s="5">
        <v>1</v>
      </c>
      <c r="F183" s="92" t="s">
        <v>251</v>
      </c>
      <c r="G183" s="92" t="s">
        <v>587</v>
      </c>
      <c r="H183" s="92" t="s">
        <v>583</v>
      </c>
      <c r="I183" s="98">
        <v>1</v>
      </c>
      <c r="O183" s="5">
        <v>1</v>
      </c>
    </row>
    <row r="184" spans="1:15" s="5" customFormat="1" hidden="1">
      <c r="A184" s="5">
        <v>652</v>
      </c>
      <c r="B184" s="5" t="s">
        <v>477</v>
      </c>
      <c r="C184" s="5" t="s">
        <v>478</v>
      </c>
      <c r="E184" s="5">
        <v>1</v>
      </c>
      <c r="F184" s="92" t="s">
        <v>251</v>
      </c>
      <c r="G184" s="92" t="s">
        <v>587</v>
      </c>
      <c r="H184" s="92" t="s">
        <v>583</v>
      </c>
      <c r="I184" s="98">
        <v>1</v>
      </c>
    </row>
    <row r="185" spans="1:15" s="5" customFormat="1" hidden="1">
      <c r="A185" s="5">
        <v>654</v>
      </c>
      <c r="B185" s="5" t="s">
        <v>479</v>
      </c>
      <c r="C185" s="5" t="s">
        <v>480</v>
      </c>
      <c r="E185" s="5">
        <v>1</v>
      </c>
      <c r="F185" s="92" t="s">
        <v>251</v>
      </c>
      <c r="G185" s="92" t="s">
        <v>587</v>
      </c>
      <c r="H185" s="92" t="s">
        <v>583</v>
      </c>
      <c r="I185" s="98">
        <v>1</v>
      </c>
    </row>
    <row r="186" spans="1:15" s="5" customFormat="1">
      <c r="A186" s="5">
        <v>659</v>
      </c>
      <c r="B186" s="5" t="s">
        <v>210</v>
      </c>
      <c r="C186" s="5" t="s">
        <v>119</v>
      </c>
      <c r="E186" s="5">
        <v>1</v>
      </c>
      <c r="F186" s="92" t="s">
        <v>251</v>
      </c>
      <c r="G186" s="92" t="s">
        <v>587</v>
      </c>
      <c r="H186" s="92" t="s">
        <v>583</v>
      </c>
      <c r="I186" s="98">
        <v>1</v>
      </c>
      <c r="J186" s="5">
        <v>0</v>
      </c>
      <c r="K186" s="5">
        <v>1</v>
      </c>
      <c r="L186" s="5">
        <v>1</v>
      </c>
      <c r="M186" s="5">
        <v>0</v>
      </c>
      <c r="N186" s="5">
        <v>0</v>
      </c>
      <c r="O186" s="5">
        <v>1</v>
      </c>
    </row>
    <row r="187" spans="1:15" s="5" customFormat="1">
      <c r="A187" s="5">
        <v>662</v>
      </c>
      <c r="B187" s="5" t="s">
        <v>481</v>
      </c>
      <c r="C187" s="5" t="s">
        <v>120</v>
      </c>
      <c r="E187" s="5">
        <v>1</v>
      </c>
      <c r="F187" s="92" t="s">
        <v>251</v>
      </c>
      <c r="G187" s="92" t="s">
        <v>587</v>
      </c>
      <c r="H187" s="92" t="s">
        <v>583</v>
      </c>
      <c r="I187" s="98">
        <v>1</v>
      </c>
      <c r="O187" s="5">
        <v>0</v>
      </c>
    </row>
    <row r="188" spans="1:15" s="5" customFormat="1" hidden="1">
      <c r="A188" s="5">
        <v>663</v>
      </c>
      <c r="B188" s="5" t="s">
        <v>482</v>
      </c>
      <c r="C188" s="5" t="s">
        <v>483</v>
      </c>
      <c r="E188" s="5">
        <v>1</v>
      </c>
      <c r="F188" s="92" t="s">
        <v>251</v>
      </c>
      <c r="G188" s="92" t="s">
        <v>587</v>
      </c>
      <c r="H188" s="92" t="s">
        <v>583</v>
      </c>
      <c r="I188" s="98">
        <v>1</v>
      </c>
    </row>
    <row r="189" spans="1:15" s="5" customFormat="1" hidden="1">
      <c r="A189" s="5">
        <v>666</v>
      </c>
      <c r="B189" s="5" t="s">
        <v>484</v>
      </c>
      <c r="C189" s="5" t="s">
        <v>485</v>
      </c>
      <c r="E189" s="5">
        <v>1</v>
      </c>
      <c r="F189" s="92" t="s">
        <v>251</v>
      </c>
      <c r="G189" s="92" t="s">
        <v>587</v>
      </c>
      <c r="H189" s="92" t="s">
        <v>583</v>
      </c>
      <c r="I189" s="98">
        <v>1</v>
      </c>
    </row>
    <row r="190" spans="1:15" s="5" customFormat="1">
      <c r="A190" s="5">
        <v>670</v>
      </c>
      <c r="B190" s="5" t="s">
        <v>486</v>
      </c>
      <c r="C190" s="5" t="s">
        <v>487</v>
      </c>
      <c r="E190" s="5">
        <v>1</v>
      </c>
      <c r="F190" s="92" t="s">
        <v>251</v>
      </c>
      <c r="G190" s="92" t="s">
        <v>587</v>
      </c>
      <c r="H190" s="92" t="s">
        <v>583</v>
      </c>
      <c r="I190" s="98">
        <v>1</v>
      </c>
      <c r="J190" s="5">
        <v>0</v>
      </c>
      <c r="O190" s="5">
        <v>0</v>
      </c>
    </row>
    <row r="191" spans="1:15" s="5" customFormat="1">
      <c r="A191" s="5">
        <v>882</v>
      </c>
      <c r="B191" s="5" t="s">
        <v>488</v>
      </c>
      <c r="C191" s="5" t="s">
        <v>178</v>
      </c>
      <c r="E191" s="5">
        <v>1</v>
      </c>
      <c r="F191" s="92" t="s">
        <v>251</v>
      </c>
      <c r="G191" s="92" t="s">
        <v>587</v>
      </c>
      <c r="H191" s="92" t="s">
        <v>583</v>
      </c>
      <c r="I191" s="98">
        <v>1</v>
      </c>
      <c r="O191" s="5">
        <v>1</v>
      </c>
    </row>
    <row r="192" spans="1:15" s="5" customFormat="1" hidden="1">
      <c r="A192" s="5">
        <v>674</v>
      </c>
      <c r="B192" s="5" t="s">
        <v>489</v>
      </c>
      <c r="C192" s="5" t="s">
        <v>33</v>
      </c>
      <c r="E192" s="5">
        <v>1</v>
      </c>
      <c r="F192" s="92" t="s">
        <v>251</v>
      </c>
      <c r="G192" s="92" t="s">
        <v>587</v>
      </c>
      <c r="H192" s="92" t="s">
        <v>583</v>
      </c>
      <c r="I192" s="98">
        <v>1</v>
      </c>
    </row>
    <row r="193" spans="1:15" s="5" customFormat="1">
      <c r="A193" s="5">
        <v>678</v>
      </c>
      <c r="B193" s="5" t="s">
        <v>490</v>
      </c>
      <c r="C193" s="5" t="s">
        <v>197</v>
      </c>
      <c r="E193" s="5">
        <v>1</v>
      </c>
      <c r="F193" s="92" t="s">
        <v>251</v>
      </c>
      <c r="G193" s="92" t="s">
        <v>587</v>
      </c>
      <c r="H193" s="92" t="s">
        <v>583</v>
      </c>
      <c r="I193" s="98">
        <v>1</v>
      </c>
      <c r="O193" s="5">
        <v>1</v>
      </c>
    </row>
    <row r="194" spans="1:15" s="5" customFormat="1" hidden="1">
      <c r="A194" s="5">
        <v>682</v>
      </c>
      <c r="B194" s="5" t="s">
        <v>491</v>
      </c>
      <c r="C194" s="5" t="s">
        <v>162</v>
      </c>
      <c r="E194" s="5">
        <v>1</v>
      </c>
      <c r="F194" s="92" t="s">
        <v>251</v>
      </c>
      <c r="G194" s="92" t="s">
        <v>587</v>
      </c>
      <c r="H194" s="92" t="s">
        <v>583</v>
      </c>
      <c r="I194" s="98">
        <v>1</v>
      </c>
    </row>
    <row r="195" spans="1:15" s="5" customFormat="1">
      <c r="A195" s="5">
        <v>686</v>
      </c>
      <c r="B195" s="5" t="s">
        <v>492</v>
      </c>
      <c r="C195" s="5" t="s">
        <v>76</v>
      </c>
      <c r="E195" s="5">
        <v>1</v>
      </c>
      <c r="F195" s="92" t="s">
        <v>251</v>
      </c>
      <c r="G195" s="92" t="s">
        <v>587</v>
      </c>
      <c r="H195" s="92" t="s">
        <v>583</v>
      </c>
      <c r="I195" s="98">
        <v>1</v>
      </c>
      <c r="J195" s="5">
        <v>1</v>
      </c>
      <c r="K195" s="5">
        <v>1</v>
      </c>
      <c r="L195" s="5">
        <v>1</v>
      </c>
      <c r="M195" s="5">
        <v>0</v>
      </c>
      <c r="N195" s="5">
        <v>0</v>
      </c>
      <c r="O195" s="5">
        <v>1</v>
      </c>
    </row>
    <row r="196" spans="1:15" s="5" customFormat="1" hidden="1">
      <c r="A196" s="5">
        <v>688</v>
      </c>
      <c r="B196" s="5" t="s">
        <v>204</v>
      </c>
      <c r="C196" s="5" t="s">
        <v>193</v>
      </c>
      <c r="E196" s="5">
        <v>1</v>
      </c>
      <c r="F196" s="92" t="s">
        <v>251</v>
      </c>
      <c r="G196" s="92" t="s">
        <v>587</v>
      </c>
      <c r="H196" s="92" t="s">
        <v>583</v>
      </c>
      <c r="I196" s="98">
        <v>1</v>
      </c>
    </row>
    <row r="197" spans="1:15" s="5" customFormat="1">
      <c r="A197" s="5">
        <v>690</v>
      </c>
      <c r="B197" s="5" t="s">
        <v>493</v>
      </c>
      <c r="C197" s="5" t="s">
        <v>77</v>
      </c>
      <c r="E197" s="5">
        <v>1</v>
      </c>
      <c r="F197" s="92" t="s">
        <v>251</v>
      </c>
      <c r="G197" s="92" t="s">
        <v>587</v>
      </c>
      <c r="H197" s="92" t="s">
        <v>583</v>
      </c>
      <c r="I197" s="98">
        <v>1</v>
      </c>
      <c r="O197" s="5">
        <v>1</v>
      </c>
    </row>
    <row r="198" spans="1:15" s="5" customFormat="1">
      <c r="A198" s="5">
        <v>694</v>
      </c>
      <c r="B198" s="5" t="s">
        <v>494</v>
      </c>
      <c r="C198" s="5" t="s">
        <v>78</v>
      </c>
      <c r="E198" s="5">
        <v>1</v>
      </c>
      <c r="F198" s="92" t="s">
        <v>251</v>
      </c>
      <c r="G198" s="92" t="s">
        <v>587</v>
      </c>
      <c r="H198" s="92" t="s">
        <v>583</v>
      </c>
      <c r="I198" s="98">
        <v>1</v>
      </c>
      <c r="O198" s="5">
        <v>1</v>
      </c>
    </row>
    <row r="199" spans="1:15" s="5" customFormat="1">
      <c r="A199" s="5">
        <v>702</v>
      </c>
      <c r="B199" s="5" t="s">
        <v>495</v>
      </c>
      <c r="C199" s="5" t="s">
        <v>147</v>
      </c>
      <c r="E199" s="5">
        <v>1</v>
      </c>
      <c r="F199" s="92" t="s">
        <v>251</v>
      </c>
      <c r="G199" s="92" t="s">
        <v>587</v>
      </c>
      <c r="H199" s="92" t="s">
        <v>583</v>
      </c>
      <c r="I199" s="98">
        <v>1</v>
      </c>
      <c r="J199" s="5">
        <v>0</v>
      </c>
      <c r="K199" s="5">
        <v>0</v>
      </c>
      <c r="L199" s="5">
        <v>1</v>
      </c>
      <c r="M199" s="5">
        <v>0</v>
      </c>
      <c r="N199" s="5">
        <v>1</v>
      </c>
      <c r="O199" s="99">
        <v>1</v>
      </c>
    </row>
    <row r="200" spans="1:15" s="5" customFormat="1" hidden="1">
      <c r="A200" s="5">
        <v>534</v>
      </c>
      <c r="B200" s="5" t="s">
        <v>220</v>
      </c>
      <c r="C200" s="5" t="s">
        <v>218</v>
      </c>
      <c r="E200" s="5">
        <v>1</v>
      </c>
      <c r="F200" s="92" t="s">
        <v>251</v>
      </c>
      <c r="G200" s="92" t="s">
        <v>587</v>
      </c>
      <c r="H200" s="92" t="s">
        <v>583</v>
      </c>
      <c r="I200" s="98">
        <v>1</v>
      </c>
    </row>
    <row r="201" spans="1:15" s="5" customFormat="1">
      <c r="A201" s="5">
        <v>703</v>
      </c>
      <c r="B201" s="5" t="s">
        <v>496</v>
      </c>
      <c r="C201" s="5" t="s">
        <v>7</v>
      </c>
      <c r="E201" s="5">
        <v>1</v>
      </c>
      <c r="F201" s="92" t="s">
        <v>251</v>
      </c>
      <c r="G201" s="92" t="s">
        <v>587</v>
      </c>
      <c r="H201" s="92" t="s">
        <v>583</v>
      </c>
      <c r="I201" s="98">
        <v>1</v>
      </c>
      <c r="J201" s="5">
        <v>1</v>
      </c>
      <c r="K201" s="5">
        <v>0</v>
      </c>
      <c r="L201" s="5">
        <v>1</v>
      </c>
      <c r="M201" s="5">
        <v>0</v>
      </c>
      <c r="N201" s="5">
        <v>1</v>
      </c>
      <c r="O201" s="5">
        <v>1</v>
      </c>
    </row>
    <row r="202" spans="1:15" s="5" customFormat="1">
      <c r="A202" s="5">
        <v>705</v>
      </c>
      <c r="B202" s="5" t="s">
        <v>497</v>
      </c>
      <c r="C202" s="5" t="s">
        <v>498</v>
      </c>
      <c r="E202" s="5">
        <v>1</v>
      </c>
      <c r="F202" s="92" t="s">
        <v>251</v>
      </c>
      <c r="G202" s="92" t="s">
        <v>587</v>
      </c>
      <c r="H202" s="92" t="s">
        <v>583</v>
      </c>
      <c r="I202" s="98">
        <v>1</v>
      </c>
      <c r="J202" s="5">
        <v>1</v>
      </c>
      <c r="K202" s="5">
        <v>1</v>
      </c>
      <c r="L202" s="5">
        <v>1</v>
      </c>
      <c r="M202" s="5">
        <v>0</v>
      </c>
      <c r="N202" s="5">
        <v>1</v>
      </c>
      <c r="O202" s="5">
        <v>1</v>
      </c>
    </row>
    <row r="203" spans="1:15" s="5" customFormat="1">
      <c r="A203" s="5">
        <v>90</v>
      </c>
      <c r="B203" s="5" t="s">
        <v>499</v>
      </c>
      <c r="C203" s="5" t="s">
        <v>185</v>
      </c>
      <c r="E203" s="5">
        <v>1</v>
      </c>
      <c r="F203" s="92" t="s">
        <v>251</v>
      </c>
      <c r="G203" s="92" t="s">
        <v>587</v>
      </c>
      <c r="H203" s="92" t="s">
        <v>583</v>
      </c>
      <c r="I203" s="98">
        <v>1</v>
      </c>
      <c r="O203" s="5">
        <v>1</v>
      </c>
    </row>
    <row r="204" spans="1:15" s="5" customFormat="1" hidden="1">
      <c r="A204" s="5">
        <v>706</v>
      </c>
      <c r="B204" s="5" t="s">
        <v>500</v>
      </c>
      <c r="C204" s="5" t="s">
        <v>79</v>
      </c>
      <c r="E204" s="5">
        <v>1</v>
      </c>
      <c r="F204" s="92" t="s">
        <v>251</v>
      </c>
      <c r="G204" s="92" t="s">
        <v>587</v>
      </c>
      <c r="H204" s="92" t="s">
        <v>583</v>
      </c>
      <c r="I204" s="98">
        <v>1</v>
      </c>
    </row>
    <row r="205" spans="1:15" s="5" customFormat="1">
      <c r="A205" s="5">
        <v>710</v>
      </c>
      <c r="B205" s="5" t="s">
        <v>501</v>
      </c>
      <c r="C205" s="5" t="s">
        <v>80</v>
      </c>
      <c r="E205" s="5">
        <v>1</v>
      </c>
      <c r="F205" s="92" t="s">
        <v>251</v>
      </c>
      <c r="G205" s="92" t="s">
        <v>587</v>
      </c>
      <c r="H205" s="92" t="s">
        <v>583</v>
      </c>
      <c r="I205" s="98">
        <v>1</v>
      </c>
      <c r="J205" s="5">
        <v>1</v>
      </c>
      <c r="K205" s="5">
        <v>0</v>
      </c>
      <c r="L205" s="5">
        <v>1</v>
      </c>
      <c r="M205" s="5">
        <v>0</v>
      </c>
      <c r="N205" s="5">
        <v>0</v>
      </c>
      <c r="O205" s="5">
        <v>1</v>
      </c>
    </row>
    <row r="206" spans="1:15" s="5" customFormat="1" hidden="1">
      <c r="A206" s="5">
        <v>239</v>
      </c>
      <c r="B206" s="5" t="s">
        <v>502</v>
      </c>
      <c r="C206" s="5" t="s">
        <v>503</v>
      </c>
      <c r="E206" s="5">
        <v>1</v>
      </c>
      <c r="F206" s="92" t="s">
        <v>251</v>
      </c>
      <c r="G206" s="92" t="s">
        <v>587</v>
      </c>
      <c r="H206" s="92" t="s">
        <v>583</v>
      </c>
      <c r="I206" s="98">
        <v>1</v>
      </c>
    </row>
    <row r="207" spans="1:15" s="5" customFormat="1">
      <c r="A207" s="5">
        <v>728</v>
      </c>
      <c r="B207" s="5" t="s">
        <v>215</v>
      </c>
      <c r="C207" s="5" t="s">
        <v>216</v>
      </c>
      <c r="E207" s="5">
        <v>1</v>
      </c>
      <c r="F207" s="92" t="s">
        <v>251</v>
      </c>
      <c r="G207" s="92" t="s">
        <v>587</v>
      </c>
      <c r="H207" s="92" t="s">
        <v>583</v>
      </c>
      <c r="I207" s="98">
        <v>1</v>
      </c>
      <c r="O207" s="5">
        <v>1</v>
      </c>
    </row>
    <row r="208" spans="1:15" s="5" customFormat="1">
      <c r="A208" s="5">
        <v>724</v>
      </c>
      <c r="B208" s="5" t="s">
        <v>504</v>
      </c>
      <c r="C208" s="5" t="s">
        <v>34</v>
      </c>
      <c r="E208" s="5">
        <v>1</v>
      </c>
      <c r="F208" s="92" t="s">
        <v>251</v>
      </c>
      <c r="G208" s="92" t="s">
        <v>587</v>
      </c>
      <c r="H208" s="92" t="s">
        <v>583</v>
      </c>
      <c r="I208" s="98">
        <v>1</v>
      </c>
      <c r="J208" s="5">
        <v>1</v>
      </c>
      <c r="K208" s="5">
        <v>0</v>
      </c>
      <c r="L208" s="5">
        <v>1</v>
      </c>
      <c r="M208" s="5">
        <v>0</v>
      </c>
      <c r="N208" s="5">
        <v>1</v>
      </c>
      <c r="O208" s="5">
        <v>1</v>
      </c>
    </row>
    <row r="209" spans="1:15" s="5" customFormat="1">
      <c r="A209" s="5">
        <v>144</v>
      </c>
      <c r="B209" s="5" t="s">
        <v>505</v>
      </c>
      <c r="C209" s="5" t="s">
        <v>137</v>
      </c>
      <c r="E209" s="5">
        <v>1</v>
      </c>
      <c r="F209" s="92" t="s">
        <v>251</v>
      </c>
      <c r="G209" s="92" t="s">
        <v>587</v>
      </c>
      <c r="H209" s="92" t="s">
        <v>583</v>
      </c>
      <c r="I209" s="98">
        <v>1</v>
      </c>
      <c r="O209" s="5">
        <v>0</v>
      </c>
    </row>
    <row r="210" spans="1:15" s="5" customFormat="1">
      <c r="A210" s="5">
        <v>275</v>
      </c>
      <c r="B210" s="5" t="s">
        <v>506</v>
      </c>
      <c r="C210" s="5" t="s">
        <v>507</v>
      </c>
      <c r="E210" s="5">
        <v>1</v>
      </c>
      <c r="F210" s="92" t="s">
        <v>251</v>
      </c>
      <c r="G210" s="92" t="s">
        <v>587</v>
      </c>
      <c r="H210" s="92" t="s">
        <v>583</v>
      </c>
      <c r="I210" s="98">
        <v>1</v>
      </c>
      <c r="J210" s="5">
        <v>1</v>
      </c>
      <c r="K210" s="5">
        <v>1</v>
      </c>
      <c r="L210" s="5">
        <v>1</v>
      </c>
      <c r="M210" s="5">
        <v>0</v>
      </c>
      <c r="N210" s="5">
        <v>0</v>
      </c>
      <c r="O210" s="5">
        <v>1</v>
      </c>
    </row>
    <row r="211" spans="1:15" s="5" customFormat="1">
      <c r="A211" s="5">
        <v>729</v>
      </c>
      <c r="B211" s="5" t="s">
        <v>508</v>
      </c>
      <c r="C211" s="5" t="s">
        <v>81</v>
      </c>
      <c r="E211" s="5">
        <v>1</v>
      </c>
      <c r="F211" s="92" t="s">
        <v>251</v>
      </c>
      <c r="G211" s="92" t="s">
        <v>587</v>
      </c>
      <c r="H211" s="92" t="s">
        <v>583</v>
      </c>
      <c r="I211" s="98">
        <v>1</v>
      </c>
      <c r="J211" s="5">
        <v>1</v>
      </c>
      <c r="K211" s="99"/>
      <c r="L211" s="99"/>
      <c r="M211" s="99"/>
      <c r="N211" s="5">
        <v>0</v>
      </c>
      <c r="O211" s="5">
        <v>0</v>
      </c>
    </row>
    <row r="212" spans="1:15" s="5" customFormat="1">
      <c r="A212" s="5">
        <v>740</v>
      </c>
      <c r="B212" s="5" t="s">
        <v>509</v>
      </c>
      <c r="C212" s="5" t="s">
        <v>121</v>
      </c>
      <c r="E212" s="5">
        <v>1</v>
      </c>
      <c r="F212" s="92" t="s">
        <v>251</v>
      </c>
      <c r="G212" s="92" t="s">
        <v>587</v>
      </c>
      <c r="H212" s="92" t="s">
        <v>583</v>
      </c>
      <c r="I212" s="98">
        <v>1</v>
      </c>
      <c r="O212" s="5">
        <v>0</v>
      </c>
    </row>
    <row r="213" spans="1:15" s="5" customFormat="1" hidden="1">
      <c r="A213" s="5">
        <v>744</v>
      </c>
      <c r="B213" s="5" t="s">
        <v>510</v>
      </c>
      <c r="C213" s="5" t="s">
        <v>511</v>
      </c>
      <c r="E213" s="5">
        <v>1</v>
      </c>
      <c r="F213" s="92" t="s">
        <v>251</v>
      </c>
      <c r="G213" s="92" t="s">
        <v>587</v>
      </c>
      <c r="H213" s="92" t="s">
        <v>583</v>
      </c>
      <c r="I213" s="98">
        <v>1</v>
      </c>
    </row>
    <row r="214" spans="1:15" s="5" customFormat="1">
      <c r="A214" s="5">
        <v>748</v>
      </c>
      <c r="B214" s="5" t="s">
        <v>512</v>
      </c>
      <c r="C214" s="5" t="s">
        <v>513</v>
      </c>
      <c r="E214" s="5">
        <v>1</v>
      </c>
      <c r="F214" s="92" t="s">
        <v>251</v>
      </c>
      <c r="G214" s="92" t="s">
        <v>587</v>
      </c>
      <c r="H214" s="92" t="s">
        <v>583</v>
      </c>
      <c r="I214" s="98">
        <v>1</v>
      </c>
      <c r="J214" s="5">
        <v>0</v>
      </c>
      <c r="K214" s="5">
        <v>1</v>
      </c>
      <c r="L214" s="5">
        <v>1</v>
      </c>
      <c r="M214" s="5">
        <v>0</v>
      </c>
      <c r="N214" s="5">
        <v>0</v>
      </c>
      <c r="O214" s="5">
        <v>1</v>
      </c>
    </row>
    <row r="215" spans="1:15" s="5" customFormat="1">
      <c r="A215" s="5">
        <v>752</v>
      </c>
      <c r="B215" s="5" t="s">
        <v>514</v>
      </c>
      <c r="C215" s="5" t="s">
        <v>35</v>
      </c>
      <c r="E215" s="5">
        <v>1</v>
      </c>
      <c r="F215" s="92" t="s">
        <v>251</v>
      </c>
      <c r="G215" s="92" t="s">
        <v>587</v>
      </c>
      <c r="H215" s="92" t="s">
        <v>583</v>
      </c>
      <c r="I215" s="98">
        <v>1</v>
      </c>
      <c r="J215" s="5">
        <v>1</v>
      </c>
      <c r="K215" s="5">
        <v>0</v>
      </c>
      <c r="L215" s="5">
        <v>1</v>
      </c>
      <c r="M215" s="5">
        <v>0</v>
      </c>
      <c r="N215" s="5">
        <v>1</v>
      </c>
      <c r="O215" s="5">
        <v>1</v>
      </c>
    </row>
    <row r="216" spans="1:15" s="5" customFormat="1">
      <c r="A216" s="5">
        <v>756</v>
      </c>
      <c r="B216" s="5" t="s">
        <v>515</v>
      </c>
      <c r="C216" s="5" t="s">
        <v>36</v>
      </c>
      <c r="E216" s="5">
        <v>1</v>
      </c>
      <c r="F216" s="92" t="s">
        <v>251</v>
      </c>
      <c r="G216" s="92" t="s">
        <v>587</v>
      </c>
      <c r="H216" s="92" t="s">
        <v>583</v>
      </c>
      <c r="I216" s="98">
        <v>1</v>
      </c>
      <c r="J216" s="5">
        <v>1</v>
      </c>
      <c r="N216" s="5">
        <v>1</v>
      </c>
      <c r="O216" s="5">
        <v>1</v>
      </c>
    </row>
    <row r="217" spans="1:15" s="5" customFormat="1">
      <c r="A217" s="5">
        <v>760</v>
      </c>
      <c r="B217" s="5" t="s">
        <v>516</v>
      </c>
      <c r="C217" s="5" t="s">
        <v>163</v>
      </c>
      <c r="E217" s="5">
        <v>1</v>
      </c>
      <c r="F217" s="92" t="s">
        <v>251</v>
      </c>
      <c r="G217" s="92" t="s">
        <v>587</v>
      </c>
      <c r="H217" s="92" t="s">
        <v>583</v>
      </c>
      <c r="I217" s="98">
        <v>1</v>
      </c>
      <c r="O217" s="5">
        <v>0</v>
      </c>
    </row>
    <row r="218" spans="1:15" s="5" customFormat="1">
      <c r="A218" s="5">
        <v>762</v>
      </c>
      <c r="B218" s="5" t="s">
        <v>517</v>
      </c>
      <c r="C218" s="5" t="s">
        <v>138</v>
      </c>
      <c r="E218" s="5">
        <v>1</v>
      </c>
      <c r="F218" s="92" t="s">
        <v>251</v>
      </c>
      <c r="G218" s="92" t="s">
        <v>587</v>
      </c>
      <c r="H218" s="92" t="s">
        <v>583</v>
      </c>
      <c r="I218" s="98">
        <v>1</v>
      </c>
      <c r="J218" s="5">
        <v>1</v>
      </c>
      <c r="K218" s="5">
        <v>1</v>
      </c>
      <c r="L218" s="5">
        <v>1</v>
      </c>
      <c r="M218" s="5">
        <v>1</v>
      </c>
      <c r="N218" s="5">
        <v>0</v>
      </c>
      <c r="O218" s="5">
        <v>0</v>
      </c>
    </row>
    <row r="219" spans="1:15" s="5" customFormat="1">
      <c r="A219" s="5">
        <v>764</v>
      </c>
      <c r="B219" s="5" t="s">
        <v>518</v>
      </c>
      <c r="C219" s="5" t="s">
        <v>148</v>
      </c>
      <c r="E219" s="5">
        <v>1</v>
      </c>
      <c r="F219" s="92" t="s">
        <v>251</v>
      </c>
      <c r="G219" s="92" t="s">
        <v>587</v>
      </c>
      <c r="H219" s="92" t="s">
        <v>583</v>
      </c>
      <c r="I219" s="98">
        <v>1</v>
      </c>
      <c r="J219" s="5">
        <v>1</v>
      </c>
      <c r="O219" s="5">
        <v>1</v>
      </c>
    </row>
    <row r="220" spans="1:15" s="5" customFormat="1" hidden="1">
      <c r="A220" s="5">
        <v>807</v>
      </c>
      <c r="B220" s="5" t="s">
        <v>519</v>
      </c>
      <c r="C220" s="5" t="s">
        <v>520</v>
      </c>
      <c r="E220" s="5">
        <v>1</v>
      </c>
      <c r="F220" s="92" t="s">
        <v>251</v>
      </c>
      <c r="G220" s="92" t="s">
        <v>587</v>
      </c>
      <c r="H220" s="92" t="s">
        <v>583</v>
      </c>
      <c r="I220" s="98">
        <v>1</v>
      </c>
    </row>
    <row r="221" spans="1:15" s="5" customFormat="1">
      <c r="A221" s="5">
        <v>626</v>
      </c>
      <c r="B221" s="5" t="s">
        <v>205</v>
      </c>
      <c r="C221" s="5" t="s">
        <v>149</v>
      </c>
      <c r="E221" s="5">
        <v>1</v>
      </c>
      <c r="F221" s="92" t="s">
        <v>251</v>
      </c>
      <c r="G221" s="92" t="s">
        <v>587</v>
      </c>
      <c r="H221" s="92" t="s">
        <v>583</v>
      </c>
      <c r="I221" s="98">
        <v>1</v>
      </c>
      <c r="J221" s="5">
        <v>0</v>
      </c>
      <c r="K221" s="5">
        <v>1</v>
      </c>
      <c r="L221" s="5">
        <v>1</v>
      </c>
      <c r="M221" s="5">
        <v>0</v>
      </c>
      <c r="N221" s="5">
        <v>0</v>
      </c>
      <c r="O221" s="5">
        <v>1</v>
      </c>
    </row>
    <row r="222" spans="1:15" s="5" customFormat="1">
      <c r="A222" s="5">
        <v>768</v>
      </c>
      <c r="B222" s="5" t="s">
        <v>521</v>
      </c>
      <c r="C222" s="5" t="s">
        <v>82</v>
      </c>
      <c r="E222" s="5">
        <v>1</v>
      </c>
      <c r="F222" s="92" t="s">
        <v>251</v>
      </c>
      <c r="G222" s="92" t="s">
        <v>587</v>
      </c>
      <c r="H222" s="92" t="s">
        <v>583</v>
      </c>
      <c r="I222" s="98">
        <v>1</v>
      </c>
      <c r="J222" s="5">
        <v>1</v>
      </c>
      <c r="K222" s="5">
        <v>1</v>
      </c>
      <c r="L222" s="5">
        <v>1</v>
      </c>
      <c r="M222" s="5">
        <v>1</v>
      </c>
      <c r="N222" s="5">
        <v>0</v>
      </c>
      <c r="O222" s="5">
        <v>0</v>
      </c>
    </row>
    <row r="223" spans="1:15" s="5" customFormat="1">
      <c r="A223" s="5">
        <v>772</v>
      </c>
      <c r="B223" s="5" t="s">
        <v>522</v>
      </c>
      <c r="C223" s="5" t="s">
        <v>179</v>
      </c>
      <c r="E223" s="5">
        <v>1</v>
      </c>
      <c r="F223" s="92" t="s">
        <v>251</v>
      </c>
      <c r="G223" s="92" t="s">
        <v>587</v>
      </c>
      <c r="H223" s="92" t="s">
        <v>583</v>
      </c>
      <c r="I223" s="98">
        <v>1</v>
      </c>
      <c r="J223" s="5">
        <v>0</v>
      </c>
      <c r="K223" s="5">
        <v>1</v>
      </c>
      <c r="L223" s="5">
        <v>0</v>
      </c>
      <c r="M223" s="5">
        <v>0</v>
      </c>
      <c r="N223" s="5">
        <v>0</v>
      </c>
      <c r="O223" s="5">
        <v>0</v>
      </c>
    </row>
    <row r="224" spans="1:15" s="5" customFormat="1">
      <c r="A224" s="5">
        <v>776</v>
      </c>
      <c r="B224" s="5" t="s">
        <v>523</v>
      </c>
      <c r="C224" s="5" t="s">
        <v>180</v>
      </c>
      <c r="E224" s="5">
        <v>1</v>
      </c>
      <c r="F224" s="92" t="s">
        <v>251</v>
      </c>
      <c r="G224" s="92" t="s">
        <v>587</v>
      </c>
      <c r="H224" s="92" t="s">
        <v>583</v>
      </c>
      <c r="I224" s="98">
        <v>1</v>
      </c>
      <c r="O224" s="5">
        <v>0</v>
      </c>
    </row>
    <row r="225" spans="1:15" s="5" customFormat="1" hidden="1">
      <c r="A225" s="5">
        <v>780</v>
      </c>
      <c r="B225" s="5" t="s">
        <v>524</v>
      </c>
      <c r="C225" s="5" t="s">
        <v>122</v>
      </c>
      <c r="E225" s="5">
        <v>1</v>
      </c>
      <c r="F225" s="92" t="s">
        <v>251</v>
      </c>
      <c r="G225" s="92" t="s">
        <v>587</v>
      </c>
      <c r="H225" s="92" t="s">
        <v>583</v>
      </c>
      <c r="I225" s="98">
        <v>1</v>
      </c>
    </row>
    <row r="226" spans="1:15" s="5" customFormat="1">
      <c r="A226" s="5">
        <v>788</v>
      </c>
      <c r="B226" s="5" t="s">
        <v>525</v>
      </c>
      <c r="C226" s="5" t="s">
        <v>44</v>
      </c>
      <c r="E226" s="5">
        <v>1</v>
      </c>
      <c r="F226" s="92" t="s">
        <v>251</v>
      </c>
      <c r="G226" s="92" t="s">
        <v>587</v>
      </c>
      <c r="H226" s="92" t="s">
        <v>583</v>
      </c>
      <c r="I226" s="98">
        <v>1</v>
      </c>
      <c r="O226" s="5">
        <v>1</v>
      </c>
    </row>
    <row r="227" spans="1:15" s="5" customFormat="1">
      <c r="A227" s="5">
        <v>792</v>
      </c>
      <c r="B227" s="5" t="s">
        <v>526</v>
      </c>
      <c r="C227" s="5" t="s">
        <v>164</v>
      </c>
      <c r="E227" s="5">
        <v>1</v>
      </c>
      <c r="F227" s="92" t="s">
        <v>251</v>
      </c>
      <c r="G227" s="92" t="s">
        <v>587</v>
      </c>
      <c r="H227" s="92" t="s">
        <v>583</v>
      </c>
      <c r="I227" s="98">
        <v>1</v>
      </c>
      <c r="J227" s="5">
        <v>1</v>
      </c>
      <c r="K227" s="5">
        <v>1</v>
      </c>
      <c r="L227" s="5">
        <v>1</v>
      </c>
      <c r="M227" s="5">
        <v>1</v>
      </c>
      <c r="N227" s="5">
        <v>1</v>
      </c>
      <c r="O227" s="5">
        <v>1</v>
      </c>
    </row>
    <row r="228" spans="1:15" s="5" customFormat="1">
      <c r="A228" s="5">
        <v>795</v>
      </c>
      <c r="B228" s="5" t="s">
        <v>527</v>
      </c>
      <c r="C228" s="5" t="s">
        <v>139</v>
      </c>
      <c r="E228" s="5">
        <v>1</v>
      </c>
      <c r="F228" s="92" t="s">
        <v>251</v>
      </c>
      <c r="G228" s="92" t="s">
        <v>587</v>
      </c>
      <c r="H228" s="92" t="s">
        <v>583</v>
      </c>
      <c r="I228" s="98">
        <v>1</v>
      </c>
      <c r="O228" s="5">
        <v>0</v>
      </c>
    </row>
    <row r="229" spans="1:15" s="5" customFormat="1" hidden="1">
      <c r="A229" s="5">
        <v>796</v>
      </c>
      <c r="B229" s="5" t="s">
        <v>528</v>
      </c>
      <c r="C229" s="5" t="s">
        <v>123</v>
      </c>
      <c r="E229" s="5">
        <v>1</v>
      </c>
      <c r="F229" s="92" t="s">
        <v>251</v>
      </c>
      <c r="G229" s="92" t="s">
        <v>587</v>
      </c>
      <c r="H229" s="92" t="s">
        <v>583</v>
      </c>
      <c r="I229" s="98">
        <v>1</v>
      </c>
    </row>
    <row r="230" spans="1:15" s="5" customFormat="1">
      <c r="A230" s="5">
        <v>798</v>
      </c>
      <c r="B230" s="5" t="s">
        <v>529</v>
      </c>
      <c r="C230" s="5" t="s">
        <v>181</v>
      </c>
      <c r="E230" s="5">
        <v>1</v>
      </c>
      <c r="F230" s="92" t="s">
        <v>251</v>
      </c>
      <c r="G230" s="92" t="s">
        <v>587</v>
      </c>
      <c r="H230" s="92" t="s">
        <v>583</v>
      </c>
      <c r="I230" s="98">
        <v>1</v>
      </c>
      <c r="O230" s="5">
        <v>0</v>
      </c>
    </row>
    <row r="231" spans="1:15" s="5" customFormat="1">
      <c r="A231" s="5">
        <v>800</v>
      </c>
      <c r="B231" s="5" t="s">
        <v>530</v>
      </c>
      <c r="C231" s="5" t="s">
        <v>83</v>
      </c>
      <c r="E231" s="5">
        <v>1</v>
      </c>
      <c r="F231" s="92" t="s">
        <v>251</v>
      </c>
      <c r="G231" s="92" t="s">
        <v>587</v>
      </c>
      <c r="H231" s="92" t="s">
        <v>583</v>
      </c>
      <c r="I231" s="98">
        <v>1</v>
      </c>
      <c r="O231" s="5">
        <v>1</v>
      </c>
    </row>
    <row r="232" spans="1:15" s="5" customFormat="1">
      <c r="A232" s="5">
        <v>804</v>
      </c>
      <c r="B232" s="5" t="s">
        <v>531</v>
      </c>
      <c r="C232" s="5" t="s">
        <v>8</v>
      </c>
      <c r="E232" s="5">
        <v>1</v>
      </c>
      <c r="F232" s="92" t="s">
        <v>251</v>
      </c>
      <c r="G232" s="92" t="s">
        <v>587</v>
      </c>
      <c r="H232" s="92" t="s">
        <v>583</v>
      </c>
      <c r="I232" s="98">
        <v>1</v>
      </c>
      <c r="J232" s="5">
        <v>0</v>
      </c>
      <c r="K232" s="5">
        <v>0</v>
      </c>
      <c r="L232" s="5">
        <v>1</v>
      </c>
      <c r="M232" s="5">
        <v>0</v>
      </c>
      <c r="N232" s="5">
        <v>1</v>
      </c>
      <c r="O232" s="5">
        <v>1</v>
      </c>
    </row>
    <row r="233" spans="1:15" s="5" customFormat="1" hidden="1">
      <c r="A233" s="5">
        <v>784</v>
      </c>
      <c r="B233" s="5" t="s">
        <v>532</v>
      </c>
      <c r="C233" s="5" t="s">
        <v>165</v>
      </c>
      <c r="E233" s="5">
        <v>1</v>
      </c>
      <c r="F233" s="92" t="s">
        <v>251</v>
      </c>
      <c r="G233" s="92" t="s">
        <v>587</v>
      </c>
      <c r="H233" s="92" t="s">
        <v>583</v>
      </c>
      <c r="I233" s="98">
        <v>1</v>
      </c>
    </row>
    <row r="234" spans="1:15" s="5" customFormat="1" hidden="1">
      <c r="A234" s="5">
        <v>826</v>
      </c>
      <c r="B234" s="5" t="s">
        <v>533</v>
      </c>
      <c r="C234" s="5" t="s">
        <v>534</v>
      </c>
      <c r="E234" s="5">
        <v>1</v>
      </c>
      <c r="F234" s="92" t="s">
        <v>251</v>
      </c>
      <c r="G234" s="92" t="s">
        <v>587</v>
      </c>
      <c r="H234" s="92" t="s">
        <v>583</v>
      </c>
      <c r="I234" s="98">
        <v>1</v>
      </c>
      <c r="J234" s="5">
        <v>1</v>
      </c>
    </row>
    <row r="235" spans="1:15" s="5" customFormat="1">
      <c r="A235" s="5">
        <v>834</v>
      </c>
      <c r="B235" s="5" t="s">
        <v>535</v>
      </c>
      <c r="C235" s="5" t="s">
        <v>212</v>
      </c>
      <c r="E235" s="5">
        <v>1</v>
      </c>
      <c r="F235" s="92" t="s">
        <v>251</v>
      </c>
      <c r="G235" s="92" t="s">
        <v>587</v>
      </c>
      <c r="H235" s="92" t="s">
        <v>583</v>
      </c>
      <c r="I235" s="98">
        <v>1</v>
      </c>
      <c r="J235" s="5">
        <v>0</v>
      </c>
      <c r="N235" s="5">
        <v>0</v>
      </c>
      <c r="O235" s="5">
        <v>1</v>
      </c>
    </row>
    <row r="236" spans="1:15" s="5" customFormat="1" hidden="1">
      <c r="A236" s="5">
        <v>581</v>
      </c>
      <c r="B236" s="5" t="s">
        <v>536</v>
      </c>
      <c r="C236" s="5" t="s">
        <v>537</v>
      </c>
      <c r="E236" s="5">
        <v>1</v>
      </c>
      <c r="F236" s="92" t="s">
        <v>251</v>
      </c>
      <c r="G236" s="92" t="s">
        <v>587</v>
      </c>
      <c r="H236" s="92" t="s">
        <v>583</v>
      </c>
      <c r="I236" s="98">
        <v>1</v>
      </c>
    </row>
    <row r="237" spans="1:15" s="5" customFormat="1" hidden="1">
      <c r="A237" s="5">
        <v>840</v>
      </c>
      <c r="B237" s="5" t="s">
        <v>538</v>
      </c>
      <c r="C237" s="5" t="s">
        <v>539</v>
      </c>
      <c r="E237" s="5">
        <v>1</v>
      </c>
      <c r="F237" s="92" t="s">
        <v>251</v>
      </c>
      <c r="G237" s="92" t="s">
        <v>587</v>
      </c>
      <c r="H237" s="92" t="s">
        <v>583</v>
      </c>
      <c r="I237" s="98">
        <v>1</v>
      </c>
      <c r="J237" s="5">
        <v>1</v>
      </c>
    </row>
    <row r="238" spans="1:15" s="5" customFormat="1" hidden="1">
      <c r="A238" s="5">
        <v>850</v>
      </c>
      <c r="B238" s="5" t="s">
        <v>540</v>
      </c>
      <c r="C238" s="5" t="s">
        <v>541</v>
      </c>
      <c r="E238" s="5">
        <v>1</v>
      </c>
      <c r="F238" s="92" t="s">
        <v>251</v>
      </c>
      <c r="G238" s="92" t="s">
        <v>587</v>
      </c>
      <c r="H238" s="92" t="s">
        <v>583</v>
      </c>
      <c r="I238" s="98">
        <v>1</v>
      </c>
    </row>
    <row r="239" spans="1:15" s="5" customFormat="1">
      <c r="A239" s="5">
        <v>858</v>
      </c>
      <c r="B239" s="5" t="s">
        <v>542</v>
      </c>
      <c r="C239" s="5" t="s">
        <v>124</v>
      </c>
      <c r="E239" s="5">
        <v>1</v>
      </c>
      <c r="F239" s="92" t="s">
        <v>251</v>
      </c>
      <c r="G239" s="92" t="s">
        <v>587</v>
      </c>
      <c r="H239" s="92" t="s">
        <v>583</v>
      </c>
      <c r="I239" s="98">
        <v>1</v>
      </c>
      <c r="J239" s="5">
        <v>1</v>
      </c>
      <c r="K239" s="5">
        <v>0</v>
      </c>
      <c r="L239" s="5">
        <v>1</v>
      </c>
      <c r="M239" s="5">
        <v>0</v>
      </c>
      <c r="N239" s="5">
        <v>1</v>
      </c>
      <c r="O239" s="5">
        <v>1</v>
      </c>
    </row>
    <row r="240" spans="1:15" s="5" customFormat="1">
      <c r="A240" s="5">
        <v>860</v>
      </c>
      <c r="B240" s="5" t="s">
        <v>543</v>
      </c>
      <c r="C240" s="5" t="s">
        <v>140</v>
      </c>
      <c r="E240" s="5">
        <v>1</v>
      </c>
      <c r="F240" s="92" t="s">
        <v>251</v>
      </c>
      <c r="G240" s="92" t="s">
        <v>587</v>
      </c>
      <c r="H240" s="92" t="s">
        <v>583</v>
      </c>
      <c r="I240" s="98">
        <v>1</v>
      </c>
      <c r="J240" s="5">
        <v>1</v>
      </c>
      <c r="K240" s="5">
        <v>1</v>
      </c>
      <c r="L240" s="5">
        <v>1</v>
      </c>
      <c r="M240" s="5">
        <v>1</v>
      </c>
      <c r="N240" s="5">
        <v>1</v>
      </c>
      <c r="O240" s="5">
        <v>1</v>
      </c>
    </row>
    <row r="241" spans="1:15" s="5" customFormat="1">
      <c r="A241" s="5">
        <v>548</v>
      </c>
      <c r="B241" s="5" t="s">
        <v>544</v>
      </c>
      <c r="C241" s="5" t="s">
        <v>182</v>
      </c>
      <c r="E241" s="5">
        <v>1</v>
      </c>
      <c r="F241" s="92" t="s">
        <v>251</v>
      </c>
      <c r="G241" s="92" t="s">
        <v>587</v>
      </c>
      <c r="H241" s="92" t="s">
        <v>583</v>
      </c>
      <c r="I241" s="98">
        <v>1</v>
      </c>
      <c r="J241" s="5">
        <v>1</v>
      </c>
      <c r="K241" s="5">
        <v>0</v>
      </c>
      <c r="L241" s="5">
        <v>1</v>
      </c>
      <c r="M241" s="5">
        <v>0</v>
      </c>
      <c r="N241" s="5">
        <v>0</v>
      </c>
      <c r="O241" s="5">
        <v>1</v>
      </c>
    </row>
    <row r="242" spans="1:15" s="5" customFormat="1" hidden="1">
      <c r="A242" s="5">
        <v>862</v>
      </c>
      <c r="B242" s="5" t="s">
        <v>545</v>
      </c>
      <c r="C242" s="5" t="s">
        <v>546</v>
      </c>
      <c r="E242" s="5">
        <v>1</v>
      </c>
      <c r="F242" s="92" t="s">
        <v>251</v>
      </c>
      <c r="G242" s="92" t="s">
        <v>587</v>
      </c>
      <c r="H242" s="92" t="s">
        <v>583</v>
      </c>
      <c r="I242" s="98">
        <v>1</v>
      </c>
    </row>
    <row r="243" spans="1:15" s="5" customFormat="1">
      <c r="A243" s="5">
        <v>704</v>
      </c>
      <c r="B243" s="5" t="s">
        <v>547</v>
      </c>
      <c r="C243" s="5" t="s">
        <v>150</v>
      </c>
      <c r="E243" s="5">
        <v>1</v>
      </c>
      <c r="F243" s="92" t="s">
        <v>251</v>
      </c>
      <c r="G243" s="92" t="s">
        <v>587</v>
      </c>
      <c r="H243" s="92" t="s">
        <v>583</v>
      </c>
      <c r="I243" s="98">
        <v>1</v>
      </c>
      <c r="O243" s="5">
        <v>1</v>
      </c>
    </row>
    <row r="244" spans="1:15" s="5" customFormat="1" hidden="1">
      <c r="A244" s="5">
        <v>876</v>
      </c>
      <c r="B244" s="5" t="s">
        <v>548</v>
      </c>
      <c r="C244" s="5" t="s">
        <v>549</v>
      </c>
      <c r="E244" s="5">
        <v>1</v>
      </c>
      <c r="F244" s="92" t="s">
        <v>251</v>
      </c>
      <c r="G244" s="92" t="s">
        <v>587</v>
      </c>
      <c r="H244" s="92" t="s">
        <v>583</v>
      </c>
      <c r="I244" s="98">
        <v>1</v>
      </c>
    </row>
    <row r="245" spans="1:15" s="5" customFormat="1" hidden="1">
      <c r="A245" s="5">
        <v>732</v>
      </c>
      <c r="B245" s="5" t="s">
        <v>550</v>
      </c>
      <c r="C245" s="5" t="s">
        <v>45</v>
      </c>
      <c r="E245" s="5">
        <v>1</v>
      </c>
      <c r="F245" s="92" t="s">
        <v>251</v>
      </c>
      <c r="G245" s="92" t="s">
        <v>587</v>
      </c>
      <c r="H245" s="92" t="s">
        <v>583</v>
      </c>
      <c r="I245" s="98">
        <v>1</v>
      </c>
    </row>
    <row r="246" spans="1:15" s="5" customFormat="1">
      <c r="A246" s="5">
        <v>887</v>
      </c>
      <c r="B246" s="5" t="s">
        <v>551</v>
      </c>
      <c r="C246" s="5" t="s">
        <v>166</v>
      </c>
      <c r="E246" s="5">
        <v>1</v>
      </c>
      <c r="F246" s="92" t="s">
        <v>251</v>
      </c>
      <c r="G246" s="92" t="s">
        <v>587</v>
      </c>
      <c r="H246" s="92" t="s">
        <v>583</v>
      </c>
      <c r="I246" s="98">
        <v>1</v>
      </c>
      <c r="O246" s="5">
        <v>0</v>
      </c>
    </row>
    <row r="247" spans="1:15" s="5" customFormat="1">
      <c r="A247" s="5">
        <v>894</v>
      </c>
      <c r="B247" s="5" t="s">
        <v>552</v>
      </c>
      <c r="C247" s="5" t="s">
        <v>84</v>
      </c>
      <c r="E247" s="5">
        <v>1</v>
      </c>
      <c r="F247" s="92" t="s">
        <v>251</v>
      </c>
      <c r="G247" s="92" t="s">
        <v>587</v>
      </c>
      <c r="H247" s="92" t="s">
        <v>583</v>
      </c>
      <c r="I247" s="98">
        <v>1</v>
      </c>
      <c r="O247" s="5">
        <v>1</v>
      </c>
    </row>
    <row r="248" spans="1:15" s="5" customFormat="1">
      <c r="A248" s="5">
        <v>716</v>
      </c>
      <c r="B248" s="5" t="s">
        <v>207</v>
      </c>
      <c r="C248" s="5" t="s">
        <v>85</v>
      </c>
      <c r="E248" s="5">
        <v>1</v>
      </c>
      <c r="F248" s="92" t="s">
        <v>251</v>
      </c>
      <c r="G248" s="92" t="s">
        <v>587</v>
      </c>
      <c r="H248" s="92" t="s">
        <v>583</v>
      </c>
      <c r="I248" s="98">
        <v>1</v>
      </c>
      <c r="J248" s="5">
        <v>1</v>
      </c>
      <c r="K248" s="5">
        <v>1</v>
      </c>
      <c r="L248" s="5">
        <v>1</v>
      </c>
      <c r="M248" s="5">
        <v>0</v>
      </c>
      <c r="N248" s="5">
        <v>0</v>
      </c>
      <c r="O248" s="5">
        <v>1</v>
      </c>
    </row>
    <row r="249" spans="1:15" hidden="1">
      <c r="A249">
        <v>248</v>
      </c>
      <c r="B249" s="93" t="s">
        <v>273</v>
      </c>
      <c r="C249" t="s">
        <v>274</v>
      </c>
      <c r="E249">
        <v>513</v>
      </c>
      <c r="F249" s="5" t="s">
        <v>561</v>
      </c>
      <c r="G249" s="92" t="s">
        <v>585</v>
      </c>
      <c r="H249" s="92" t="s">
        <v>583</v>
      </c>
      <c r="I249" s="98">
        <v>2</v>
      </c>
    </row>
    <row r="250" spans="1:15" hidden="1">
      <c r="A250">
        <v>8</v>
      </c>
      <c r="B250" s="93" t="s">
        <v>275</v>
      </c>
      <c r="C250" t="s">
        <v>9</v>
      </c>
      <c r="E250">
        <v>513</v>
      </c>
      <c r="F250" t="s">
        <v>561</v>
      </c>
      <c r="G250" s="92" t="s">
        <v>585</v>
      </c>
      <c r="H250" s="92" t="s">
        <v>583</v>
      </c>
      <c r="I250" s="98">
        <v>2</v>
      </c>
      <c r="J250" s="5">
        <v>1</v>
      </c>
    </row>
    <row r="251" spans="1:15" hidden="1">
      <c r="A251">
        <v>20</v>
      </c>
      <c r="B251" s="93" t="s">
        <v>278</v>
      </c>
      <c r="C251" t="s">
        <v>10</v>
      </c>
      <c r="E251">
        <v>513</v>
      </c>
      <c r="F251" t="s">
        <v>561</v>
      </c>
      <c r="G251" s="92" t="s">
        <v>585</v>
      </c>
      <c r="H251" s="92" t="s">
        <v>583</v>
      </c>
      <c r="I251" s="98">
        <v>2</v>
      </c>
      <c r="J251" s="5">
        <v>1</v>
      </c>
    </row>
    <row r="252" spans="1:15" hidden="1">
      <c r="A252">
        <v>40</v>
      </c>
      <c r="B252" s="93" t="s">
        <v>286</v>
      </c>
      <c r="C252" t="s">
        <v>11</v>
      </c>
      <c r="E252">
        <v>513</v>
      </c>
      <c r="F252" t="s">
        <v>561</v>
      </c>
      <c r="G252" s="92" t="s">
        <v>585</v>
      </c>
      <c r="H252" s="92" t="s">
        <v>583</v>
      </c>
      <c r="I252" s="98">
        <v>2</v>
      </c>
      <c r="J252" s="5">
        <v>1</v>
      </c>
      <c r="K252" s="5">
        <v>0</v>
      </c>
      <c r="L252" s="5">
        <v>1</v>
      </c>
      <c r="M252" s="5">
        <v>0</v>
      </c>
      <c r="N252" s="5">
        <v>1</v>
      </c>
      <c r="O252" s="5">
        <v>1</v>
      </c>
    </row>
    <row r="253" spans="1:15" hidden="1">
      <c r="A253">
        <v>112</v>
      </c>
      <c r="B253" s="93" t="s">
        <v>292</v>
      </c>
      <c r="C253" t="s">
        <v>0</v>
      </c>
      <c r="E253">
        <v>513</v>
      </c>
      <c r="F253" t="s">
        <v>561</v>
      </c>
      <c r="G253" s="92" t="s">
        <v>585</v>
      </c>
      <c r="H253" s="92" t="s">
        <v>583</v>
      </c>
      <c r="I253" s="98">
        <v>2</v>
      </c>
      <c r="J253" s="5">
        <v>1</v>
      </c>
      <c r="K253" s="5">
        <v>0</v>
      </c>
      <c r="L253" s="5">
        <v>1</v>
      </c>
      <c r="M253" s="5">
        <v>0</v>
      </c>
      <c r="N253" s="5">
        <v>1</v>
      </c>
      <c r="O253" s="5">
        <v>1</v>
      </c>
    </row>
    <row r="254" spans="1:15" hidden="1">
      <c r="A254">
        <v>56</v>
      </c>
      <c r="B254" s="93" t="s">
        <v>293</v>
      </c>
      <c r="C254" t="s">
        <v>12</v>
      </c>
      <c r="E254">
        <v>513</v>
      </c>
      <c r="F254" t="s">
        <v>561</v>
      </c>
      <c r="G254" s="92" t="s">
        <v>585</v>
      </c>
      <c r="H254" s="92" t="s">
        <v>583</v>
      </c>
      <c r="I254" s="98">
        <v>2</v>
      </c>
      <c r="J254" s="5">
        <v>1</v>
      </c>
    </row>
    <row r="255" spans="1:15" hidden="1">
      <c r="A255">
        <v>60</v>
      </c>
      <c r="B255" s="93" t="s">
        <v>296</v>
      </c>
      <c r="C255" t="s">
        <v>188</v>
      </c>
      <c r="E255">
        <v>513</v>
      </c>
      <c r="F255" t="s">
        <v>561</v>
      </c>
      <c r="G255" s="92" t="s">
        <v>585</v>
      </c>
      <c r="H255" s="92" t="s">
        <v>583</v>
      </c>
      <c r="I255" s="98">
        <v>2</v>
      </c>
    </row>
    <row r="256" spans="1:15" hidden="1">
      <c r="A256">
        <v>70</v>
      </c>
      <c r="B256" s="93" t="s">
        <v>300</v>
      </c>
      <c r="C256" t="s">
        <v>301</v>
      </c>
      <c r="E256">
        <v>513</v>
      </c>
      <c r="F256" t="s">
        <v>561</v>
      </c>
      <c r="G256" s="92" t="s">
        <v>585</v>
      </c>
      <c r="H256" s="92" t="s">
        <v>583</v>
      </c>
      <c r="I256" s="98">
        <v>2</v>
      </c>
      <c r="J256" s="5">
        <v>0</v>
      </c>
      <c r="K256" s="5">
        <v>1</v>
      </c>
      <c r="L256" s="5">
        <v>1</v>
      </c>
      <c r="M256" s="5">
        <v>0</v>
      </c>
      <c r="N256" s="5">
        <v>1</v>
      </c>
      <c r="O256" s="5">
        <v>1</v>
      </c>
    </row>
    <row r="257" spans="1:15" hidden="1">
      <c r="A257">
        <v>100</v>
      </c>
      <c r="B257" s="93" t="s">
        <v>309</v>
      </c>
      <c r="C257" t="s">
        <v>1</v>
      </c>
      <c r="E257">
        <v>513</v>
      </c>
      <c r="F257" t="s">
        <v>561</v>
      </c>
      <c r="G257" s="92" t="s">
        <v>585</v>
      </c>
      <c r="H257" s="92" t="s">
        <v>583</v>
      </c>
      <c r="I257" s="98">
        <v>2</v>
      </c>
      <c r="J257" s="5">
        <v>1</v>
      </c>
      <c r="K257" s="5">
        <v>1</v>
      </c>
      <c r="L257" s="5">
        <v>1</v>
      </c>
      <c r="M257" s="5">
        <v>0</v>
      </c>
      <c r="N257" s="5">
        <v>1</v>
      </c>
      <c r="O257" s="5">
        <v>1</v>
      </c>
    </row>
    <row r="258" spans="1:15" hidden="1">
      <c r="A258">
        <v>124</v>
      </c>
      <c r="B258" s="93" t="s">
        <v>316</v>
      </c>
      <c r="C258" t="s">
        <v>38</v>
      </c>
      <c r="E258">
        <v>513</v>
      </c>
      <c r="F258" t="s">
        <v>561</v>
      </c>
      <c r="G258" s="92" t="s">
        <v>585</v>
      </c>
      <c r="H258" s="92" t="s">
        <v>583</v>
      </c>
      <c r="I258" s="98">
        <v>2</v>
      </c>
      <c r="J258" s="5">
        <v>1</v>
      </c>
      <c r="K258" s="5">
        <v>0</v>
      </c>
      <c r="L258" s="5">
        <v>1</v>
      </c>
      <c r="M258" s="5">
        <v>0</v>
      </c>
      <c r="N258" s="5">
        <v>1</v>
      </c>
      <c r="O258" s="5">
        <v>1</v>
      </c>
    </row>
    <row r="259" spans="1:15" hidden="1">
      <c r="A259">
        <v>830</v>
      </c>
      <c r="B259" s="93" t="s">
        <v>320</v>
      </c>
      <c r="C259" t="s">
        <v>13</v>
      </c>
      <c r="E259">
        <v>513</v>
      </c>
      <c r="F259" t="s">
        <v>561</v>
      </c>
      <c r="G259" s="92" t="s">
        <v>585</v>
      </c>
      <c r="H259" s="92" t="s">
        <v>583</v>
      </c>
      <c r="I259" s="98">
        <v>2</v>
      </c>
    </row>
    <row r="260" spans="1:15" hidden="1">
      <c r="A260">
        <v>191</v>
      </c>
      <c r="B260" s="93" t="s">
        <v>337</v>
      </c>
      <c r="C260" t="s">
        <v>338</v>
      </c>
      <c r="E260">
        <v>513</v>
      </c>
      <c r="F260" t="s">
        <v>561</v>
      </c>
      <c r="G260" s="92" t="s">
        <v>585</v>
      </c>
      <c r="H260" s="92" t="s">
        <v>583</v>
      </c>
      <c r="I260" s="98">
        <v>2</v>
      </c>
      <c r="J260" s="5">
        <v>1</v>
      </c>
    </row>
    <row r="261" spans="1:15" hidden="1">
      <c r="A261">
        <v>203</v>
      </c>
      <c r="B261" s="93" t="s">
        <v>342</v>
      </c>
      <c r="C261" t="s">
        <v>343</v>
      </c>
      <c r="E261">
        <v>513</v>
      </c>
      <c r="F261" t="s">
        <v>561</v>
      </c>
      <c r="G261" s="92" t="s">
        <v>585</v>
      </c>
      <c r="H261" s="92" t="s">
        <v>583</v>
      </c>
      <c r="I261" s="98">
        <v>2</v>
      </c>
      <c r="J261" s="5">
        <v>1</v>
      </c>
      <c r="K261" s="5">
        <v>0</v>
      </c>
      <c r="L261" s="5">
        <v>1</v>
      </c>
      <c r="M261" s="5">
        <v>1</v>
      </c>
      <c r="N261" s="5">
        <v>1</v>
      </c>
      <c r="O261" s="5">
        <v>1</v>
      </c>
    </row>
    <row r="262" spans="1:15" hidden="1">
      <c r="A262">
        <v>208</v>
      </c>
      <c r="B262" s="93" t="s">
        <v>348</v>
      </c>
      <c r="C262" t="s">
        <v>14</v>
      </c>
      <c r="E262">
        <v>513</v>
      </c>
      <c r="F262" t="s">
        <v>561</v>
      </c>
      <c r="G262" s="92" t="s">
        <v>585</v>
      </c>
      <c r="H262" s="92" t="s">
        <v>583</v>
      </c>
      <c r="I262" s="98">
        <v>2</v>
      </c>
      <c r="J262" s="5">
        <v>1</v>
      </c>
      <c r="K262" s="5">
        <v>0</v>
      </c>
      <c r="L262" s="5">
        <v>1</v>
      </c>
      <c r="M262" s="5">
        <v>0</v>
      </c>
      <c r="N262" s="5">
        <v>1</v>
      </c>
      <c r="O262" s="5">
        <v>1</v>
      </c>
    </row>
    <row r="263" spans="1:15" hidden="1">
      <c r="A263">
        <v>233</v>
      </c>
      <c r="B263" s="93" t="s">
        <v>357</v>
      </c>
      <c r="C263" t="s">
        <v>15</v>
      </c>
      <c r="E263">
        <v>513</v>
      </c>
      <c r="F263" t="s">
        <v>561</v>
      </c>
      <c r="G263" s="92" t="s">
        <v>585</v>
      </c>
      <c r="H263" s="92" t="s">
        <v>583</v>
      </c>
      <c r="I263" s="98">
        <v>2</v>
      </c>
      <c r="J263" s="5">
        <v>1</v>
      </c>
      <c r="K263" s="5">
        <v>1</v>
      </c>
      <c r="L263" s="5">
        <v>1</v>
      </c>
      <c r="M263" s="5">
        <v>1</v>
      </c>
      <c r="N263" s="5">
        <v>0</v>
      </c>
      <c r="O263" s="5">
        <v>1</v>
      </c>
    </row>
    <row r="264" spans="1:15" hidden="1">
      <c r="A264">
        <v>234</v>
      </c>
      <c r="B264" s="93" t="s">
        <v>361</v>
      </c>
      <c r="C264" t="s">
        <v>362</v>
      </c>
      <c r="E264">
        <v>513</v>
      </c>
      <c r="F264" t="s">
        <v>561</v>
      </c>
      <c r="G264" s="92" t="s">
        <v>585</v>
      </c>
      <c r="H264" s="92" t="s">
        <v>583</v>
      </c>
      <c r="I264" s="98">
        <v>2</v>
      </c>
    </row>
    <row r="265" spans="1:15" hidden="1">
      <c r="A265">
        <v>246</v>
      </c>
      <c r="B265" s="93" t="s">
        <v>364</v>
      </c>
      <c r="C265" t="s">
        <v>16</v>
      </c>
      <c r="E265">
        <v>513</v>
      </c>
      <c r="F265" t="s">
        <v>561</v>
      </c>
      <c r="G265" s="92" t="s">
        <v>585</v>
      </c>
      <c r="H265" s="92" t="s">
        <v>583</v>
      </c>
      <c r="I265" s="98">
        <v>2</v>
      </c>
      <c r="J265" s="5">
        <v>1</v>
      </c>
      <c r="K265" s="5">
        <v>0</v>
      </c>
      <c r="L265" s="5">
        <v>1</v>
      </c>
      <c r="M265" s="5">
        <v>1</v>
      </c>
      <c r="N265" s="5">
        <v>1</v>
      </c>
      <c r="O265" s="5">
        <v>1</v>
      </c>
    </row>
    <row r="266" spans="1:15" hidden="1">
      <c r="A266">
        <v>250</v>
      </c>
      <c r="B266" s="93" t="s">
        <v>365</v>
      </c>
      <c r="C266" t="s">
        <v>17</v>
      </c>
      <c r="E266">
        <v>513</v>
      </c>
      <c r="F266" t="s">
        <v>561</v>
      </c>
      <c r="G266" s="92" t="s">
        <v>585</v>
      </c>
      <c r="H266" s="92" t="s">
        <v>583</v>
      </c>
      <c r="I266" s="98">
        <v>2</v>
      </c>
      <c r="J266" s="5">
        <v>1</v>
      </c>
      <c r="K266" s="5">
        <v>0</v>
      </c>
      <c r="L266" s="5">
        <v>1</v>
      </c>
      <c r="M266" s="5">
        <v>0</v>
      </c>
      <c r="N266" s="5">
        <v>1</v>
      </c>
      <c r="O266" s="5">
        <v>1</v>
      </c>
    </row>
    <row r="267" spans="1:15" hidden="1">
      <c r="A267">
        <v>276</v>
      </c>
      <c r="B267" s="93" t="s">
        <v>373</v>
      </c>
      <c r="C267" t="s">
        <v>18</v>
      </c>
      <c r="E267">
        <v>513</v>
      </c>
      <c r="F267" t="s">
        <v>561</v>
      </c>
      <c r="G267" s="92" t="s">
        <v>585</v>
      </c>
      <c r="H267" s="92" t="s">
        <v>583</v>
      </c>
      <c r="I267" s="98">
        <v>2</v>
      </c>
      <c r="J267" s="5">
        <v>1</v>
      </c>
      <c r="K267" s="5">
        <v>0</v>
      </c>
      <c r="L267" s="5">
        <v>1</v>
      </c>
      <c r="M267" s="5">
        <v>0</v>
      </c>
      <c r="N267" s="5">
        <v>1</v>
      </c>
      <c r="O267" s="5">
        <v>1</v>
      </c>
    </row>
    <row r="268" spans="1:15" hidden="1">
      <c r="A268">
        <v>292</v>
      </c>
      <c r="B268" s="93" t="s">
        <v>375</v>
      </c>
      <c r="C268" t="s">
        <v>376</v>
      </c>
      <c r="E268">
        <v>513</v>
      </c>
      <c r="F268" t="s">
        <v>561</v>
      </c>
      <c r="G268" s="92" t="s">
        <v>585</v>
      </c>
      <c r="H268" s="92" t="s">
        <v>583</v>
      </c>
      <c r="I268" s="98">
        <v>2</v>
      </c>
    </row>
    <row r="269" spans="1:15" hidden="1">
      <c r="A269">
        <v>300</v>
      </c>
      <c r="B269" s="93" t="s">
        <v>377</v>
      </c>
      <c r="C269" t="s">
        <v>19</v>
      </c>
      <c r="E269">
        <v>513</v>
      </c>
      <c r="F269" t="s">
        <v>561</v>
      </c>
      <c r="G269" s="92" t="s">
        <v>585</v>
      </c>
      <c r="H269" s="92" t="s">
        <v>583</v>
      </c>
      <c r="I269" s="98">
        <v>2</v>
      </c>
      <c r="J269" s="5">
        <v>0</v>
      </c>
    </row>
    <row r="270" spans="1:15" hidden="1">
      <c r="A270">
        <v>304</v>
      </c>
      <c r="B270" s="93" t="s">
        <v>378</v>
      </c>
      <c r="C270" t="s">
        <v>189</v>
      </c>
      <c r="E270">
        <v>513</v>
      </c>
      <c r="F270" t="s">
        <v>561</v>
      </c>
      <c r="G270" s="92" t="s">
        <v>585</v>
      </c>
      <c r="H270" s="92" t="s">
        <v>583</v>
      </c>
      <c r="I270" s="98">
        <v>2</v>
      </c>
    </row>
    <row r="271" spans="1:15" hidden="1">
      <c r="A271">
        <v>831</v>
      </c>
      <c r="B271" s="93" t="s">
        <v>383</v>
      </c>
      <c r="C271" t="s">
        <v>384</v>
      </c>
      <c r="E271">
        <v>513</v>
      </c>
      <c r="F271" t="s">
        <v>561</v>
      </c>
      <c r="G271" s="92" t="s">
        <v>585</v>
      </c>
      <c r="H271" s="92" t="s">
        <v>583</v>
      </c>
      <c r="I271" s="98">
        <v>2</v>
      </c>
    </row>
    <row r="272" spans="1:15" hidden="1">
      <c r="A272">
        <v>336</v>
      </c>
      <c r="B272" s="93" t="s">
        <v>391</v>
      </c>
      <c r="C272" t="s">
        <v>392</v>
      </c>
      <c r="E272">
        <v>513</v>
      </c>
      <c r="F272" t="s">
        <v>561</v>
      </c>
      <c r="G272" s="92" t="s">
        <v>585</v>
      </c>
      <c r="H272" s="92" t="s">
        <v>583</v>
      </c>
      <c r="I272" s="98">
        <v>2</v>
      </c>
    </row>
    <row r="273" spans="1:15" hidden="1">
      <c r="A273">
        <v>348</v>
      </c>
      <c r="B273" s="93" t="s">
        <v>394</v>
      </c>
      <c r="C273" t="s">
        <v>2</v>
      </c>
      <c r="E273">
        <v>513</v>
      </c>
      <c r="F273" t="s">
        <v>561</v>
      </c>
      <c r="G273" s="92" t="s">
        <v>585</v>
      </c>
      <c r="H273" s="92" t="s">
        <v>583</v>
      </c>
      <c r="I273" s="98">
        <v>2</v>
      </c>
      <c r="J273" s="5">
        <v>1</v>
      </c>
      <c r="K273" s="5">
        <v>1</v>
      </c>
      <c r="L273" s="5">
        <v>1</v>
      </c>
      <c r="M273" s="5">
        <v>1</v>
      </c>
      <c r="N273" s="5">
        <v>1</v>
      </c>
      <c r="O273" s="5">
        <v>1</v>
      </c>
    </row>
    <row r="274" spans="1:15" hidden="1">
      <c r="A274">
        <v>352</v>
      </c>
      <c r="B274" s="93" t="s">
        <v>395</v>
      </c>
      <c r="C274" t="s">
        <v>20</v>
      </c>
      <c r="E274">
        <v>513</v>
      </c>
      <c r="F274" t="s">
        <v>561</v>
      </c>
      <c r="G274" s="92" t="s">
        <v>585</v>
      </c>
      <c r="H274" s="92" t="s">
        <v>583</v>
      </c>
      <c r="I274" s="98">
        <v>2</v>
      </c>
      <c r="J274" s="5">
        <v>0</v>
      </c>
    </row>
    <row r="275" spans="1:15" hidden="1">
      <c r="A275">
        <v>372</v>
      </c>
      <c r="B275" s="93" t="s">
        <v>400</v>
      </c>
      <c r="C275" t="s">
        <v>21</v>
      </c>
      <c r="E275">
        <v>513</v>
      </c>
      <c r="F275" t="s">
        <v>561</v>
      </c>
      <c r="G275" s="92" t="s">
        <v>585</v>
      </c>
      <c r="H275" s="92" t="s">
        <v>583</v>
      </c>
      <c r="I275" s="98">
        <v>2</v>
      </c>
      <c r="J275" s="5">
        <v>1</v>
      </c>
      <c r="K275" s="5">
        <v>0</v>
      </c>
      <c r="L275" s="5">
        <v>1</v>
      </c>
      <c r="M275" s="5">
        <v>0</v>
      </c>
      <c r="N275" s="5">
        <v>1</v>
      </c>
      <c r="O275" s="5">
        <v>1</v>
      </c>
    </row>
    <row r="276" spans="1:15" hidden="1">
      <c r="A276">
        <v>833</v>
      </c>
      <c r="B276" s="93" t="s">
        <v>200</v>
      </c>
      <c r="C276" t="s">
        <v>22</v>
      </c>
      <c r="E276">
        <v>513</v>
      </c>
      <c r="F276" t="s">
        <v>561</v>
      </c>
      <c r="G276" s="92" t="s">
        <v>585</v>
      </c>
      <c r="H276" s="92" t="s">
        <v>583</v>
      </c>
      <c r="I276" s="98">
        <v>2</v>
      </c>
    </row>
    <row r="277" spans="1:15" hidden="1">
      <c r="A277">
        <v>380</v>
      </c>
      <c r="B277" s="93" t="s">
        <v>403</v>
      </c>
      <c r="C277" t="s">
        <v>23</v>
      </c>
      <c r="E277">
        <v>513</v>
      </c>
      <c r="F277" t="s">
        <v>561</v>
      </c>
      <c r="G277" s="92" t="s">
        <v>585</v>
      </c>
      <c r="H277" s="92" t="s">
        <v>583</v>
      </c>
      <c r="I277" s="98">
        <v>2</v>
      </c>
      <c r="J277" s="5">
        <v>1</v>
      </c>
    </row>
    <row r="278" spans="1:15" hidden="1">
      <c r="A278">
        <v>832</v>
      </c>
      <c r="B278" s="93" t="s">
        <v>406</v>
      </c>
      <c r="C278" t="s">
        <v>407</v>
      </c>
      <c r="E278">
        <v>513</v>
      </c>
      <c r="F278" t="s">
        <v>561</v>
      </c>
      <c r="G278" s="92" t="s">
        <v>585</v>
      </c>
      <c r="H278" s="92" t="s">
        <v>583</v>
      </c>
      <c r="I278" s="98">
        <v>2</v>
      </c>
    </row>
    <row r="279" spans="1:15" hidden="1">
      <c r="A279">
        <v>428</v>
      </c>
      <c r="B279" s="93" t="s">
        <v>416</v>
      </c>
      <c r="C279" t="s">
        <v>24</v>
      </c>
      <c r="E279">
        <v>513</v>
      </c>
      <c r="F279" t="s">
        <v>561</v>
      </c>
      <c r="G279" s="92" t="s">
        <v>585</v>
      </c>
      <c r="H279" s="92" t="s">
        <v>583</v>
      </c>
      <c r="I279" s="98">
        <v>2</v>
      </c>
      <c r="J279" s="5">
        <v>1</v>
      </c>
    </row>
    <row r="280" spans="1:15" hidden="1">
      <c r="A280">
        <v>438</v>
      </c>
      <c r="B280" s="93" t="s">
        <v>422</v>
      </c>
      <c r="C280" t="s">
        <v>25</v>
      </c>
      <c r="E280">
        <v>513</v>
      </c>
      <c r="F280" t="s">
        <v>561</v>
      </c>
      <c r="G280" s="92" t="s">
        <v>585</v>
      </c>
      <c r="H280" s="92" t="s">
        <v>583</v>
      </c>
      <c r="I280" s="98">
        <v>2</v>
      </c>
      <c r="J280" s="5">
        <v>1</v>
      </c>
      <c r="K280" s="5">
        <v>0</v>
      </c>
      <c r="L280" s="5">
        <v>1</v>
      </c>
      <c r="M280" s="5">
        <v>0</v>
      </c>
      <c r="N280" s="5">
        <v>1</v>
      </c>
      <c r="O280" s="5">
        <v>1</v>
      </c>
    </row>
    <row r="281" spans="1:15" hidden="1">
      <c r="A281">
        <v>440</v>
      </c>
      <c r="B281" s="93" t="s">
        <v>423</v>
      </c>
      <c r="C281" t="s">
        <v>26</v>
      </c>
      <c r="E281">
        <v>513</v>
      </c>
      <c r="F281" t="s">
        <v>561</v>
      </c>
      <c r="G281" s="92" t="s">
        <v>585</v>
      </c>
      <c r="H281" s="92" t="s">
        <v>583</v>
      </c>
      <c r="I281" s="98">
        <v>2</v>
      </c>
      <c r="J281" s="5">
        <v>1</v>
      </c>
      <c r="K281" s="5">
        <v>0</v>
      </c>
      <c r="L281" s="5">
        <v>1</v>
      </c>
      <c r="M281" s="5">
        <v>0</v>
      </c>
      <c r="N281" s="5">
        <v>1</v>
      </c>
      <c r="O281" s="5">
        <v>1</v>
      </c>
    </row>
    <row r="282" spans="1:15" hidden="1">
      <c r="A282">
        <v>442</v>
      </c>
      <c r="B282" s="93" t="s">
        <v>424</v>
      </c>
      <c r="C282" t="s">
        <v>27</v>
      </c>
      <c r="E282">
        <v>513</v>
      </c>
      <c r="F282" t="s">
        <v>561</v>
      </c>
      <c r="G282" s="92" t="s">
        <v>585</v>
      </c>
      <c r="H282" s="92" t="s">
        <v>583</v>
      </c>
      <c r="I282" s="98">
        <v>2</v>
      </c>
      <c r="J282" s="5">
        <v>1</v>
      </c>
    </row>
    <row r="283" spans="1:15" hidden="1">
      <c r="A283">
        <v>470</v>
      </c>
      <c r="B283" s="93" t="s">
        <v>430</v>
      </c>
      <c r="C283" t="s">
        <v>28</v>
      </c>
      <c r="E283">
        <v>513</v>
      </c>
      <c r="F283" t="s">
        <v>561</v>
      </c>
      <c r="G283" s="92" t="s">
        <v>585</v>
      </c>
      <c r="H283" s="92" t="s">
        <v>583</v>
      </c>
      <c r="I283" s="98">
        <v>2</v>
      </c>
      <c r="J283" s="5">
        <v>1</v>
      </c>
    </row>
    <row r="284" spans="1:15" hidden="1">
      <c r="A284">
        <v>492</v>
      </c>
      <c r="B284" s="93" t="s">
        <v>437</v>
      </c>
      <c r="C284" t="s">
        <v>29</v>
      </c>
      <c r="E284">
        <v>513</v>
      </c>
      <c r="F284" t="s">
        <v>561</v>
      </c>
      <c r="G284" s="92" t="s">
        <v>585</v>
      </c>
      <c r="H284" s="92" t="s">
        <v>583</v>
      </c>
      <c r="I284" s="98">
        <v>2</v>
      </c>
    </row>
    <row r="285" spans="1:15" hidden="1">
      <c r="A285">
        <v>499</v>
      </c>
      <c r="B285" s="93" t="s">
        <v>202</v>
      </c>
      <c r="C285" t="s">
        <v>194</v>
      </c>
      <c r="E285">
        <v>513</v>
      </c>
      <c r="F285" t="s">
        <v>561</v>
      </c>
      <c r="G285" s="92" t="s">
        <v>585</v>
      </c>
      <c r="H285" s="92" t="s">
        <v>583</v>
      </c>
      <c r="I285" s="98">
        <v>2</v>
      </c>
    </row>
    <row r="286" spans="1:15" hidden="1">
      <c r="A286">
        <v>528</v>
      </c>
      <c r="B286" s="93" t="s">
        <v>446</v>
      </c>
      <c r="C286" t="s">
        <v>30</v>
      </c>
      <c r="E286">
        <v>513</v>
      </c>
      <c r="F286" t="s">
        <v>561</v>
      </c>
      <c r="G286" s="92" t="s">
        <v>585</v>
      </c>
      <c r="H286" s="92" t="s">
        <v>583</v>
      </c>
      <c r="I286" s="98">
        <v>2</v>
      </c>
      <c r="J286" s="5">
        <v>1</v>
      </c>
      <c r="K286" s="5">
        <v>0</v>
      </c>
      <c r="L286" s="5">
        <v>1</v>
      </c>
      <c r="M286" s="5">
        <v>1</v>
      </c>
      <c r="N286" s="5">
        <v>1</v>
      </c>
      <c r="O286" s="5">
        <v>1</v>
      </c>
    </row>
    <row r="287" spans="1:15" hidden="1">
      <c r="A287">
        <v>578</v>
      </c>
      <c r="B287" s="93" t="s">
        <v>456</v>
      </c>
      <c r="C287" t="s">
        <v>31</v>
      </c>
      <c r="E287">
        <v>513</v>
      </c>
      <c r="F287" t="s">
        <v>561</v>
      </c>
      <c r="G287" s="92" t="s">
        <v>585</v>
      </c>
      <c r="H287" s="92" t="s">
        <v>583</v>
      </c>
      <c r="I287" s="98">
        <v>2</v>
      </c>
      <c r="J287" s="5">
        <v>1</v>
      </c>
      <c r="K287" s="5">
        <v>0</v>
      </c>
      <c r="L287" s="5">
        <v>1</v>
      </c>
      <c r="M287" s="5">
        <v>0</v>
      </c>
      <c r="N287" s="5">
        <v>1</v>
      </c>
      <c r="O287" s="5">
        <v>1</v>
      </c>
    </row>
    <row r="288" spans="1:15" hidden="1">
      <c r="A288">
        <v>616</v>
      </c>
      <c r="B288" s="93" t="s">
        <v>467</v>
      </c>
      <c r="C288" t="s">
        <v>3</v>
      </c>
      <c r="E288">
        <v>513</v>
      </c>
      <c r="F288" t="s">
        <v>561</v>
      </c>
      <c r="G288" s="92" t="s">
        <v>585</v>
      </c>
      <c r="H288" s="92" t="s">
        <v>583</v>
      </c>
      <c r="I288" s="98">
        <v>2</v>
      </c>
      <c r="J288" s="5">
        <v>1</v>
      </c>
      <c r="K288" s="98">
        <v>0</v>
      </c>
      <c r="L288" s="5">
        <v>1</v>
      </c>
      <c r="M288" s="98">
        <v>1</v>
      </c>
      <c r="N288" s="5">
        <v>1</v>
      </c>
      <c r="O288" s="98">
        <v>1</v>
      </c>
    </row>
    <row r="289" spans="1:15" hidden="1">
      <c r="A289">
        <v>620</v>
      </c>
      <c r="B289" s="93" t="s">
        <v>468</v>
      </c>
      <c r="C289" t="s">
        <v>32</v>
      </c>
      <c r="E289">
        <v>513</v>
      </c>
      <c r="F289" t="s">
        <v>561</v>
      </c>
      <c r="G289" s="92" t="s">
        <v>585</v>
      </c>
      <c r="H289" s="92" t="s">
        <v>583</v>
      </c>
      <c r="I289" s="98">
        <v>2</v>
      </c>
      <c r="J289" s="5">
        <v>1</v>
      </c>
      <c r="K289" s="5">
        <v>1</v>
      </c>
      <c r="L289" s="5">
        <v>1</v>
      </c>
      <c r="M289" s="5">
        <v>1</v>
      </c>
      <c r="N289" s="5">
        <v>1</v>
      </c>
      <c r="O289" s="5">
        <v>1</v>
      </c>
    </row>
    <row r="290" spans="1:15" hidden="1">
      <c r="A290">
        <v>498</v>
      </c>
      <c r="B290" s="93" t="s">
        <v>203</v>
      </c>
      <c r="C290" t="s">
        <v>4</v>
      </c>
      <c r="E290">
        <v>513</v>
      </c>
      <c r="F290" t="s">
        <v>561</v>
      </c>
      <c r="G290" s="92" t="s">
        <v>585</v>
      </c>
      <c r="H290" s="92" t="s">
        <v>583</v>
      </c>
      <c r="I290" s="98">
        <v>2</v>
      </c>
      <c r="O290">
        <v>0</v>
      </c>
    </row>
    <row r="291" spans="1:15" hidden="1">
      <c r="A291">
        <v>642</v>
      </c>
      <c r="B291" s="93" t="s">
        <v>474</v>
      </c>
      <c r="C291" t="s">
        <v>5</v>
      </c>
      <c r="E291">
        <v>513</v>
      </c>
      <c r="F291" t="s">
        <v>561</v>
      </c>
      <c r="G291" s="92" t="s">
        <v>585</v>
      </c>
      <c r="H291" s="92" t="s">
        <v>583</v>
      </c>
      <c r="I291" s="98">
        <v>2</v>
      </c>
      <c r="J291" s="5">
        <v>1</v>
      </c>
      <c r="K291" s="5">
        <v>1</v>
      </c>
      <c r="L291" s="5">
        <v>1</v>
      </c>
      <c r="M291" s="5">
        <v>0</v>
      </c>
      <c r="N291" s="5">
        <v>1</v>
      </c>
      <c r="O291" s="5">
        <v>1</v>
      </c>
    </row>
    <row r="292" spans="1:15" hidden="1">
      <c r="A292">
        <v>643</v>
      </c>
      <c r="B292" s="93" t="s">
        <v>475</v>
      </c>
      <c r="C292" t="s">
        <v>6</v>
      </c>
      <c r="E292">
        <v>513</v>
      </c>
      <c r="F292" t="s">
        <v>561</v>
      </c>
      <c r="G292" s="92" t="s">
        <v>585</v>
      </c>
      <c r="H292" s="92" t="s">
        <v>583</v>
      </c>
      <c r="I292" s="98">
        <v>2</v>
      </c>
      <c r="J292" s="5">
        <v>0</v>
      </c>
      <c r="K292" s="5">
        <v>0</v>
      </c>
      <c r="L292" s="5">
        <v>1</v>
      </c>
      <c r="M292" s="5">
        <v>0</v>
      </c>
      <c r="N292" s="5">
        <v>1</v>
      </c>
      <c r="O292" s="5">
        <v>1</v>
      </c>
    </row>
    <row r="293" spans="1:15" hidden="1">
      <c r="A293">
        <v>666</v>
      </c>
      <c r="B293" s="93" t="s">
        <v>484</v>
      </c>
      <c r="C293" t="s">
        <v>485</v>
      </c>
      <c r="E293">
        <v>513</v>
      </c>
      <c r="F293" t="s">
        <v>561</v>
      </c>
      <c r="G293" s="92" t="s">
        <v>585</v>
      </c>
      <c r="H293" s="92" t="s">
        <v>583</v>
      </c>
      <c r="I293" s="98">
        <v>2</v>
      </c>
    </row>
    <row r="294" spans="1:15" hidden="1">
      <c r="A294">
        <v>674</v>
      </c>
      <c r="B294" s="93" t="s">
        <v>489</v>
      </c>
      <c r="C294" t="s">
        <v>33</v>
      </c>
      <c r="E294">
        <v>513</v>
      </c>
      <c r="F294" t="s">
        <v>561</v>
      </c>
      <c r="G294" s="92" t="s">
        <v>585</v>
      </c>
      <c r="H294" s="92" t="s">
        <v>583</v>
      </c>
      <c r="I294" s="98">
        <v>2</v>
      </c>
    </row>
    <row r="295" spans="1:15" hidden="1">
      <c r="A295">
        <v>688</v>
      </c>
      <c r="B295" s="93" t="s">
        <v>204</v>
      </c>
      <c r="C295" t="s">
        <v>193</v>
      </c>
      <c r="E295">
        <v>513</v>
      </c>
      <c r="F295" t="s">
        <v>561</v>
      </c>
      <c r="G295" s="92" t="s">
        <v>585</v>
      </c>
      <c r="H295" s="92" t="s">
        <v>583</v>
      </c>
      <c r="I295" s="98">
        <v>2</v>
      </c>
    </row>
    <row r="296" spans="1:15" hidden="1">
      <c r="A296">
        <v>703</v>
      </c>
      <c r="B296" s="93" t="s">
        <v>496</v>
      </c>
      <c r="C296" t="s">
        <v>7</v>
      </c>
      <c r="E296">
        <v>513</v>
      </c>
      <c r="F296" t="s">
        <v>561</v>
      </c>
      <c r="G296" s="92" t="s">
        <v>585</v>
      </c>
      <c r="H296" s="92" t="s">
        <v>583</v>
      </c>
      <c r="I296" s="98">
        <v>2</v>
      </c>
      <c r="J296" s="5">
        <v>1</v>
      </c>
      <c r="K296" s="5">
        <v>0</v>
      </c>
      <c r="L296" s="5">
        <v>1</v>
      </c>
      <c r="M296" s="5">
        <v>0</v>
      </c>
      <c r="N296" s="5">
        <v>1</v>
      </c>
      <c r="O296" s="5">
        <v>1</v>
      </c>
    </row>
    <row r="297" spans="1:15" hidden="1">
      <c r="A297">
        <v>705</v>
      </c>
      <c r="B297" s="93" t="s">
        <v>497</v>
      </c>
      <c r="C297" t="s">
        <v>498</v>
      </c>
      <c r="E297">
        <v>513</v>
      </c>
      <c r="F297" t="s">
        <v>561</v>
      </c>
      <c r="G297" s="92" t="s">
        <v>585</v>
      </c>
      <c r="H297" s="92" t="s">
        <v>583</v>
      </c>
      <c r="I297" s="98">
        <v>2</v>
      </c>
      <c r="J297" s="5">
        <v>1</v>
      </c>
      <c r="K297" s="5">
        <v>1</v>
      </c>
      <c r="L297" s="5">
        <v>1</v>
      </c>
      <c r="M297" s="5">
        <v>0</v>
      </c>
      <c r="N297" s="5">
        <v>1</v>
      </c>
      <c r="O297" s="5">
        <v>1</v>
      </c>
    </row>
    <row r="298" spans="1:15" hidden="1">
      <c r="A298">
        <v>724</v>
      </c>
      <c r="B298" s="93" t="s">
        <v>504</v>
      </c>
      <c r="C298" t="s">
        <v>34</v>
      </c>
      <c r="E298">
        <v>513</v>
      </c>
      <c r="F298" t="s">
        <v>561</v>
      </c>
      <c r="G298" s="92" t="s">
        <v>585</v>
      </c>
      <c r="H298" s="92" t="s">
        <v>583</v>
      </c>
      <c r="I298" s="98">
        <v>2</v>
      </c>
      <c r="J298" s="5">
        <v>1</v>
      </c>
      <c r="K298" s="5">
        <v>0</v>
      </c>
      <c r="L298" s="5">
        <v>1</v>
      </c>
      <c r="M298" s="5">
        <v>0</v>
      </c>
      <c r="N298" s="5">
        <v>1</v>
      </c>
      <c r="O298" s="5">
        <v>1</v>
      </c>
    </row>
    <row r="299" spans="1:15" hidden="1">
      <c r="A299">
        <v>744</v>
      </c>
      <c r="B299" s="93" t="s">
        <v>510</v>
      </c>
      <c r="C299" t="s">
        <v>511</v>
      </c>
      <c r="E299">
        <v>513</v>
      </c>
      <c r="F299" t="s">
        <v>561</v>
      </c>
      <c r="G299" s="92" t="s">
        <v>585</v>
      </c>
      <c r="H299" s="92" t="s">
        <v>583</v>
      </c>
      <c r="I299" s="98">
        <v>2</v>
      </c>
    </row>
    <row r="300" spans="1:15" hidden="1">
      <c r="A300">
        <v>752</v>
      </c>
      <c r="B300" s="93" t="s">
        <v>514</v>
      </c>
      <c r="C300" t="s">
        <v>35</v>
      </c>
      <c r="E300">
        <v>513</v>
      </c>
      <c r="F300" t="s">
        <v>561</v>
      </c>
      <c r="G300" s="92" t="s">
        <v>585</v>
      </c>
      <c r="H300" s="92" t="s">
        <v>583</v>
      </c>
      <c r="I300" s="98">
        <v>2</v>
      </c>
      <c r="J300" s="5">
        <v>1</v>
      </c>
      <c r="K300" s="5">
        <v>0</v>
      </c>
      <c r="L300" s="5">
        <v>1</v>
      </c>
      <c r="M300" s="5">
        <v>0</v>
      </c>
      <c r="N300" s="5">
        <v>1</v>
      </c>
      <c r="O300" s="5">
        <v>1</v>
      </c>
    </row>
    <row r="301" spans="1:15" hidden="1">
      <c r="A301">
        <v>756</v>
      </c>
      <c r="B301" s="93" t="s">
        <v>515</v>
      </c>
      <c r="C301" t="s">
        <v>36</v>
      </c>
      <c r="E301">
        <v>513</v>
      </c>
      <c r="F301" t="s">
        <v>561</v>
      </c>
      <c r="G301" s="92" t="s">
        <v>585</v>
      </c>
      <c r="H301" s="92" t="s">
        <v>583</v>
      </c>
      <c r="I301" s="98">
        <v>2</v>
      </c>
      <c r="J301" s="5">
        <v>1</v>
      </c>
      <c r="K301" s="5"/>
      <c r="L301" s="5"/>
      <c r="M301" s="5"/>
      <c r="N301" s="5">
        <v>1</v>
      </c>
      <c r="O301" s="5">
        <v>1</v>
      </c>
    </row>
    <row r="302" spans="1:15" hidden="1">
      <c r="A302">
        <v>807</v>
      </c>
      <c r="B302" s="93" t="s">
        <v>519</v>
      </c>
      <c r="C302" t="s">
        <v>520</v>
      </c>
      <c r="E302">
        <v>513</v>
      </c>
      <c r="F302" t="s">
        <v>561</v>
      </c>
      <c r="G302" s="92" t="s">
        <v>585</v>
      </c>
      <c r="H302" s="92" t="s">
        <v>583</v>
      </c>
      <c r="I302" s="98">
        <v>2</v>
      </c>
    </row>
    <row r="303" spans="1:15" hidden="1">
      <c r="A303">
        <v>804</v>
      </c>
      <c r="B303" s="93" t="s">
        <v>531</v>
      </c>
      <c r="C303" t="s">
        <v>8</v>
      </c>
      <c r="E303">
        <v>513</v>
      </c>
      <c r="F303" t="s">
        <v>561</v>
      </c>
      <c r="G303" s="92" t="s">
        <v>585</v>
      </c>
      <c r="H303" s="92" t="s">
        <v>583</v>
      </c>
      <c r="I303" s="98">
        <v>2</v>
      </c>
      <c r="J303" s="5">
        <v>0</v>
      </c>
      <c r="K303" s="5">
        <v>0</v>
      </c>
      <c r="L303" s="5">
        <v>1</v>
      </c>
      <c r="M303" s="5">
        <v>0</v>
      </c>
      <c r="N303" s="5">
        <v>1</v>
      </c>
      <c r="O303" s="5">
        <v>1</v>
      </c>
    </row>
    <row r="304" spans="1:15" hidden="1">
      <c r="A304">
        <v>826</v>
      </c>
      <c r="B304" s="93" t="s">
        <v>533</v>
      </c>
      <c r="C304" t="s">
        <v>534</v>
      </c>
      <c r="E304">
        <v>513</v>
      </c>
      <c r="F304" t="s">
        <v>561</v>
      </c>
      <c r="G304" s="92" t="s">
        <v>585</v>
      </c>
      <c r="H304" s="92" t="s">
        <v>583</v>
      </c>
      <c r="I304" s="98">
        <v>2</v>
      </c>
      <c r="J304" s="5">
        <v>1</v>
      </c>
    </row>
    <row r="305" spans="1:15" hidden="1">
      <c r="A305">
        <v>840</v>
      </c>
      <c r="B305" s="93" t="s">
        <v>538</v>
      </c>
      <c r="C305" t="s">
        <v>539</v>
      </c>
      <c r="E305">
        <v>513</v>
      </c>
      <c r="F305" t="s">
        <v>561</v>
      </c>
      <c r="G305" s="92" t="s">
        <v>585</v>
      </c>
      <c r="H305" s="92" t="s">
        <v>583</v>
      </c>
      <c r="I305" s="98">
        <v>2</v>
      </c>
      <c r="J305" s="5">
        <v>1</v>
      </c>
    </row>
    <row r="306" spans="1:15" hidden="1">
      <c r="A306">
        <v>60</v>
      </c>
      <c r="B306" s="93" t="s">
        <v>296</v>
      </c>
      <c r="C306" t="s">
        <v>188</v>
      </c>
      <c r="E306">
        <v>21</v>
      </c>
      <c r="F306" t="s">
        <v>232</v>
      </c>
      <c r="G306" s="92" t="s">
        <v>585</v>
      </c>
      <c r="H306" s="92" t="s">
        <v>583</v>
      </c>
      <c r="I306" s="98">
        <v>3</v>
      </c>
    </row>
    <row r="307" spans="1:15" hidden="1">
      <c r="A307">
        <v>124</v>
      </c>
      <c r="B307" s="93" t="s">
        <v>316</v>
      </c>
      <c r="C307" t="s">
        <v>38</v>
      </c>
      <c r="E307">
        <v>21</v>
      </c>
      <c r="F307" t="s">
        <v>232</v>
      </c>
      <c r="G307" s="92" t="s">
        <v>585</v>
      </c>
      <c r="H307" s="92" t="s">
        <v>583</v>
      </c>
      <c r="I307" s="98">
        <v>3</v>
      </c>
      <c r="J307" s="5">
        <v>1</v>
      </c>
      <c r="K307" s="5">
        <v>0</v>
      </c>
      <c r="L307" s="5">
        <v>1</v>
      </c>
      <c r="M307" s="5">
        <v>0</v>
      </c>
      <c r="N307" s="5">
        <v>1</v>
      </c>
      <c r="O307" s="5">
        <v>1</v>
      </c>
    </row>
    <row r="308" spans="1:15" hidden="1">
      <c r="A308">
        <v>304</v>
      </c>
      <c r="B308" s="93" t="s">
        <v>378</v>
      </c>
      <c r="C308" t="s">
        <v>189</v>
      </c>
      <c r="E308">
        <v>21</v>
      </c>
      <c r="F308" t="s">
        <v>232</v>
      </c>
      <c r="G308" s="92" t="s">
        <v>585</v>
      </c>
      <c r="H308" s="92" t="s">
        <v>583</v>
      </c>
      <c r="I308" s="98">
        <v>3</v>
      </c>
    </row>
    <row r="309" spans="1:15" hidden="1">
      <c r="A309">
        <v>666</v>
      </c>
      <c r="B309" s="93" t="s">
        <v>484</v>
      </c>
      <c r="C309" t="s">
        <v>485</v>
      </c>
      <c r="E309">
        <v>21</v>
      </c>
      <c r="F309" t="s">
        <v>232</v>
      </c>
      <c r="G309" s="92" t="s">
        <v>585</v>
      </c>
      <c r="H309" s="92" t="s">
        <v>583</v>
      </c>
      <c r="I309" s="98">
        <v>3</v>
      </c>
    </row>
    <row r="310" spans="1:15" hidden="1">
      <c r="A310">
        <v>840</v>
      </c>
      <c r="B310" s="93" t="s">
        <v>538</v>
      </c>
      <c r="C310" t="s">
        <v>539</v>
      </c>
      <c r="E310">
        <v>21</v>
      </c>
      <c r="F310" t="s">
        <v>232</v>
      </c>
      <c r="G310" s="92" t="s">
        <v>585</v>
      </c>
      <c r="H310" s="92" t="s">
        <v>583</v>
      </c>
      <c r="I310" s="98">
        <v>3</v>
      </c>
      <c r="J310" s="5">
        <v>1</v>
      </c>
    </row>
    <row r="311" spans="1:15" hidden="1">
      <c r="A311">
        <v>248</v>
      </c>
      <c r="B311" s="93" t="s">
        <v>273</v>
      </c>
      <c r="C311" t="s">
        <v>274</v>
      </c>
      <c r="E311">
        <v>150</v>
      </c>
      <c r="F311" t="s">
        <v>228</v>
      </c>
      <c r="G311" s="92" t="s">
        <v>585</v>
      </c>
      <c r="H311" s="92" t="s">
        <v>583</v>
      </c>
      <c r="I311" s="98">
        <v>4</v>
      </c>
    </row>
    <row r="312" spans="1:15" hidden="1">
      <c r="A312">
        <v>8</v>
      </c>
      <c r="B312" s="93" t="s">
        <v>275</v>
      </c>
      <c r="C312" t="s">
        <v>9</v>
      </c>
      <c r="E312">
        <v>150</v>
      </c>
      <c r="F312" t="s">
        <v>228</v>
      </c>
      <c r="G312" s="92" t="s">
        <v>585</v>
      </c>
      <c r="H312" s="92" t="s">
        <v>583</v>
      </c>
      <c r="I312" s="98">
        <v>4</v>
      </c>
      <c r="J312" s="5">
        <v>1</v>
      </c>
    </row>
    <row r="313" spans="1:15" hidden="1">
      <c r="A313">
        <v>20</v>
      </c>
      <c r="B313" s="93" t="s">
        <v>278</v>
      </c>
      <c r="C313" t="s">
        <v>10</v>
      </c>
      <c r="E313">
        <v>150</v>
      </c>
      <c r="F313" t="s">
        <v>228</v>
      </c>
      <c r="G313" s="92" t="s">
        <v>585</v>
      </c>
      <c r="H313" s="92" t="s">
        <v>583</v>
      </c>
      <c r="I313" s="98">
        <v>4</v>
      </c>
      <c r="J313" s="5">
        <v>1</v>
      </c>
    </row>
    <row r="314" spans="1:15" hidden="1">
      <c r="A314">
        <v>40</v>
      </c>
      <c r="B314" s="93" t="s">
        <v>286</v>
      </c>
      <c r="C314" t="s">
        <v>11</v>
      </c>
      <c r="E314">
        <v>150</v>
      </c>
      <c r="F314" t="s">
        <v>228</v>
      </c>
      <c r="G314" s="92" t="s">
        <v>585</v>
      </c>
      <c r="H314" s="92" t="s">
        <v>583</v>
      </c>
      <c r="I314" s="98">
        <v>4</v>
      </c>
      <c r="J314" s="5">
        <v>1</v>
      </c>
      <c r="K314" s="5">
        <v>0</v>
      </c>
      <c r="L314" s="5">
        <v>1</v>
      </c>
      <c r="M314" s="5">
        <v>0</v>
      </c>
      <c r="N314" s="5">
        <v>1</v>
      </c>
      <c r="O314" s="5">
        <v>1</v>
      </c>
    </row>
    <row r="315" spans="1:15" hidden="1">
      <c r="A315">
        <v>112</v>
      </c>
      <c r="B315" s="93" t="s">
        <v>292</v>
      </c>
      <c r="C315" t="s">
        <v>0</v>
      </c>
      <c r="E315">
        <v>150</v>
      </c>
      <c r="F315" t="s">
        <v>228</v>
      </c>
      <c r="G315" s="92" t="s">
        <v>585</v>
      </c>
      <c r="H315" s="92" t="s">
        <v>583</v>
      </c>
      <c r="I315" s="98">
        <v>4</v>
      </c>
      <c r="J315" s="5">
        <v>1</v>
      </c>
      <c r="K315" s="5">
        <v>0</v>
      </c>
      <c r="L315" s="5">
        <v>1</v>
      </c>
      <c r="M315" s="5">
        <v>0</v>
      </c>
      <c r="N315" s="5">
        <v>1</v>
      </c>
      <c r="O315" s="5">
        <v>1</v>
      </c>
    </row>
    <row r="316" spans="1:15" hidden="1">
      <c r="A316">
        <v>56</v>
      </c>
      <c r="B316" s="93" t="s">
        <v>293</v>
      </c>
      <c r="C316" t="s">
        <v>12</v>
      </c>
      <c r="E316">
        <v>150</v>
      </c>
      <c r="F316" t="s">
        <v>228</v>
      </c>
      <c r="G316" s="92" t="s">
        <v>585</v>
      </c>
      <c r="H316" s="92" t="s">
        <v>583</v>
      </c>
      <c r="I316" s="98">
        <v>4</v>
      </c>
      <c r="J316" s="5">
        <v>1</v>
      </c>
    </row>
    <row r="317" spans="1:15" hidden="1">
      <c r="A317">
        <v>70</v>
      </c>
      <c r="B317" s="93" t="s">
        <v>300</v>
      </c>
      <c r="C317" t="s">
        <v>301</v>
      </c>
      <c r="E317">
        <v>150</v>
      </c>
      <c r="F317" t="s">
        <v>228</v>
      </c>
      <c r="G317" s="92" t="s">
        <v>585</v>
      </c>
      <c r="H317" s="92" t="s">
        <v>583</v>
      </c>
      <c r="I317" s="98">
        <v>4</v>
      </c>
      <c r="J317" s="5">
        <v>0</v>
      </c>
      <c r="K317" s="5">
        <v>1</v>
      </c>
      <c r="L317" s="5">
        <v>1</v>
      </c>
      <c r="M317" s="5">
        <v>0</v>
      </c>
      <c r="N317" s="5">
        <v>1</v>
      </c>
      <c r="O317" s="5">
        <v>1</v>
      </c>
    </row>
    <row r="318" spans="1:15" hidden="1">
      <c r="A318">
        <v>100</v>
      </c>
      <c r="B318" s="93" t="s">
        <v>309</v>
      </c>
      <c r="C318" t="s">
        <v>1</v>
      </c>
      <c r="E318">
        <v>150</v>
      </c>
      <c r="F318" t="s">
        <v>228</v>
      </c>
      <c r="G318" s="92" t="s">
        <v>585</v>
      </c>
      <c r="H318" s="92" t="s">
        <v>583</v>
      </c>
      <c r="I318" s="98">
        <v>4</v>
      </c>
      <c r="J318" s="5">
        <v>1</v>
      </c>
      <c r="K318" s="5">
        <v>1</v>
      </c>
      <c r="L318" s="5">
        <v>1</v>
      </c>
      <c r="M318" s="5">
        <v>0</v>
      </c>
      <c r="N318" s="5">
        <v>1</v>
      </c>
      <c r="O318" s="5">
        <v>1</v>
      </c>
    </row>
    <row r="319" spans="1:15" hidden="1">
      <c r="A319">
        <v>830</v>
      </c>
      <c r="B319" s="93" t="s">
        <v>320</v>
      </c>
      <c r="C319" t="s">
        <v>13</v>
      </c>
      <c r="E319">
        <v>150</v>
      </c>
      <c r="F319" t="s">
        <v>228</v>
      </c>
      <c r="G319" s="92" t="s">
        <v>585</v>
      </c>
      <c r="H319" s="92" t="s">
        <v>583</v>
      </c>
      <c r="I319" s="98">
        <v>4</v>
      </c>
    </row>
    <row r="320" spans="1:15" hidden="1">
      <c r="A320">
        <v>191</v>
      </c>
      <c r="B320" s="93" t="s">
        <v>337</v>
      </c>
      <c r="C320" t="s">
        <v>338</v>
      </c>
      <c r="E320">
        <v>150</v>
      </c>
      <c r="F320" t="s">
        <v>228</v>
      </c>
      <c r="G320" s="92" t="s">
        <v>585</v>
      </c>
      <c r="H320" s="92" t="s">
        <v>583</v>
      </c>
      <c r="I320" s="98">
        <v>4</v>
      </c>
      <c r="J320" s="5">
        <v>1</v>
      </c>
    </row>
    <row r="321" spans="1:15" hidden="1">
      <c r="A321">
        <v>203</v>
      </c>
      <c r="B321" s="93" t="s">
        <v>342</v>
      </c>
      <c r="C321" t="s">
        <v>343</v>
      </c>
      <c r="E321">
        <v>150</v>
      </c>
      <c r="F321" t="s">
        <v>228</v>
      </c>
      <c r="G321" s="92" t="s">
        <v>585</v>
      </c>
      <c r="H321" s="92" t="s">
        <v>583</v>
      </c>
      <c r="I321" s="98">
        <v>4</v>
      </c>
      <c r="J321" s="5">
        <v>1</v>
      </c>
      <c r="K321" s="5">
        <v>0</v>
      </c>
      <c r="L321" s="5">
        <v>1</v>
      </c>
      <c r="M321" s="5">
        <v>1</v>
      </c>
      <c r="N321" s="5">
        <v>1</v>
      </c>
      <c r="O321" s="5">
        <v>1</v>
      </c>
    </row>
    <row r="322" spans="1:15" hidden="1">
      <c r="A322">
        <v>208</v>
      </c>
      <c r="B322" s="93" t="s">
        <v>348</v>
      </c>
      <c r="C322" t="s">
        <v>14</v>
      </c>
      <c r="E322">
        <v>150</v>
      </c>
      <c r="F322" t="s">
        <v>228</v>
      </c>
      <c r="G322" s="92" t="s">
        <v>585</v>
      </c>
      <c r="H322" s="92" t="s">
        <v>583</v>
      </c>
      <c r="I322" s="98">
        <v>4</v>
      </c>
      <c r="J322" s="5">
        <v>1</v>
      </c>
      <c r="K322" s="5">
        <v>0</v>
      </c>
      <c r="L322" s="5">
        <v>1</v>
      </c>
      <c r="M322" s="5">
        <v>0</v>
      </c>
      <c r="N322" s="5">
        <v>1</v>
      </c>
      <c r="O322" s="5">
        <v>1</v>
      </c>
    </row>
    <row r="323" spans="1:15" hidden="1">
      <c r="A323">
        <v>233</v>
      </c>
      <c r="B323" s="93" t="s">
        <v>357</v>
      </c>
      <c r="C323" t="s">
        <v>15</v>
      </c>
      <c r="E323">
        <v>150</v>
      </c>
      <c r="F323" t="s">
        <v>228</v>
      </c>
      <c r="G323" s="92" t="s">
        <v>585</v>
      </c>
      <c r="H323" s="92" t="s">
        <v>583</v>
      </c>
      <c r="I323" s="98">
        <v>4</v>
      </c>
      <c r="J323" s="5">
        <v>1</v>
      </c>
      <c r="K323" s="5">
        <v>1</v>
      </c>
      <c r="L323" s="5">
        <v>1</v>
      </c>
      <c r="M323" s="5">
        <v>1</v>
      </c>
      <c r="N323" s="5">
        <v>0</v>
      </c>
      <c r="O323" s="5">
        <v>1</v>
      </c>
    </row>
    <row r="324" spans="1:15" hidden="1">
      <c r="A324">
        <v>234</v>
      </c>
      <c r="B324" s="93" t="s">
        <v>361</v>
      </c>
      <c r="C324" t="s">
        <v>362</v>
      </c>
      <c r="E324">
        <v>150</v>
      </c>
      <c r="F324" t="s">
        <v>228</v>
      </c>
      <c r="G324" s="92" t="s">
        <v>585</v>
      </c>
      <c r="H324" s="92" t="s">
        <v>583</v>
      </c>
      <c r="I324" s="98">
        <v>4</v>
      </c>
    </row>
    <row r="325" spans="1:15" hidden="1">
      <c r="A325">
        <v>246</v>
      </c>
      <c r="B325" s="93" t="s">
        <v>364</v>
      </c>
      <c r="C325" t="s">
        <v>16</v>
      </c>
      <c r="E325">
        <v>150</v>
      </c>
      <c r="F325" t="s">
        <v>228</v>
      </c>
      <c r="G325" s="92" t="s">
        <v>585</v>
      </c>
      <c r="H325" s="92" t="s">
        <v>583</v>
      </c>
      <c r="I325" s="98">
        <v>4</v>
      </c>
      <c r="J325" s="5">
        <v>1</v>
      </c>
      <c r="K325" s="5">
        <v>0</v>
      </c>
      <c r="L325" s="5">
        <v>1</v>
      </c>
      <c r="M325" s="5">
        <v>1</v>
      </c>
      <c r="N325" s="5">
        <v>1</v>
      </c>
      <c r="O325" s="5">
        <v>1</v>
      </c>
    </row>
    <row r="326" spans="1:15" hidden="1">
      <c r="A326">
        <v>250</v>
      </c>
      <c r="B326" s="93" t="s">
        <v>365</v>
      </c>
      <c r="C326" t="s">
        <v>17</v>
      </c>
      <c r="E326">
        <v>150</v>
      </c>
      <c r="F326" t="s">
        <v>228</v>
      </c>
      <c r="G326" s="92" t="s">
        <v>585</v>
      </c>
      <c r="H326" s="92" t="s">
        <v>583</v>
      </c>
      <c r="I326" s="98">
        <v>4</v>
      </c>
      <c r="J326" s="5">
        <v>1</v>
      </c>
      <c r="K326" s="5">
        <v>0</v>
      </c>
      <c r="L326" s="5">
        <v>1</v>
      </c>
      <c r="M326" s="5">
        <v>0</v>
      </c>
      <c r="N326" s="5">
        <v>1</v>
      </c>
      <c r="O326" s="5">
        <v>1</v>
      </c>
    </row>
    <row r="327" spans="1:15" hidden="1">
      <c r="A327">
        <v>276</v>
      </c>
      <c r="B327" s="93" t="s">
        <v>373</v>
      </c>
      <c r="C327" t="s">
        <v>18</v>
      </c>
      <c r="E327">
        <v>150</v>
      </c>
      <c r="F327" t="s">
        <v>228</v>
      </c>
      <c r="G327" s="92" t="s">
        <v>585</v>
      </c>
      <c r="H327" s="92" t="s">
        <v>583</v>
      </c>
      <c r="I327" s="98">
        <v>4</v>
      </c>
      <c r="J327" s="5">
        <v>1</v>
      </c>
      <c r="K327" s="5">
        <v>0</v>
      </c>
      <c r="L327" s="5">
        <v>1</v>
      </c>
      <c r="M327" s="5">
        <v>0</v>
      </c>
      <c r="N327" s="5">
        <v>1</v>
      </c>
      <c r="O327" s="5">
        <v>1</v>
      </c>
    </row>
    <row r="328" spans="1:15" hidden="1">
      <c r="A328">
        <v>292</v>
      </c>
      <c r="B328" s="93" t="s">
        <v>375</v>
      </c>
      <c r="C328" t="s">
        <v>376</v>
      </c>
      <c r="E328">
        <v>150</v>
      </c>
      <c r="F328" t="s">
        <v>228</v>
      </c>
      <c r="G328" s="92" t="s">
        <v>585</v>
      </c>
      <c r="H328" s="92" t="s">
        <v>583</v>
      </c>
      <c r="I328" s="98">
        <v>4</v>
      </c>
    </row>
    <row r="329" spans="1:15" hidden="1">
      <c r="A329">
        <v>300</v>
      </c>
      <c r="B329" s="93" t="s">
        <v>377</v>
      </c>
      <c r="C329" t="s">
        <v>19</v>
      </c>
      <c r="E329">
        <v>150</v>
      </c>
      <c r="F329" t="s">
        <v>228</v>
      </c>
      <c r="G329" s="92" t="s">
        <v>585</v>
      </c>
      <c r="H329" s="92" t="s">
        <v>583</v>
      </c>
      <c r="I329" s="98">
        <v>4</v>
      </c>
      <c r="J329" s="5">
        <v>0</v>
      </c>
    </row>
    <row r="330" spans="1:15" hidden="1">
      <c r="A330">
        <v>831</v>
      </c>
      <c r="B330" s="93" t="s">
        <v>383</v>
      </c>
      <c r="C330" t="s">
        <v>384</v>
      </c>
      <c r="E330">
        <v>150</v>
      </c>
      <c r="F330" t="s">
        <v>228</v>
      </c>
      <c r="G330" s="92" t="s">
        <v>585</v>
      </c>
      <c r="H330" s="92" t="s">
        <v>583</v>
      </c>
      <c r="I330" s="98">
        <v>4</v>
      </c>
    </row>
    <row r="331" spans="1:15" hidden="1">
      <c r="A331">
        <v>336</v>
      </c>
      <c r="B331" s="93" t="s">
        <v>391</v>
      </c>
      <c r="C331" t="s">
        <v>392</v>
      </c>
      <c r="E331">
        <v>150</v>
      </c>
      <c r="F331" t="s">
        <v>228</v>
      </c>
      <c r="G331" s="92" t="s">
        <v>585</v>
      </c>
      <c r="H331" s="92" t="s">
        <v>583</v>
      </c>
      <c r="I331" s="98">
        <v>4</v>
      </c>
    </row>
    <row r="332" spans="1:15" hidden="1">
      <c r="A332">
        <v>348</v>
      </c>
      <c r="B332" s="93" t="s">
        <v>394</v>
      </c>
      <c r="C332" t="s">
        <v>2</v>
      </c>
      <c r="E332">
        <v>150</v>
      </c>
      <c r="F332" t="s">
        <v>228</v>
      </c>
      <c r="G332" s="92" t="s">
        <v>585</v>
      </c>
      <c r="H332" s="92" t="s">
        <v>583</v>
      </c>
      <c r="I332" s="98">
        <v>4</v>
      </c>
      <c r="J332" s="5">
        <v>1</v>
      </c>
      <c r="K332" s="5">
        <v>1</v>
      </c>
      <c r="L332" s="5">
        <v>1</v>
      </c>
      <c r="M332" s="5">
        <v>1</v>
      </c>
      <c r="N332" s="5">
        <v>1</v>
      </c>
      <c r="O332" s="5">
        <v>1</v>
      </c>
    </row>
    <row r="333" spans="1:15" hidden="1">
      <c r="A333">
        <v>352</v>
      </c>
      <c r="B333" s="93" t="s">
        <v>395</v>
      </c>
      <c r="C333" t="s">
        <v>20</v>
      </c>
      <c r="E333">
        <v>150</v>
      </c>
      <c r="F333" t="s">
        <v>228</v>
      </c>
      <c r="G333" s="92" t="s">
        <v>585</v>
      </c>
      <c r="H333" s="92" t="s">
        <v>583</v>
      </c>
      <c r="I333" s="98">
        <v>4</v>
      </c>
      <c r="J333" s="5">
        <v>0</v>
      </c>
    </row>
    <row r="334" spans="1:15" hidden="1">
      <c r="A334">
        <v>372</v>
      </c>
      <c r="B334" s="93" t="s">
        <v>400</v>
      </c>
      <c r="C334" t="s">
        <v>21</v>
      </c>
      <c r="E334">
        <v>150</v>
      </c>
      <c r="F334" t="s">
        <v>228</v>
      </c>
      <c r="G334" s="92" t="s">
        <v>585</v>
      </c>
      <c r="H334" s="92" t="s">
        <v>583</v>
      </c>
      <c r="I334" s="98">
        <v>4</v>
      </c>
      <c r="J334" s="5">
        <v>1</v>
      </c>
      <c r="K334" s="5">
        <v>0</v>
      </c>
      <c r="L334" s="5">
        <v>1</v>
      </c>
      <c r="M334" s="5">
        <v>0</v>
      </c>
      <c r="N334" s="5">
        <v>1</v>
      </c>
      <c r="O334" s="5">
        <v>1</v>
      </c>
    </row>
    <row r="335" spans="1:15" hidden="1">
      <c r="A335">
        <v>833</v>
      </c>
      <c r="B335" s="93" t="s">
        <v>200</v>
      </c>
      <c r="C335" t="s">
        <v>22</v>
      </c>
      <c r="E335">
        <v>150</v>
      </c>
      <c r="F335" t="s">
        <v>228</v>
      </c>
      <c r="G335" s="92" t="s">
        <v>585</v>
      </c>
      <c r="H335" s="92" t="s">
        <v>583</v>
      </c>
      <c r="I335" s="98">
        <v>4</v>
      </c>
    </row>
    <row r="336" spans="1:15" hidden="1">
      <c r="A336">
        <v>380</v>
      </c>
      <c r="B336" s="93" t="s">
        <v>403</v>
      </c>
      <c r="C336" t="s">
        <v>23</v>
      </c>
      <c r="E336">
        <v>150</v>
      </c>
      <c r="F336" t="s">
        <v>228</v>
      </c>
      <c r="G336" s="92" t="s">
        <v>585</v>
      </c>
      <c r="H336" s="92" t="s">
        <v>583</v>
      </c>
      <c r="I336" s="98">
        <v>4</v>
      </c>
      <c r="J336" s="5">
        <v>1</v>
      </c>
    </row>
    <row r="337" spans="1:15" hidden="1">
      <c r="A337">
        <v>832</v>
      </c>
      <c r="B337" s="93" t="s">
        <v>406</v>
      </c>
      <c r="C337" t="s">
        <v>407</v>
      </c>
      <c r="E337">
        <v>150</v>
      </c>
      <c r="F337" t="s">
        <v>228</v>
      </c>
      <c r="G337" s="92" t="s">
        <v>585</v>
      </c>
      <c r="H337" s="92" t="s">
        <v>583</v>
      </c>
      <c r="I337" s="98">
        <v>4</v>
      </c>
    </row>
    <row r="338" spans="1:15" hidden="1">
      <c r="A338">
        <v>428</v>
      </c>
      <c r="B338" s="93" t="s">
        <v>416</v>
      </c>
      <c r="C338" t="s">
        <v>24</v>
      </c>
      <c r="E338">
        <v>150</v>
      </c>
      <c r="F338" t="s">
        <v>228</v>
      </c>
      <c r="G338" s="92" t="s">
        <v>585</v>
      </c>
      <c r="H338" s="92" t="s">
        <v>583</v>
      </c>
      <c r="I338" s="98">
        <v>4</v>
      </c>
      <c r="J338" s="5">
        <v>1</v>
      </c>
    </row>
    <row r="339" spans="1:15" hidden="1">
      <c r="A339">
        <v>438</v>
      </c>
      <c r="B339" s="93" t="s">
        <v>422</v>
      </c>
      <c r="C339" t="s">
        <v>25</v>
      </c>
      <c r="E339">
        <v>150</v>
      </c>
      <c r="F339" t="s">
        <v>228</v>
      </c>
      <c r="G339" s="92" t="s">
        <v>585</v>
      </c>
      <c r="H339" s="92" t="s">
        <v>583</v>
      </c>
      <c r="I339" s="98">
        <v>4</v>
      </c>
      <c r="J339" s="5">
        <v>1</v>
      </c>
      <c r="K339" s="5">
        <v>0</v>
      </c>
      <c r="L339" s="5">
        <v>1</v>
      </c>
      <c r="M339" s="5">
        <v>0</v>
      </c>
      <c r="N339" s="5">
        <v>1</v>
      </c>
      <c r="O339" s="5">
        <v>1</v>
      </c>
    </row>
    <row r="340" spans="1:15" hidden="1">
      <c r="A340">
        <v>440</v>
      </c>
      <c r="B340" s="93" t="s">
        <v>423</v>
      </c>
      <c r="C340" t="s">
        <v>26</v>
      </c>
      <c r="E340">
        <v>150</v>
      </c>
      <c r="F340" t="s">
        <v>228</v>
      </c>
      <c r="G340" s="92" t="s">
        <v>585</v>
      </c>
      <c r="H340" s="92" t="s">
        <v>583</v>
      </c>
      <c r="I340" s="98">
        <v>4</v>
      </c>
      <c r="J340" s="5">
        <v>1</v>
      </c>
      <c r="K340" s="5">
        <v>0</v>
      </c>
      <c r="L340" s="5">
        <v>1</v>
      </c>
      <c r="M340" s="5">
        <v>0</v>
      </c>
      <c r="N340" s="5">
        <v>1</v>
      </c>
      <c r="O340" s="5">
        <v>1</v>
      </c>
    </row>
    <row r="341" spans="1:15" hidden="1">
      <c r="A341">
        <v>442</v>
      </c>
      <c r="B341" s="93" t="s">
        <v>424</v>
      </c>
      <c r="C341" t="s">
        <v>27</v>
      </c>
      <c r="E341">
        <v>150</v>
      </c>
      <c r="F341" t="s">
        <v>228</v>
      </c>
      <c r="G341" s="92" t="s">
        <v>585</v>
      </c>
      <c r="H341" s="92" t="s">
        <v>583</v>
      </c>
      <c r="I341" s="98">
        <v>4</v>
      </c>
      <c r="J341" s="5">
        <v>1</v>
      </c>
    </row>
    <row r="342" spans="1:15" hidden="1">
      <c r="A342">
        <v>470</v>
      </c>
      <c r="B342" s="93" t="s">
        <v>430</v>
      </c>
      <c r="C342" t="s">
        <v>28</v>
      </c>
      <c r="E342">
        <v>150</v>
      </c>
      <c r="F342" t="s">
        <v>228</v>
      </c>
      <c r="G342" s="92" t="s">
        <v>585</v>
      </c>
      <c r="H342" s="92" t="s">
        <v>583</v>
      </c>
      <c r="I342" s="98">
        <v>4</v>
      </c>
      <c r="J342" s="5">
        <v>1</v>
      </c>
    </row>
    <row r="343" spans="1:15" hidden="1">
      <c r="A343">
        <v>492</v>
      </c>
      <c r="B343" s="93" t="s">
        <v>437</v>
      </c>
      <c r="C343" t="s">
        <v>29</v>
      </c>
      <c r="E343">
        <v>150</v>
      </c>
      <c r="F343" t="s">
        <v>228</v>
      </c>
      <c r="G343" s="92" t="s">
        <v>585</v>
      </c>
      <c r="H343" s="92" t="s">
        <v>583</v>
      </c>
      <c r="I343" s="98">
        <v>4</v>
      </c>
    </row>
    <row r="344" spans="1:15" hidden="1">
      <c r="A344">
        <v>499</v>
      </c>
      <c r="B344" s="93" t="s">
        <v>202</v>
      </c>
      <c r="C344" t="s">
        <v>194</v>
      </c>
      <c r="E344">
        <v>150</v>
      </c>
      <c r="F344" t="s">
        <v>228</v>
      </c>
      <c r="G344" s="92" t="s">
        <v>585</v>
      </c>
      <c r="H344" s="92" t="s">
        <v>583</v>
      </c>
      <c r="I344" s="98">
        <v>4</v>
      </c>
    </row>
    <row r="345" spans="1:15" hidden="1">
      <c r="A345">
        <v>528</v>
      </c>
      <c r="B345" s="93" t="s">
        <v>446</v>
      </c>
      <c r="C345" t="s">
        <v>30</v>
      </c>
      <c r="E345">
        <v>150</v>
      </c>
      <c r="F345" t="s">
        <v>228</v>
      </c>
      <c r="G345" s="92" t="s">
        <v>585</v>
      </c>
      <c r="H345" s="92" t="s">
        <v>583</v>
      </c>
      <c r="I345" s="98">
        <v>4</v>
      </c>
      <c r="J345" s="5">
        <v>1</v>
      </c>
      <c r="K345" s="5">
        <v>0</v>
      </c>
      <c r="L345" s="5">
        <v>1</v>
      </c>
      <c r="M345" s="5">
        <v>1</v>
      </c>
      <c r="N345" s="5">
        <v>1</v>
      </c>
      <c r="O345" s="5">
        <v>1</v>
      </c>
    </row>
    <row r="346" spans="1:15" hidden="1">
      <c r="A346">
        <v>578</v>
      </c>
      <c r="B346" s="93" t="s">
        <v>456</v>
      </c>
      <c r="C346" t="s">
        <v>31</v>
      </c>
      <c r="E346">
        <v>150</v>
      </c>
      <c r="F346" t="s">
        <v>228</v>
      </c>
      <c r="G346" s="92" t="s">
        <v>585</v>
      </c>
      <c r="H346" s="92" t="s">
        <v>583</v>
      </c>
      <c r="I346" s="98">
        <v>4</v>
      </c>
      <c r="J346" s="5">
        <v>1</v>
      </c>
      <c r="K346" s="5">
        <v>0</v>
      </c>
      <c r="L346" s="5">
        <v>1</v>
      </c>
      <c r="M346" s="5">
        <v>0</v>
      </c>
      <c r="N346" s="5">
        <v>1</v>
      </c>
      <c r="O346" s="5">
        <v>1</v>
      </c>
    </row>
    <row r="347" spans="1:15" hidden="1">
      <c r="A347">
        <v>616</v>
      </c>
      <c r="B347" s="93" t="s">
        <v>467</v>
      </c>
      <c r="C347" t="s">
        <v>3</v>
      </c>
      <c r="E347">
        <v>150</v>
      </c>
      <c r="F347" t="s">
        <v>228</v>
      </c>
      <c r="G347" s="92" t="s">
        <v>585</v>
      </c>
      <c r="H347" s="92" t="s">
        <v>583</v>
      </c>
      <c r="I347" s="98">
        <v>4</v>
      </c>
      <c r="J347" s="5">
        <v>1</v>
      </c>
      <c r="K347" s="98">
        <v>0</v>
      </c>
      <c r="L347" s="5">
        <v>1</v>
      </c>
      <c r="M347" s="98">
        <v>1</v>
      </c>
      <c r="N347" s="5">
        <v>1</v>
      </c>
      <c r="O347" s="98">
        <v>1</v>
      </c>
    </row>
    <row r="348" spans="1:15" hidden="1">
      <c r="A348">
        <v>620</v>
      </c>
      <c r="B348" s="93" t="s">
        <v>468</v>
      </c>
      <c r="C348" t="s">
        <v>32</v>
      </c>
      <c r="E348">
        <v>150</v>
      </c>
      <c r="F348" t="s">
        <v>228</v>
      </c>
      <c r="G348" s="92" t="s">
        <v>585</v>
      </c>
      <c r="H348" s="92" t="s">
        <v>583</v>
      </c>
      <c r="I348" s="98">
        <v>4</v>
      </c>
      <c r="J348" s="5">
        <v>1</v>
      </c>
      <c r="K348" s="5">
        <v>1</v>
      </c>
      <c r="L348" s="5">
        <v>1</v>
      </c>
      <c r="M348" s="5">
        <v>1</v>
      </c>
      <c r="N348" s="5">
        <v>1</v>
      </c>
      <c r="O348" s="5">
        <v>1</v>
      </c>
    </row>
    <row r="349" spans="1:15" hidden="1">
      <c r="A349">
        <v>498</v>
      </c>
      <c r="B349" s="93" t="s">
        <v>203</v>
      </c>
      <c r="C349" t="s">
        <v>4</v>
      </c>
      <c r="E349">
        <v>150</v>
      </c>
      <c r="F349" t="s">
        <v>228</v>
      </c>
      <c r="G349" s="92" t="s">
        <v>585</v>
      </c>
      <c r="H349" s="92" t="s">
        <v>583</v>
      </c>
      <c r="I349" s="98">
        <v>4</v>
      </c>
      <c r="O349">
        <v>0</v>
      </c>
    </row>
    <row r="350" spans="1:15" hidden="1">
      <c r="A350">
        <v>642</v>
      </c>
      <c r="B350" s="93" t="s">
        <v>474</v>
      </c>
      <c r="C350" t="s">
        <v>5</v>
      </c>
      <c r="E350">
        <v>150</v>
      </c>
      <c r="F350" t="s">
        <v>228</v>
      </c>
      <c r="G350" s="92" t="s">
        <v>585</v>
      </c>
      <c r="H350" s="92" t="s">
        <v>583</v>
      </c>
      <c r="I350" s="98">
        <v>4</v>
      </c>
      <c r="J350" s="5">
        <v>1</v>
      </c>
      <c r="K350" s="5">
        <v>1</v>
      </c>
      <c r="L350" s="5">
        <v>1</v>
      </c>
      <c r="M350" s="5">
        <v>0</v>
      </c>
      <c r="N350" s="5">
        <v>1</v>
      </c>
      <c r="O350" s="5">
        <v>1</v>
      </c>
    </row>
    <row r="351" spans="1:15" hidden="1">
      <c r="A351">
        <v>643</v>
      </c>
      <c r="B351" s="93" t="s">
        <v>475</v>
      </c>
      <c r="C351" t="s">
        <v>6</v>
      </c>
      <c r="E351">
        <v>150</v>
      </c>
      <c r="F351" t="s">
        <v>228</v>
      </c>
      <c r="G351" s="92" t="s">
        <v>585</v>
      </c>
      <c r="H351" s="92" t="s">
        <v>583</v>
      </c>
      <c r="I351" s="98">
        <v>4</v>
      </c>
      <c r="J351" s="5">
        <v>0</v>
      </c>
      <c r="K351" s="5">
        <v>0</v>
      </c>
      <c r="L351" s="5">
        <v>1</v>
      </c>
      <c r="M351" s="5">
        <v>0</v>
      </c>
      <c r="N351" s="5">
        <v>1</v>
      </c>
      <c r="O351" s="5">
        <v>1</v>
      </c>
    </row>
    <row r="352" spans="1:15" hidden="1">
      <c r="A352">
        <v>674</v>
      </c>
      <c r="B352" s="93" t="s">
        <v>489</v>
      </c>
      <c r="C352" t="s">
        <v>33</v>
      </c>
      <c r="E352">
        <v>150</v>
      </c>
      <c r="F352" t="s">
        <v>228</v>
      </c>
      <c r="G352" s="92" t="s">
        <v>585</v>
      </c>
      <c r="H352" s="92" t="s">
        <v>583</v>
      </c>
      <c r="I352" s="98">
        <v>4</v>
      </c>
    </row>
    <row r="353" spans="1:15" hidden="1">
      <c r="A353">
        <v>688</v>
      </c>
      <c r="B353" s="93" t="s">
        <v>204</v>
      </c>
      <c r="C353" t="s">
        <v>193</v>
      </c>
      <c r="E353">
        <v>150</v>
      </c>
      <c r="F353" t="s">
        <v>228</v>
      </c>
      <c r="G353" s="92" t="s">
        <v>585</v>
      </c>
      <c r="H353" s="92" t="s">
        <v>583</v>
      </c>
      <c r="I353" s="98">
        <v>4</v>
      </c>
    </row>
    <row r="354" spans="1:15" hidden="1">
      <c r="A354">
        <v>703</v>
      </c>
      <c r="B354" s="93" t="s">
        <v>496</v>
      </c>
      <c r="C354" t="s">
        <v>7</v>
      </c>
      <c r="E354">
        <v>150</v>
      </c>
      <c r="F354" t="s">
        <v>228</v>
      </c>
      <c r="G354" s="92" t="s">
        <v>585</v>
      </c>
      <c r="H354" s="92" t="s">
        <v>583</v>
      </c>
      <c r="I354" s="98">
        <v>4</v>
      </c>
      <c r="J354" s="5">
        <v>1</v>
      </c>
      <c r="K354" s="5">
        <v>0</v>
      </c>
      <c r="L354" s="5">
        <v>1</v>
      </c>
      <c r="M354" s="5">
        <v>0</v>
      </c>
      <c r="N354" s="5">
        <v>1</v>
      </c>
      <c r="O354" s="5">
        <v>1</v>
      </c>
    </row>
    <row r="355" spans="1:15" hidden="1">
      <c r="A355">
        <v>705</v>
      </c>
      <c r="B355" s="93" t="s">
        <v>497</v>
      </c>
      <c r="C355" t="s">
        <v>498</v>
      </c>
      <c r="E355">
        <v>150</v>
      </c>
      <c r="F355" t="s">
        <v>228</v>
      </c>
      <c r="G355" s="92" t="s">
        <v>585</v>
      </c>
      <c r="H355" s="92" t="s">
        <v>583</v>
      </c>
      <c r="I355" s="98">
        <v>4</v>
      </c>
      <c r="J355" s="5">
        <v>1</v>
      </c>
      <c r="K355" s="5">
        <v>1</v>
      </c>
      <c r="L355" s="5">
        <v>1</v>
      </c>
      <c r="M355" s="5">
        <v>0</v>
      </c>
      <c r="N355" s="5">
        <v>1</v>
      </c>
      <c r="O355" s="5">
        <v>1</v>
      </c>
    </row>
    <row r="356" spans="1:15" hidden="1">
      <c r="A356">
        <v>724</v>
      </c>
      <c r="B356" s="93" t="s">
        <v>504</v>
      </c>
      <c r="C356" t="s">
        <v>34</v>
      </c>
      <c r="E356">
        <v>150</v>
      </c>
      <c r="F356" t="s">
        <v>228</v>
      </c>
      <c r="G356" s="92" t="s">
        <v>585</v>
      </c>
      <c r="H356" s="92" t="s">
        <v>583</v>
      </c>
      <c r="I356" s="98">
        <v>4</v>
      </c>
      <c r="J356" s="5">
        <v>1</v>
      </c>
      <c r="K356" s="5">
        <v>0</v>
      </c>
      <c r="L356" s="5">
        <v>1</v>
      </c>
      <c r="M356" s="5">
        <v>0</v>
      </c>
      <c r="N356" s="5">
        <v>1</v>
      </c>
      <c r="O356" s="5">
        <v>1</v>
      </c>
    </row>
    <row r="357" spans="1:15" hidden="1">
      <c r="A357">
        <v>744</v>
      </c>
      <c r="B357" s="93" t="s">
        <v>510</v>
      </c>
      <c r="C357" t="s">
        <v>511</v>
      </c>
      <c r="E357">
        <v>150</v>
      </c>
      <c r="F357" t="s">
        <v>228</v>
      </c>
      <c r="G357" s="92" t="s">
        <v>585</v>
      </c>
      <c r="H357" s="92" t="s">
        <v>583</v>
      </c>
      <c r="I357" s="98">
        <v>4</v>
      </c>
    </row>
    <row r="358" spans="1:15" hidden="1">
      <c r="A358">
        <v>752</v>
      </c>
      <c r="B358" s="93" t="s">
        <v>514</v>
      </c>
      <c r="C358" t="s">
        <v>35</v>
      </c>
      <c r="E358">
        <v>150</v>
      </c>
      <c r="F358" t="s">
        <v>228</v>
      </c>
      <c r="G358" s="92" t="s">
        <v>585</v>
      </c>
      <c r="H358" s="92" t="s">
        <v>583</v>
      </c>
      <c r="I358" s="98">
        <v>4</v>
      </c>
      <c r="J358" s="5">
        <v>1</v>
      </c>
      <c r="K358" s="5">
        <v>0</v>
      </c>
      <c r="L358" s="5">
        <v>1</v>
      </c>
      <c r="M358" s="5">
        <v>0</v>
      </c>
      <c r="N358" s="5">
        <v>1</v>
      </c>
      <c r="O358" s="5">
        <v>1</v>
      </c>
    </row>
    <row r="359" spans="1:15" hidden="1">
      <c r="A359">
        <v>756</v>
      </c>
      <c r="B359" s="93" t="s">
        <v>515</v>
      </c>
      <c r="C359" t="s">
        <v>36</v>
      </c>
      <c r="E359">
        <v>150</v>
      </c>
      <c r="F359" t="s">
        <v>228</v>
      </c>
      <c r="G359" s="92" t="s">
        <v>585</v>
      </c>
      <c r="H359" s="92" t="s">
        <v>583</v>
      </c>
      <c r="I359" s="98">
        <v>4</v>
      </c>
      <c r="J359" s="5">
        <v>1</v>
      </c>
      <c r="K359" s="5"/>
      <c r="L359" s="5"/>
      <c r="M359" s="5"/>
      <c r="N359" s="5">
        <v>1</v>
      </c>
      <c r="O359" s="5">
        <v>1</v>
      </c>
    </row>
    <row r="360" spans="1:15" hidden="1">
      <c r="A360">
        <v>807</v>
      </c>
      <c r="B360" s="93" t="s">
        <v>519</v>
      </c>
      <c r="C360" t="s">
        <v>520</v>
      </c>
      <c r="E360">
        <v>150</v>
      </c>
      <c r="F360" t="s">
        <v>228</v>
      </c>
      <c r="G360" s="92" t="s">
        <v>585</v>
      </c>
      <c r="H360" s="92" t="s">
        <v>583</v>
      </c>
      <c r="I360" s="98">
        <v>4</v>
      </c>
    </row>
    <row r="361" spans="1:15" hidden="1">
      <c r="A361">
        <v>804</v>
      </c>
      <c r="B361" s="93" t="s">
        <v>531</v>
      </c>
      <c r="C361" t="s">
        <v>8</v>
      </c>
      <c r="E361">
        <v>150</v>
      </c>
      <c r="F361" t="s">
        <v>228</v>
      </c>
      <c r="G361" s="92" t="s">
        <v>585</v>
      </c>
      <c r="H361" s="92" t="s">
        <v>583</v>
      </c>
      <c r="I361" s="98">
        <v>4</v>
      </c>
      <c r="J361" s="5">
        <v>0</v>
      </c>
      <c r="K361" s="5">
        <v>0</v>
      </c>
      <c r="L361" s="5">
        <v>1</v>
      </c>
      <c r="M361" s="5">
        <v>0</v>
      </c>
      <c r="N361" s="5">
        <v>1</v>
      </c>
      <c r="O361" s="5">
        <v>1</v>
      </c>
    </row>
    <row r="362" spans="1:15" hidden="1">
      <c r="A362">
        <v>826</v>
      </c>
      <c r="B362" s="93" t="s">
        <v>533</v>
      </c>
      <c r="C362" t="s">
        <v>534</v>
      </c>
      <c r="E362">
        <v>150</v>
      </c>
      <c r="F362" t="s">
        <v>228</v>
      </c>
      <c r="G362" s="92" t="s">
        <v>585</v>
      </c>
      <c r="H362" s="92" t="s">
        <v>583</v>
      </c>
      <c r="I362" s="98">
        <v>4</v>
      </c>
      <c r="J362" s="5">
        <v>1</v>
      </c>
    </row>
    <row r="363" spans="1:15" hidden="1">
      <c r="A363">
        <v>660</v>
      </c>
      <c r="B363" s="93" t="s">
        <v>280</v>
      </c>
      <c r="C363" t="s">
        <v>86</v>
      </c>
      <c r="E363">
        <v>419</v>
      </c>
      <c r="F363" t="s">
        <v>229</v>
      </c>
      <c r="G363" s="92" t="s">
        <v>585</v>
      </c>
      <c r="H363" s="92" t="s">
        <v>583</v>
      </c>
      <c r="I363" s="98">
        <v>5</v>
      </c>
      <c r="O363">
        <v>0</v>
      </c>
    </row>
    <row r="364" spans="1:15" hidden="1">
      <c r="A364">
        <v>28</v>
      </c>
      <c r="B364" s="93" t="s">
        <v>281</v>
      </c>
      <c r="C364" t="s">
        <v>87</v>
      </c>
      <c r="E364">
        <v>419</v>
      </c>
      <c r="F364" t="s">
        <v>229</v>
      </c>
      <c r="G364" s="92" t="s">
        <v>585</v>
      </c>
      <c r="H364" s="92" t="s">
        <v>583</v>
      </c>
      <c r="I364" s="98">
        <v>5</v>
      </c>
      <c r="J364" s="5">
        <v>0</v>
      </c>
      <c r="K364" s="5">
        <v>0</v>
      </c>
      <c r="L364" s="5">
        <v>1</v>
      </c>
      <c r="M364" s="5">
        <v>0</v>
      </c>
      <c r="N364" s="5">
        <v>1</v>
      </c>
      <c r="O364" s="5">
        <v>1</v>
      </c>
    </row>
    <row r="365" spans="1:15" hidden="1">
      <c r="A365">
        <v>32</v>
      </c>
      <c r="B365" s="93" t="s">
        <v>282</v>
      </c>
      <c r="C365" t="s">
        <v>88</v>
      </c>
      <c r="E365">
        <v>419</v>
      </c>
      <c r="F365" t="s">
        <v>229</v>
      </c>
      <c r="G365" s="92" t="s">
        <v>585</v>
      </c>
      <c r="H365" s="92" t="s">
        <v>583</v>
      </c>
      <c r="I365" s="98">
        <v>5</v>
      </c>
    </row>
    <row r="366" spans="1:15" hidden="1">
      <c r="A366">
        <v>533</v>
      </c>
      <c r="B366" s="93" t="s">
        <v>284</v>
      </c>
      <c r="C366" t="s">
        <v>89</v>
      </c>
      <c r="E366">
        <v>419</v>
      </c>
      <c r="F366" t="s">
        <v>229</v>
      </c>
      <c r="G366" s="92" t="s">
        <v>585</v>
      </c>
      <c r="H366" s="92" t="s">
        <v>583</v>
      </c>
      <c r="I366" s="98">
        <v>5</v>
      </c>
    </row>
    <row r="367" spans="1:15" hidden="1">
      <c r="A367">
        <v>44</v>
      </c>
      <c r="B367" s="93" t="s">
        <v>288</v>
      </c>
      <c r="C367" t="s">
        <v>90</v>
      </c>
      <c r="E367">
        <v>419</v>
      </c>
      <c r="F367" t="s">
        <v>229</v>
      </c>
      <c r="G367" s="92" t="s">
        <v>585</v>
      </c>
      <c r="H367" s="92" t="s">
        <v>583</v>
      </c>
      <c r="I367" s="98">
        <v>5</v>
      </c>
      <c r="O367">
        <v>0</v>
      </c>
    </row>
    <row r="368" spans="1:15" hidden="1">
      <c r="A368">
        <v>52</v>
      </c>
      <c r="B368" s="93" t="s">
        <v>291</v>
      </c>
      <c r="C368" t="s">
        <v>91</v>
      </c>
      <c r="E368">
        <v>419</v>
      </c>
      <c r="F368" t="s">
        <v>229</v>
      </c>
      <c r="G368" s="92" t="s">
        <v>585</v>
      </c>
      <c r="H368" s="92" t="s">
        <v>583</v>
      </c>
      <c r="I368" s="98">
        <v>5</v>
      </c>
    </row>
    <row r="369" spans="1:15" hidden="1">
      <c r="A369">
        <v>84</v>
      </c>
      <c r="B369" s="93" t="s">
        <v>294</v>
      </c>
      <c r="C369" t="s">
        <v>92</v>
      </c>
      <c r="E369">
        <v>419</v>
      </c>
      <c r="F369" t="s">
        <v>229</v>
      </c>
      <c r="G369" s="92" t="s">
        <v>585</v>
      </c>
      <c r="H369" s="92" t="s">
        <v>583</v>
      </c>
      <c r="I369" s="98">
        <v>5</v>
      </c>
      <c r="O369">
        <v>0</v>
      </c>
    </row>
    <row r="370" spans="1:15" hidden="1">
      <c r="A370">
        <v>68</v>
      </c>
      <c r="B370" s="93" t="s">
        <v>298</v>
      </c>
      <c r="C370" t="s">
        <v>299</v>
      </c>
      <c r="E370">
        <v>419</v>
      </c>
      <c r="F370" t="s">
        <v>229</v>
      </c>
      <c r="G370" s="92" t="s">
        <v>585</v>
      </c>
      <c r="H370" s="92" t="s">
        <v>583</v>
      </c>
      <c r="I370" s="98">
        <v>5</v>
      </c>
      <c r="O370">
        <v>0</v>
      </c>
    </row>
    <row r="371" spans="1:15" hidden="1">
      <c r="A371">
        <v>535</v>
      </c>
      <c r="B371" s="93" t="s">
        <v>221</v>
      </c>
      <c r="C371" t="s">
        <v>217</v>
      </c>
      <c r="E371">
        <v>419</v>
      </c>
      <c r="F371" t="s">
        <v>229</v>
      </c>
      <c r="G371" s="92" t="s">
        <v>585</v>
      </c>
      <c r="H371" s="92" t="s">
        <v>583</v>
      </c>
      <c r="I371" s="98">
        <v>5</v>
      </c>
    </row>
    <row r="372" spans="1:15" hidden="1">
      <c r="A372">
        <v>76</v>
      </c>
      <c r="B372" s="93" t="s">
        <v>304</v>
      </c>
      <c r="C372" t="s">
        <v>93</v>
      </c>
      <c r="E372">
        <v>419</v>
      </c>
      <c r="F372" t="s">
        <v>229</v>
      </c>
      <c r="G372" s="92" t="s">
        <v>585</v>
      </c>
      <c r="H372" s="92" t="s">
        <v>583</v>
      </c>
      <c r="I372" s="98">
        <v>5</v>
      </c>
    </row>
    <row r="373" spans="1:15" hidden="1">
      <c r="A373">
        <v>92</v>
      </c>
      <c r="B373" s="93" t="s">
        <v>307</v>
      </c>
      <c r="C373" t="s">
        <v>187</v>
      </c>
      <c r="E373">
        <v>419</v>
      </c>
      <c r="F373" t="s">
        <v>229</v>
      </c>
      <c r="G373" s="92" t="s">
        <v>585</v>
      </c>
      <c r="H373" s="92" t="s">
        <v>583</v>
      </c>
      <c r="I373" s="98">
        <v>5</v>
      </c>
    </row>
    <row r="374" spans="1:15" hidden="1">
      <c r="A374">
        <v>136</v>
      </c>
      <c r="B374" s="93" t="s">
        <v>317</v>
      </c>
      <c r="C374" t="s">
        <v>94</v>
      </c>
      <c r="E374">
        <v>419</v>
      </c>
      <c r="F374" t="s">
        <v>229</v>
      </c>
      <c r="G374" s="92" t="s">
        <v>585</v>
      </c>
      <c r="H374" s="92" t="s">
        <v>583</v>
      </c>
      <c r="I374" s="98">
        <v>5</v>
      </c>
      <c r="J374" s="5">
        <v>0</v>
      </c>
      <c r="K374" s="5">
        <v>0</v>
      </c>
      <c r="L374" s="5">
        <v>1</v>
      </c>
      <c r="M374" s="5">
        <v>0</v>
      </c>
      <c r="N374" s="5">
        <v>1</v>
      </c>
      <c r="O374" s="5">
        <v>1</v>
      </c>
    </row>
    <row r="375" spans="1:15" hidden="1">
      <c r="A375">
        <v>152</v>
      </c>
      <c r="B375" s="93" t="s">
        <v>321</v>
      </c>
      <c r="C375" t="s">
        <v>95</v>
      </c>
      <c r="E375">
        <v>419</v>
      </c>
      <c r="F375" t="s">
        <v>229</v>
      </c>
      <c r="G375" s="92" t="s">
        <v>585</v>
      </c>
      <c r="H375" s="92" t="s">
        <v>583</v>
      </c>
      <c r="I375" s="98">
        <v>5</v>
      </c>
      <c r="J375" s="5">
        <v>1</v>
      </c>
      <c r="K375" s="5">
        <v>0</v>
      </c>
      <c r="L375" s="5">
        <v>1</v>
      </c>
      <c r="M375" s="5">
        <v>1</v>
      </c>
      <c r="N375" s="5">
        <v>1</v>
      </c>
      <c r="O375" s="5">
        <v>1</v>
      </c>
    </row>
    <row r="376" spans="1:15" hidden="1">
      <c r="A376">
        <v>170</v>
      </c>
      <c r="B376" s="93" t="s">
        <v>330</v>
      </c>
      <c r="C376" t="s">
        <v>96</v>
      </c>
      <c r="E376">
        <v>419</v>
      </c>
      <c r="F376" t="s">
        <v>229</v>
      </c>
      <c r="G376" s="92" t="s">
        <v>585</v>
      </c>
      <c r="H376" s="92" t="s">
        <v>583</v>
      </c>
      <c r="I376" s="98">
        <v>5</v>
      </c>
      <c r="J376" s="5">
        <v>1</v>
      </c>
      <c r="K376" s="5">
        <v>1</v>
      </c>
      <c r="L376" s="5">
        <v>1</v>
      </c>
      <c r="M376" s="5">
        <v>1</v>
      </c>
      <c r="N376" s="5">
        <v>1</v>
      </c>
      <c r="O376" s="5">
        <v>1</v>
      </c>
    </row>
    <row r="377" spans="1:15" hidden="1">
      <c r="A377">
        <v>188</v>
      </c>
      <c r="B377" s="93" t="s">
        <v>334</v>
      </c>
      <c r="C377" t="s">
        <v>97</v>
      </c>
      <c r="E377">
        <v>419</v>
      </c>
      <c r="F377" t="s">
        <v>229</v>
      </c>
      <c r="G377" s="92" t="s">
        <v>585</v>
      </c>
      <c r="H377" s="92" t="s">
        <v>583</v>
      </c>
      <c r="I377" s="98">
        <v>5</v>
      </c>
    </row>
    <row r="378" spans="1:15" hidden="1">
      <c r="A378">
        <v>192</v>
      </c>
      <c r="B378" s="93" t="s">
        <v>339</v>
      </c>
      <c r="C378" t="s">
        <v>98</v>
      </c>
      <c r="E378">
        <v>419</v>
      </c>
      <c r="F378" t="s">
        <v>229</v>
      </c>
      <c r="G378" s="92" t="s">
        <v>585</v>
      </c>
      <c r="H378" s="92" t="s">
        <v>583</v>
      </c>
      <c r="I378" s="98">
        <v>5</v>
      </c>
    </row>
    <row r="379" spans="1:15" hidden="1">
      <c r="A379">
        <v>531</v>
      </c>
      <c r="B379" s="93" t="s">
        <v>219</v>
      </c>
      <c r="C379" t="s">
        <v>340</v>
      </c>
      <c r="E379">
        <v>419</v>
      </c>
      <c r="F379" t="s">
        <v>229</v>
      </c>
      <c r="G379" s="92" t="s">
        <v>585</v>
      </c>
      <c r="H379" s="92" t="s">
        <v>583</v>
      </c>
      <c r="I379" s="98">
        <v>5</v>
      </c>
      <c r="J379" s="5">
        <v>0</v>
      </c>
      <c r="K379" s="5">
        <v>0</v>
      </c>
      <c r="L379" s="5">
        <v>1</v>
      </c>
      <c r="M379" s="5">
        <v>0</v>
      </c>
      <c r="N379" s="5">
        <v>1</v>
      </c>
      <c r="O379" s="5">
        <v>1</v>
      </c>
    </row>
    <row r="380" spans="1:15" hidden="1">
      <c r="A380">
        <v>212</v>
      </c>
      <c r="B380" s="93" t="s">
        <v>350</v>
      </c>
      <c r="C380" t="s">
        <v>99</v>
      </c>
      <c r="E380">
        <v>419</v>
      </c>
      <c r="F380" t="s">
        <v>229</v>
      </c>
      <c r="G380" s="92" t="s">
        <v>585</v>
      </c>
      <c r="H380" s="92" t="s">
        <v>583</v>
      </c>
      <c r="I380" s="98">
        <v>5</v>
      </c>
      <c r="O380">
        <v>0</v>
      </c>
    </row>
    <row r="381" spans="1:15" hidden="1">
      <c r="A381">
        <v>214</v>
      </c>
      <c r="B381" s="93" t="s">
        <v>351</v>
      </c>
      <c r="C381" t="s">
        <v>100</v>
      </c>
      <c r="E381">
        <v>419</v>
      </c>
      <c r="F381" t="s">
        <v>229</v>
      </c>
      <c r="G381" s="92" t="s">
        <v>585</v>
      </c>
      <c r="H381" s="92" t="s">
        <v>583</v>
      </c>
      <c r="I381" s="98">
        <v>5</v>
      </c>
    </row>
    <row r="382" spans="1:15" hidden="1">
      <c r="A382">
        <v>218</v>
      </c>
      <c r="B382" s="93" t="s">
        <v>352</v>
      </c>
      <c r="C382" t="s">
        <v>101</v>
      </c>
      <c r="E382">
        <v>419</v>
      </c>
      <c r="F382" t="s">
        <v>229</v>
      </c>
      <c r="G382" s="92" t="s">
        <v>585</v>
      </c>
      <c r="H382" s="92" t="s">
        <v>583</v>
      </c>
      <c r="I382" s="98">
        <v>5</v>
      </c>
      <c r="J382" s="5">
        <v>0</v>
      </c>
      <c r="K382" s="5">
        <v>0</v>
      </c>
      <c r="L382" s="5">
        <v>1</v>
      </c>
      <c r="M382" s="5">
        <v>0</v>
      </c>
      <c r="N382" s="5">
        <v>1</v>
      </c>
      <c r="O382" s="5">
        <v>1</v>
      </c>
    </row>
    <row r="383" spans="1:15" hidden="1">
      <c r="A383">
        <v>222</v>
      </c>
      <c r="B383" s="93" t="s">
        <v>354</v>
      </c>
      <c r="C383" t="s">
        <v>102</v>
      </c>
      <c r="E383">
        <v>419</v>
      </c>
      <c r="F383" t="s">
        <v>229</v>
      </c>
      <c r="G383" s="92" t="s">
        <v>585</v>
      </c>
      <c r="H383" s="92" t="s">
        <v>583</v>
      </c>
      <c r="I383" s="98">
        <v>5</v>
      </c>
      <c r="O383">
        <v>0</v>
      </c>
    </row>
    <row r="384" spans="1:15" hidden="1">
      <c r="A384">
        <v>238</v>
      </c>
      <c r="B384" s="93" t="s">
        <v>359</v>
      </c>
      <c r="C384" t="s">
        <v>360</v>
      </c>
      <c r="E384">
        <v>419</v>
      </c>
      <c r="F384" t="s">
        <v>229</v>
      </c>
      <c r="G384" s="92" t="s">
        <v>585</v>
      </c>
      <c r="H384" s="92" t="s">
        <v>583</v>
      </c>
      <c r="I384" s="98">
        <v>5</v>
      </c>
    </row>
    <row r="385" spans="1:15" hidden="1">
      <c r="A385">
        <v>254</v>
      </c>
      <c r="B385" s="93" t="s">
        <v>366</v>
      </c>
      <c r="C385" t="s">
        <v>103</v>
      </c>
      <c r="E385">
        <v>419</v>
      </c>
      <c r="F385" t="s">
        <v>229</v>
      </c>
      <c r="G385" s="92" t="s">
        <v>585</v>
      </c>
      <c r="H385" s="92" t="s">
        <v>583</v>
      </c>
      <c r="I385" s="98">
        <v>5</v>
      </c>
    </row>
    <row r="386" spans="1:15" hidden="1">
      <c r="A386">
        <v>308</v>
      </c>
      <c r="B386" s="93" t="s">
        <v>379</v>
      </c>
      <c r="C386" t="s">
        <v>104</v>
      </c>
      <c r="E386">
        <v>419</v>
      </c>
      <c r="F386" t="s">
        <v>229</v>
      </c>
      <c r="G386" s="92" t="s">
        <v>585</v>
      </c>
      <c r="H386" s="92" t="s">
        <v>583</v>
      </c>
      <c r="I386" s="98">
        <v>5</v>
      </c>
      <c r="O386">
        <v>0</v>
      </c>
    </row>
    <row r="387" spans="1:15" hidden="1">
      <c r="A387">
        <v>312</v>
      </c>
      <c r="B387" s="93" t="s">
        <v>380</v>
      </c>
      <c r="C387" t="s">
        <v>105</v>
      </c>
      <c r="E387">
        <v>419</v>
      </c>
      <c r="F387" t="s">
        <v>229</v>
      </c>
      <c r="G387" s="92" t="s">
        <v>585</v>
      </c>
      <c r="H387" s="92" t="s">
        <v>583</v>
      </c>
      <c r="I387" s="98">
        <v>5</v>
      </c>
    </row>
    <row r="388" spans="1:15" hidden="1">
      <c r="A388">
        <v>320</v>
      </c>
      <c r="B388" s="93" t="s">
        <v>382</v>
      </c>
      <c r="C388" t="s">
        <v>106</v>
      </c>
      <c r="E388">
        <v>419</v>
      </c>
      <c r="F388" t="s">
        <v>229</v>
      </c>
      <c r="G388" s="92" t="s">
        <v>585</v>
      </c>
      <c r="H388" s="92" t="s">
        <v>583</v>
      </c>
      <c r="I388" s="98">
        <v>5</v>
      </c>
      <c r="O388">
        <v>0</v>
      </c>
    </row>
    <row r="389" spans="1:15" hidden="1">
      <c r="A389">
        <v>328</v>
      </c>
      <c r="B389" s="93" t="s">
        <v>387</v>
      </c>
      <c r="C389" t="s">
        <v>107</v>
      </c>
      <c r="E389">
        <v>419</v>
      </c>
      <c r="F389" t="s">
        <v>229</v>
      </c>
      <c r="G389" s="92" t="s">
        <v>585</v>
      </c>
      <c r="H389" s="92" t="s">
        <v>583</v>
      </c>
      <c r="I389" s="98">
        <v>5</v>
      </c>
      <c r="O389">
        <v>0</v>
      </c>
    </row>
    <row r="390" spans="1:15" hidden="1">
      <c r="A390">
        <v>332</v>
      </c>
      <c r="B390" s="93" t="s">
        <v>388</v>
      </c>
      <c r="C390" t="s">
        <v>108</v>
      </c>
      <c r="E390">
        <v>419</v>
      </c>
      <c r="F390" t="s">
        <v>229</v>
      </c>
      <c r="G390" s="92" t="s">
        <v>585</v>
      </c>
      <c r="H390" s="92" t="s">
        <v>583</v>
      </c>
      <c r="I390" s="98">
        <v>5</v>
      </c>
      <c r="O390">
        <v>0</v>
      </c>
    </row>
    <row r="391" spans="1:15" hidden="1">
      <c r="A391">
        <v>340</v>
      </c>
      <c r="B391" s="93" t="s">
        <v>393</v>
      </c>
      <c r="C391" t="s">
        <v>109</v>
      </c>
      <c r="E391">
        <v>419</v>
      </c>
      <c r="F391" t="s">
        <v>229</v>
      </c>
      <c r="G391" s="92" t="s">
        <v>585</v>
      </c>
      <c r="H391" s="92" t="s">
        <v>583</v>
      </c>
      <c r="I391" s="98">
        <v>5</v>
      </c>
      <c r="O391">
        <v>0</v>
      </c>
    </row>
    <row r="392" spans="1:15" hidden="1">
      <c r="A392">
        <v>388</v>
      </c>
      <c r="B392" s="93" t="s">
        <v>404</v>
      </c>
      <c r="C392" t="s">
        <v>110</v>
      </c>
      <c r="E392">
        <v>419</v>
      </c>
      <c r="F392" t="s">
        <v>229</v>
      </c>
      <c r="G392" s="92" t="s">
        <v>585</v>
      </c>
      <c r="H392" s="92" t="s">
        <v>583</v>
      </c>
      <c r="I392" s="98">
        <v>5</v>
      </c>
      <c r="J392" s="5">
        <v>0</v>
      </c>
      <c r="K392" s="5">
        <v>1</v>
      </c>
      <c r="L392" s="5">
        <v>1</v>
      </c>
      <c r="M392" s="5">
        <v>0</v>
      </c>
      <c r="N392" s="5">
        <v>0</v>
      </c>
      <c r="O392" s="5">
        <v>1</v>
      </c>
    </row>
    <row r="393" spans="1:15" hidden="1">
      <c r="A393">
        <v>474</v>
      </c>
      <c r="B393" s="93" t="s">
        <v>432</v>
      </c>
      <c r="C393" t="s">
        <v>111</v>
      </c>
      <c r="E393">
        <v>419</v>
      </c>
      <c r="F393" t="s">
        <v>229</v>
      </c>
      <c r="G393" s="92" t="s">
        <v>585</v>
      </c>
      <c r="H393" s="92" t="s">
        <v>583</v>
      </c>
      <c r="I393" s="98">
        <v>5</v>
      </c>
    </row>
    <row r="394" spans="1:15" hidden="1">
      <c r="A394">
        <v>484</v>
      </c>
      <c r="B394" s="93" t="s">
        <v>435</v>
      </c>
      <c r="C394" t="s">
        <v>112</v>
      </c>
      <c r="E394">
        <v>419</v>
      </c>
      <c r="F394" t="s">
        <v>229</v>
      </c>
      <c r="G394" s="92" t="s">
        <v>585</v>
      </c>
      <c r="H394" s="92" t="s">
        <v>583</v>
      </c>
      <c r="I394" s="98">
        <v>5</v>
      </c>
      <c r="J394" s="5">
        <v>1</v>
      </c>
      <c r="K394" s="5">
        <v>0</v>
      </c>
      <c r="L394" s="5">
        <v>1</v>
      </c>
      <c r="M394" s="5">
        <v>0</v>
      </c>
      <c r="N394" s="5">
        <v>1</v>
      </c>
      <c r="O394" s="5">
        <v>1</v>
      </c>
    </row>
    <row r="395" spans="1:15" hidden="1">
      <c r="A395">
        <v>500</v>
      </c>
      <c r="B395" s="93" t="s">
        <v>439</v>
      </c>
      <c r="C395" t="s">
        <v>113</v>
      </c>
      <c r="E395">
        <v>419</v>
      </c>
      <c r="F395" t="s">
        <v>229</v>
      </c>
      <c r="G395" s="92" t="s">
        <v>585</v>
      </c>
      <c r="H395" s="92" t="s">
        <v>583</v>
      </c>
      <c r="I395" s="98">
        <v>5</v>
      </c>
    </row>
    <row r="396" spans="1:15" hidden="1">
      <c r="A396">
        <v>558</v>
      </c>
      <c r="B396" s="93" t="s">
        <v>449</v>
      </c>
      <c r="C396" t="s">
        <v>114</v>
      </c>
      <c r="E396">
        <v>419</v>
      </c>
      <c r="F396" t="s">
        <v>229</v>
      </c>
      <c r="G396" s="92" t="s">
        <v>585</v>
      </c>
      <c r="H396" s="92" t="s">
        <v>583</v>
      </c>
      <c r="I396" s="98">
        <v>5</v>
      </c>
      <c r="O396">
        <v>0</v>
      </c>
    </row>
    <row r="397" spans="1:15" hidden="1">
      <c r="A397">
        <v>591</v>
      </c>
      <c r="B397" s="93" t="s">
        <v>460</v>
      </c>
      <c r="C397" t="s">
        <v>115</v>
      </c>
      <c r="E397">
        <v>419</v>
      </c>
      <c r="F397" t="s">
        <v>229</v>
      </c>
      <c r="G397" s="92" t="s">
        <v>585</v>
      </c>
      <c r="H397" s="92" t="s">
        <v>583</v>
      </c>
      <c r="I397" s="98">
        <v>5</v>
      </c>
    </row>
    <row r="398" spans="1:15" hidden="1">
      <c r="A398">
        <v>600</v>
      </c>
      <c r="B398" s="93" t="s">
        <v>462</v>
      </c>
      <c r="C398" t="s">
        <v>116</v>
      </c>
      <c r="E398">
        <v>419</v>
      </c>
      <c r="F398" t="s">
        <v>229</v>
      </c>
      <c r="G398" s="92" t="s">
        <v>585</v>
      </c>
      <c r="H398" s="92" t="s">
        <v>583</v>
      </c>
      <c r="I398" s="98">
        <v>5</v>
      </c>
      <c r="O398" s="5">
        <v>1</v>
      </c>
    </row>
    <row r="399" spans="1:15" hidden="1">
      <c r="A399">
        <v>604</v>
      </c>
      <c r="B399" s="93" t="s">
        <v>463</v>
      </c>
      <c r="C399" t="s">
        <v>117</v>
      </c>
      <c r="E399">
        <v>419</v>
      </c>
      <c r="F399" t="s">
        <v>229</v>
      </c>
      <c r="G399" s="92" t="s">
        <v>585</v>
      </c>
      <c r="H399" s="92" t="s">
        <v>583</v>
      </c>
      <c r="I399" s="98">
        <v>5</v>
      </c>
    </row>
    <row r="400" spans="1:15" hidden="1">
      <c r="A400">
        <v>630</v>
      </c>
      <c r="B400" s="93" t="s">
        <v>469</v>
      </c>
      <c r="C400" t="s">
        <v>118</v>
      </c>
      <c r="E400">
        <v>419</v>
      </c>
      <c r="F400" t="s">
        <v>229</v>
      </c>
      <c r="G400" s="92" t="s">
        <v>585</v>
      </c>
      <c r="H400" s="92" t="s">
        <v>583</v>
      </c>
      <c r="I400" s="98">
        <v>5</v>
      </c>
      <c r="J400" s="5">
        <v>1</v>
      </c>
    </row>
    <row r="401" spans="1:15" hidden="1">
      <c r="A401">
        <v>652</v>
      </c>
      <c r="B401" s="93" t="s">
        <v>477</v>
      </c>
      <c r="C401" t="s">
        <v>478</v>
      </c>
      <c r="E401">
        <v>419</v>
      </c>
      <c r="F401" t="s">
        <v>229</v>
      </c>
      <c r="G401" s="92" t="s">
        <v>585</v>
      </c>
      <c r="H401" s="92" t="s">
        <v>583</v>
      </c>
      <c r="I401" s="98">
        <v>5</v>
      </c>
    </row>
    <row r="402" spans="1:15" hidden="1">
      <c r="A402">
        <v>659</v>
      </c>
      <c r="B402" s="93" t="s">
        <v>210</v>
      </c>
      <c r="C402" t="s">
        <v>119</v>
      </c>
      <c r="E402">
        <v>419</v>
      </c>
      <c r="F402" t="s">
        <v>229</v>
      </c>
      <c r="G402" s="92" t="s">
        <v>585</v>
      </c>
      <c r="H402" s="92" t="s">
        <v>583</v>
      </c>
      <c r="I402" s="98">
        <v>5</v>
      </c>
      <c r="J402" s="5">
        <v>0</v>
      </c>
      <c r="K402" s="5">
        <v>1</v>
      </c>
      <c r="L402" s="5">
        <v>1</v>
      </c>
      <c r="M402" s="5">
        <v>0</v>
      </c>
      <c r="N402" s="5">
        <v>0</v>
      </c>
      <c r="O402" s="5">
        <v>1</v>
      </c>
    </row>
    <row r="403" spans="1:15" hidden="1">
      <c r="A403">
        <v>662</v>
      </c>
      <c r="B403" s="93" t="s">
        <v>481</v>
      </c>
      <c r="C403" t="s">
        <v>120</v>
      </c>
      <c r="E403">
        <v>419</v>
      </c>
      <c r="F403" t="s">
        <v>229</v>
      </c>
      <c r="G403" s="92" t="s">
        <v>585</v>
      </c>
      <c r="H403" s="92" t="s">
        <v>583</v>
      </c>
      <c r="I403" s="98">
        <v>5</v>
      </c>
      <c r="O403">
        <v>0</v>
      </c>
    </row>
    <row r="404" spans="1:15" hidden="1">
      <c r="A404">
        <v>663</v>
      </c>
      <c r="B404" s="93" t="s">
        <v>482</v>
      </c>
      <c r="C404" t="s">
        <v>483</v>
      </c>
      <c r="E404">
        <v>419</v>
      </c>
      <c r="F404" t="s">
        <v>229</v>
      </c>
      <c r="G404" s="92" t="s">
        <v>585</v>
      </c>
      <c r="H404" s="92" t="s">
        <v>583</v>
      </c>
      <c r="I404" s="98">
        <v>5</v>
      </c>
    </row>
    <row r="405" spans="1:15" hidden="1">
      <c r="A405">
        <v>670</v>
      </c>
      <c r="B405" s="93" t="s">
        <v>486</v>
      </c>
      <c r="C405" t="s">
        <v>487</v>
      </c>
      <c r="E405">
        <v>419</v>
      </c>
      <c r="F405" t="s">
        <v>229</v>
      </c>
      <c r="G405" s="92" t="s">
        <v>585</v>
      </c>
      <c r="H405" s="92" t="s">
        <v>583</v>
      </c>
      <c r="I405" s="98">
        <v>5</v>
      </c>
      <c r="J405" s="5">
        <v>0</v>
      </c>
      <c r="K405" s="5"/>
      <c r="L405" s="5"/>
      <c r="M405" s="5"/>
      <c r="N405" s="5"/>
      <c r="O405" s="5">
        <v>0</v>
      </c>
    </row>
    <row r="406" spans="1:15" hidden="1">
      <c r="A406">
        <v>534</v>
      </c>
      <c r="B406" s="93" t="s">
        <v>220</v>
      </c>
      <c r="C406" t="s">
        <v>218</v>
      </c>
      <c r="E406">
        <v>419</v>
      </c>
      <c r="F406" t="s">
        <v>229</v>
      </c>
      <c r="G406" s="92" t="s">
        <v>585</v>
      </c>
      <c r="H406" s="92" t="s">
        <v>583</v>
      </c>
      <c r="I406" s="98">
        <v>5</v>
      </c>
    </row>
    <row r="407" spans="1:15" hidden="1">
      <c r="A407">
        <v>239</v>
      </c>
      <c r="B407" s="93" t="s">
        <v>502</v>
      </c>
      <c r="C407" t="s">
        <v>503</v>
      </c>
      <c r="E407">
        <v>419</v>
      </c>
      <c r="F407" t="s">
        <v>229</v>
      </c>
      <c r="G407" s="92" t="s">
        <v>585</v>
      </c>
      <c r="H407" s="92" t="s">
        <v>583</v>
      </c>
      <c r="I407" s="98">
        <v>5</v>
      </c>
    </row>
    <row r="408" spans="1:15" hidden="1">
      <c r="A408">
        <v>740</v>
      </c>
      <c r="B408" s="93" t="s">
        <v>509</v>
      </c>
      <c r="C408" t="s">
        <v>121</v>
      </c>
      <c r="E408">
        <v>419</v>
      </c>
      <c r="F408" t="s">
        <v>229</v>
      </c>
      <c r="G408" s="92" t="s">
        <v>585</v>
      </c>
      <c r="H408" s="92" t="s">
        <v>583</v>
      </c>
      <c r="I408" s="98">
        <v>5</v>
      </c>
      <c r="O408">
        <v>0</v>
      </c>
    </row>
    <row r="409" spans="1:15" hidden="1">
      <c r="A409">
        <v>780</v>
      </c>
      <c r="B409" s="93" t="s">
        <v>524</v>
      </c>
      <c r="C409" t="s">
        <v>122</v>
      </c>
      <c r="E409">
        <v>419</v>
      </c>
      <c r="F409" t="s">
        <v>229</v>
      </c>
      <c r="G409" s="92" t="s">
        <v>585</v>
      </c>
      <c r="H409" s="92" t="s">
        <v>583</v>
      </c>
      <c r="I409" s="98">
        <v>5</v>
      </c>
    </row>
    <row r="410" spans="1:15" hidden="1">
      <c r="A410">
        <v>796</v>
      </c>
      <c r="B410" s="93" t="s">
        <v>528</v>
      </c>
      <c r="C410" t="s">
        <v>123</v>
      </c>
      <c r="E410">
        <v>419</v>
      </c>
      <c r="F410" t="s">
        <v>229</v>
      </c>
      <c r="G410" s="92" t="s">
        <v>585</v>
      </c>
      <c r="H410" s="92" t="s">
        <v>583</v>
      </c>
      <c r="I410" s="98">
        <v>5</v>
      </c>
    </row>
    <row r="411" spans="1:15" hidden="1">
      <c r="A411">
        <v>850</v>
      </c>
      <c r="B411" s="93" t="s">
        <v>540</v>
      </c>
      <c r="C411" t="s">
        <v>541</v>
      </c>
      <c r="E411">
        <v>419</v>
      </c>
      <c r="F411" t="s">
        <v>229</v>
      </c>
      <c r="G411" s="92" t="s">
        <v>585</v>
      </c>
      <c r="H411" s="92" t="s">
        <v>583</v>
      </c>
      <c r="I411" s="98">
        <v>5</v>
      </c>
    </row>
    <row r="412" spans="1:15" hidden="1">
      <c r="A412">
        <v>858</v>
      </c>
      <c r="B412" s="93" t="s">
        <v>542</v>
      </c>
      <c r="C412" t="s">
        <v>124</v>
      </c>
      <c r="E412">
        <v>419</v>
      </c>
      <c r="F412" t="s">
        <v>229</v>
      </c>
      <c r="G412" s="92" t="s">
        <v>585</v>
      </c>
      <c r="H412" s="92" t="s">
        <v>583</v>
      </c>
      <c r="I412" s="98">
        <v>5</v>
      </c>
      <c r="J412" s="5">
        <v>1</v>
      </c>
      <c r="K412" s="5">
        <v>0</v>
      </c>
      <c r="L412" s="5">
        <v>1</v>
      </c>
      <c r="M412" s="5">
        <v>0</v>
      </c>
      <c r="N412" s="5">
        <v>1</v>
      </c>
      <c r="O412" s="5">
        <v>1</v>
      </c>
    </row>
    <row r="413" spans="1:15" hidden="1">
      <c r="A413">
        <v>862</v>
      </c>
      <c r="B413" s="93" t="s">
        <v>545</v>
      </c>
      <c r="C413" t="s">
        <v>546</v>
      </c>
      <c r="E413">
        <v>419</v>
      </c>
      <c r="F413" t="s">
        <v>229</v>
      </c>
      <c r="G413" s="92" t="s">
        <v>585</v>
      </c>
      <c r="H413" s="92" t="s">
        <v>583</v>
      </c>
      <c r="I413" s="98">
        <v>5</v>
      </c>
    </row>
    <row r="414" spans="1:15" hidden="1">
      <c r="A414">
        <v>4</v>
      </c>
      <c r="B414" s="93" t="s">
        <v>272</v>
      </c>
      <c r="C414" t="s">
        <v>127</v>
      </c>
      <c r="E414">
        <v>62</v>
      </c>
      <c r="F414" t="s">
        <v>563</v>
      </c>
      <c r="G414" s="92" t="s">
        <v>585</v>
      </c>
      <c r="H414" s="92" t="s">
        <v>583</v>
      </c>
      <c r="I414" s="98">
        <v>6</v>
      </c>
      <c r="O414" s="5">
        <v>1</v>
      </c>
    </row>
    <row r="415" spans="1:15" hidden="1">
      <c r="A415">
        <v>50</v>
      </c>
      <c r="B415" s="93" t="s">
        <v>290</v>
      </c>
      <c r="C415" t="s">
        <v>128</v>
      </c>
      <c r="E415">
        <v>62</v>
      </c>
      <c r="F415" t="s">
        <v>563</v>
      </c>
      <c r="G415" s="92" t="s">
        <v>585</v>
      </c>
      <c r="H415" s="92" t="s">
        <v>583</v>
      </c>
      <c r="I415" s="98">
        <v>6</v>
      </c>
      <c r="J415" s="5">
        <v>0</v>
      </c>
      <c r="K415" s="5">
        <v>1</v>
      </c>
      <c r="L415" s="5">
        <v>1</v>
      </c>
      <c r="M415" s="5">
        <v>0</v>
      </c>
      <c r="N415" s="5">
        <v>1</v>
      </c>
      <c r="O415" s="5">
        <v>1</v>
      </c>
    </row>
    <row r="416" spans="1:15" hidden="1">
      <c r="A416">
        <v>64</v>
      </c>
      <c r="B416" s="93" t="s">
        <v>297</v>
      </c>
      <c r="C416" t="s">
        <v>129</v>
      </c>
      <c r="E416">
        <v>62</v>
      </c>
      <c r="F416" t="s">
        <v>563</v>
      </c>
      <c r="G416" s="92" t="s">
        <v>585</v>
      </c>
      <c r="H416" s="92" t="s">
        <v>583</v>
      </c>
      <c r="I416" s="98">
        <v>6</v>
      </c>
      <c r="O416" s="5">
        <v>1</v>
      </c>
    </row>
    <row r="417" spans="1:15" hidden="1">
      <c r="A417">
        <v>356</v>
      </c>
      <c r="B417" s="93" t="s">
        <v>396</v>
      </c>
      <c r="C417" t="s">
        <v>130</v>
      </c>
      <c r="E417">
        <v>62</v>
      </c>
      <c r="F417" t="s">
        <v>563</v>
      </c>
      <c r="G417" s="92" t="s">
        <v>585</v>
      </c>
      <c r="H417" s="92" t="s">
        <v>583</v>
      </c>
      <c r="I417" s="98">
        <v>6</v>
      </c>
      <c r="O417">
        <v>0</v>
      </c>
    </row>
    <row r="418" spans="1:15" hidden="1">
      <c r="A418">
        <v>364</v>
      </c>
      <c r="B418" s="93" t="s">
        <v>398</v>
      </c>
      <c r="C418" t="s">
        <v>131</v>
      </c>
      <c r="E418">
        <v>62</v>
      </c>
      <c r="F418" t="s">
        <v>563</v>
      </c>
      <c r="G418" s="92" t="s">
        <v>585</v>
      </c>
      <c r="H418" s="92" t="s">
        <v>583</v>
      </c>
      <c r="I418" s="98">
        <v>6</v>
      </c>
    </row>
    <row r="419" spans="1:15" hidden="1">
      <c r="A419">
        <v>398</v>
      </c>
      <c r="B419" s="93" t="s">
        <v>409</v>
      </c>
      <c r="C419" t="s">
        <v>132</v>
      </c>
      <c r="E419">
        <v>62</v>
      </c>
      <c r="F419" t="s">
        <v>563</v>
      </c>
      <c r="G419" s="92" t="s">
        <v>585</v>
      </c>
      <c r="H419" s="92" t="s">
        <v>583</v>
      </c>
      <c r="I419" s="98">
        <v>6</v>
      </c>
    </row>
    <row r="420" spans="1:15" hidden="1">
      <c r="A420">
        <v>417</v>
      </c>
      <c r="B420" s="93" t="s">
        <v>413</v>
      </c>
      <c r="C420" t="s">
        <v>133</v>
      </c>
      <c r="E420">
        <v>62</v>
      </c>
      <c r="F420" t="s">
        <v>563</v>
      </c>
      <c r="G420" s="92" t="s">
        <v>585</v>
      </c>
      <c r="H420" s="92" t="s">
        <v>583</v>
      </c>
      <c r="I420" s="98">
        <v>6</v>
      </c>
      <c r="O420" s="5">
        <v>1</v>
      </c>
    </row>
    <row r="421" spans="1:15" hidden="1">
      <c r="A421">
        <v>462</v>
      </c>
      <c r="B421" s="93" t="s">
        <v>428</v>
      </c>
      <c r="C421" t="s">
        <v>134</v>
      </c>
      <c r="E421">
        <v>62</v>
      </c>
      <c r="F421" t="s">
        <v>563</v>
      </c>
      <c r="G421" s="92" t="s">
        <v>585</v>
      </c>
      <c r="H421" s="92" t="s">
        <v>583</v>
      </c>
      <c r="I421" s="98">
        <v>6</v>
      </c>
      <c r="J421" s="5">
        <v>1</v>
      </c>
      <c r="K421" s="5">
        <v>1</v>
      </c>
      <c r="L421" s="5">
        <v>1</v>
      </c>
      <c r="M421" s="5">
        <v>0</v>
      </c>
      <c r="N421" s="5">
        <v>0</v>
      </c>
      <c r="O421" s="5">
        <v>1</v>
      </c>
    </row>
    <row r="422" spans="1:15" hidden="1">
      <c r="A422">
        <v>524</v>
      </c>
      <c r="B422" s="93" t="s">
        <v>445</v>
      </c>
      <c r="C422" t="s">
        <v>135</v>
      </c>
      <c r="E422">
        <v>62</v>
      </c>
      <c r="F422" t="s">
        <v>563</v>
      </c>
      <c r="G422" s="92" t="s">
        <v>585</v>
      </c>
      <c r="H422" s="92" t="s">
        <v>583</v>
      </c>
      <c r="I422" s="98">
        <v>6</v>
      </c>
      <c r="J422" s="5">
        <v>0</v>
      </c>
      <c r="K422" s="5">
        <v>1</v>
      </c>
      <c r="L422" s="5">
        <v>1</v>
      </c>
      <c r="M422" s="5">
        <v>0</v>
      </c>
      <c r="N422" s="5">
        <v>0</v>
      </c>
      <c r="O422" s="5">
        <v>1</v>
      </c>
    </row>
    <row r="423" spans="1:15" hidden="1">
      <c r="A423">
        <v>586</v>
      </c>
      <c r="B423" s="93" t="s">
        <v>458</v>
      </c>
      <c r="C423" t="s">
        <v>136</v>
      </c>
      <c r="E423">
        <v>62</v>
      </c>
      <c r="F423" t="s">
        <v>563</v>
      </c>
      <c r="G423" s="92" t="s">
        <v>585</v>
      </c>
      <c r="H423" s="92" t="s">
        <v>583</v>
      </c>
      <c r="I423" s="98">
        <v>6</v>
      </c>
      <c r="J423" s="5">
        <v>1</v>
      </c>
      <c r="K423" s="5">
        <v>0</v>
      </c>
      <c r="L423" s="5">
        <v>1</v>
      </c>
      <c r="M423" s="5">
        <v>0</v>
      </c>
      <c r="N423" s="5">
        <v>1</v>
      </c>
      <c r="O423" s="5">
        <v>1</v>
      </c>
    </row>
    <row r="424" spans="1:15" hidden="1">
      <c r="A424">
        <v>144</v>
      </c>
      <c r="B424" s="93" t="s">
        <v>505</v>
      </c>
      <c r="C424" t="s">
        <v>137</v>
      </c>
      <c r="E424">
        <v>62</v>
      </c>
      <c r="F424" t="s">
        <v>563</v>
      </c>
      <c r="G424" s="92" t="s">
        <v>585</v>
      </c>
      <c r="H424" s="92" t="s">
        <v>583</v>
      </c>
      <c r="I424" s="98">
        <v>6</v>
      </c>
      <c r="O424">
        <v>0</v>
      </c>
    </row>
    <row r="425" spans="1:15" hidden="1">
      <c r="A425">
        <v>762</v>
      </c>
      <c r="B425" s="93" t="s">
        <v>517</v>
      </c>
      <c r="C425" t="s">
        <v>138</v>
      </c>
      <c r="E425">
        <v>62</v>
      </c>
      <c r="F425" t="s">
        <v>563</v>
      </c>
      <c r="G425" s="92" t="s">
        <v>585</v>
      </c>
      <c r="H425" s="92" t="s">
        <v>583</v>
      </c>
      <c r="I425" s="98">
        <v>6</v>
      </c>
      <c r="J425" s="5">
        <v>1</v>
      </c>
      <c r="K425" s="5">
        <v>1</v>
      </c>
      <c r="L425" s="5">
        <v>1</v>
      </c>
      <c r="M425" s="5">
        <v>1</v>
      </c>
      <c r="N425" s="5">
        <v>0</v>
      </c>
      <c r="O425" s="5">
        <v>0</v>
      </c>
    </row>
    <row r="426" spans="1:15" hidden="1">
      <c r="A426">
        <v>795</v>
      </c>
      <c r="B426" s="93" t="s">
        <v>527</v>
      </c>
      <c r="C426" t="s">
        <v>139</v>
      </c>
      <c r="E426">
        <v>62</v>
      </c>
      <c r="F426" t="s">
        <v>563</v>
      </c>
      <c r="G426" s="92" t="s">
        <v>585</v>
      </c>
      <c r="H426" s="92" t="s">
        <v>583</v>
      </c>
      <c r="I426" s="98">
        <v>6</v>
      </c>
      <c r="O426">
        <v>0</v>
      </c>
    </row>
    <row r="427" spans="1:15" hidden="1">
      <c r="A427">
        <v>860</v>
      </c>
      <c r="B427" s="93" t="s">
        <v>543</v>
      </c>
      <c r="C427" t="s">
        <v>140</v>
      </c>
      <c r="E427">
        <v>62</v>
      </c>
      <c r="F427" t="s">
        <v>563</v>
      </c>
      <c r="G427" s="92" t="s">
        <v>585</v>
      </c>
      <c r="H427" s="92" t="s">
        <v>583</v>
      </c>
      <c r="I427" s="98">
        <v>6</v>
      </c>
      <c r="J427" s="5">
        <v>1</v>
      </c>
      <c r="K427" s="5">
        <v>1</v>
      </c>
      <c r="L427" s="5">
        <v>1</v>
      </c>
      <c r="M427" s="5">
        <v>1</v>
      </c>
      <c r="N427" s="5">
        <v>1</v>
      </c>
      <c r="O427" s="5">
        <v>1</v>
      </c>
    </row>
    <row r="428" spans="1:15" hidden="1">
      <c r="A428">
        <v>398</v>
      </c>
      <c r="B428" s="93" t="s">
        <v>409</v>
      </c>
      <c r="C428" t="s">
        <v>132</v>
      </c>
      <c r="E428">
        <v>143</v>
      </c>
      <c r="F428" t="s">
        <v>223</v>
      </c>
      <c r="G428" s="92" t="s">
        <v>585</v>
      </c>
      <c r="H428" s="92" t="s">
        <v>583</v>
      </c>
      <c r="I428" s="98">
        <v>7</v>
      </c>
    </row>
    <row r="429" spans="1:15" hidden="1">
      <c r="A429">
        <v>417</v>
      </c>
      <c r="B429" s="93" t="s">
        <v>413</v>
      </c>
      <c r="C429" t="s">
        <v>133</v>
      </c>
      <c r="E429">
        <v>143</v>
      </c>
      <c r="F429" t="s">
        <v>223</v>
      </c>
      <c r="G429" s="92" t="s">
        <v>585</v>
      </c>
      <c r="H429" s="92" t="s">
        <v>583</v>
      </c>
      <c r="I429" s="98">
        <v>7</v>
      </c>
      <c r="O429" s="5">
        <v>1</v>
      </c>
    </row>
    <row r="430" spans="1:15" hidden="1">
      <c r="A430">
        <v>762</v>
      </c>
      <c r="B430" s="93" t="s">
        <v>517</v>
      </c>
      <c r="C430" t="s">
        <v>138</v>
      </c>
      <c r="E430">
        <v>143</v>
      </c>
      <c r="F430" t="s">
        <v>223</v>
      </c>
      <c r="G430" s="92" t="s">
        <v>585</v>
      </c>
      <c r="H430" s="92" t="s">
        <v>583</v>
      </c>
      <c r="I430" s="98">
        <v>7</v>
      </c>
      <c r="J430" s="5">
        <v>1</v>
      </c>
      <c r="K430" s="5">
        <v>1</v>
      </c>
      <c r="L430" s="5">
        <v>1</v>
      </c>
      <c r="M430" s="5">
        <v>1</v>
      </c>
      <c r="N430" s="5">
        <v>0</v>
      </c>
      <c r="O430" s="5">
        <v>0</v>
      </c>
    </row>
    <row r="431" spans="1:15" hidden="1">
      <c r="A431">
        <v>795</v>
      </c>
      <c r="B431" s="93" t="s">
        <v>527</v>
      </c>
      <c r="C431" t="s">
        <v>139</v>
      </c>
      <c r="E431">
        <v>143</v>
      </c>
      <c r="F431" t="s">
        <v>223</v>
      </c>
      <c r="G431" s="92" t="s">
        <v>585</v>
      </c>
      <c r="H431" s="92" t="s">
        <v>583</v>
      </c>
      <c r="I431" s="98">
        <v>7</v>
      </c>
      <c r="O431">
        <v>0</v>
      </c>
    </row>
    <row r="432" spans="1:15" hidden="1">
      <c r="A432">
        <v>860</v>
      </c>
      <c r="B432" s="93" t="s">
        <v>543</v>
      </c>
      <c r="C432" t="s">
        <v>140</v>
      </c>
      <c r="E432">
        <v>143</v>
      </c>
      <c r="F432" t="s">
        <v>223</v>
      </c>
      <c r="G432" s="92" t="s">
        <v>585</v>
      </c>
      <c r="H432" s="92" t="s">
        <v>583</v>
      </c>
      <c r="I432" s="98">
        <v>7</v>
      </c>
      <c r="J432" s="5">
        <v>1</v>
      </c>
      <c r="K432" s="5">
        <v>1</v>
      </c>
      <c r="L432" s="5">
        <v>1</v>
      </c>
      <c r="M432" s="5">
        <v>1</v>
      </c>
      <c r="N432" s="5">
        <v>1</v>
      </c>
      <c r="O432" s="5">
        <v>1</v>
      </c>
    </row>
    <row r="433" spans="1:15" hidden="1">
      <c r="A433">
        <v>4</v>
      </c>
      <c r="B433" s="93" t="s">
        <v>272</v>
      </c>
      <c r="C433" t="s">
        <v>127</v>
      </c>
      <c r="E433">
        <v>34</v>
      </c>
      <c r="F433" t="s">
        <v>226</v>
      </c>
      <c r="G433" s="92" t="s">
        <v>585</v>
      </c>
      <c r="H433" s="92" t="s">
        <v>583</v>
      </c>
      <c r="I433" s="98">
        <v>8</v>
      </c>
      <c r="O433" s="5">
        <v>1</v>
      </c>
    </row>
    <row r="434" spans="1:15" hidden="1">
      <c r="A434">
        <v>50</v>
      </c>
      <c r="B434" s="93" t="s">
        <v>290</v>
      </c>
      <c r="C434" t="s">
        <v>128</v>
      </c>
      <c r="E434">
        <v>34</v>
      </c>
      <c r="F434" t="s">
        <v>226</v>
      </c>
      <c r="G434" s="92" t="s">
        <v>585</v>
      </c>
      <c r="H434" s="92" t="s">
        <v>583</v>
      </c>
      <c r="I434" s="98">
        <v>8</v>
      </c>
      <c r="J434" s="5">
        <v>0</v>
      </c>
      <c r="K434" s="5">
        <v>1</v>
      </c>
      <c r="L434" s="5">
        <v>1</v>
      </c>
      <c r="M434" s="5">
        <v>0</v>
      </c>
      <c r="N434" s="5">
        <v>1</v>
      </c>
      <c r="O434" s="5">
        <v>1</v>
      </c>
    </row>
    <row r="435" spans="1:15" hidden="1">
      <c r="A435">
        <v>64</v>
      </c>
      <c r="B435" s="93" t="s">
        <v>297</v>
      </c>
      <c r="C435" t="s">
        <v>129</v>
      </c>
      <c r="E435">
        <v>34</v>
      </c>
      <c r="F435" t="s">
        <v>226</v>
      </c>
      <c r="G435" s="92" t="s">
        <v>585</v>
      </c>
      <c r="H435" s="92" t="s">
        <v>583</v>
      </c>
      <c r="I435" s="98">
        <v>8</v>
      </c>
      <c r="O435" s="5">
        <v>1</v>
      </c>
    </row>
    <row r="436" spans="1:15" hidden="1">
      <c r="A436">
        <v>356</v>
      </c>
      <c r="B436" s="93" t="s">
        <v>396</v>
      </c>
      <c r="C436" t="s">
        <v>130</v>
      </c>
      <c r="E436">
        <v>34</v>
      </c>
      <c r="F436" t="s">
        <v>226</v>
      </c>
      <c r="G436" s="92" t="s">
        <v>585</v>
      </c>
      <c r="H436" s="92" t="s">
        <v>583</v>
      </c>
      <c r="I436" s="98">
        <v>8</v>
      </c>
      <c r="O436">
        <v>0</v>
      </c>
    </row>
    <row r="437" spans="1:15" hidden="1">
      <c r="A437">
        <v>364</v>
      </c>
      <c r="B437" s="93" t="s">
        <v>398</v>
      </c>
      <c r="C437" t="s">
        <v>131</v>
      </c>
      <c r="E437">
        <v>34</v>
      </c>
      <c r="F437" t="s">
        <v>226</v>
      </c>
      <c r="G437" s="92" t="s">
        <v>585</v>
      </c>
      <c r="H437" s="92" t="s">
        <v>583</v>
      </c>
      <c r="I437" s="98">
        <v>8</v>
      </c>
    </row>
    <row r="438" spans="1:15" hidden="1">
      <c r="A438">
        <v>462</v>
      </c>
      <c r="B438" s="93" t="s">
        <v>428</v>
      </c>
      <c r="C438" t="s">
        <v>134</v>
      </c>
      <c r="E438">
        <v>34</v>
      </c>
      <c r="F438" t="s">
        <v>226</v>
      </c>
      <c r="G438" s="92" t="s">
        <v>585</v>
      </c>
      <c r="H438" s="92" t="s">
        <v>583</v>
      </c>
      <c r="I438" s="98">
        <v>8</v>
      </c>
      <c r="J438" s="5">
        <v>1</v>
      </c>
      <c r="K438" s="5">
        <v>1</v>
      </c>
      <c r="L438" s="5">
        <v>1</v>
      </c>
      <c r="M438" s="5">
        <v>0</v>
      </c>
      <c r="N438" s="5">
        <v>0</v>
      </c>
      <c r="O438" s="5">
        <v>1</v>
      </c>
    </row>
    <row r="439" spans="1:15" hidden="1">
      <c r="A439">
        <v>524</v>
      </c>
      <c r="B439" s="93" t="s">
        <v>445</v>
      </c>
      <c r="C439" t="s">
        <v>135</v>
      </c>
      <c r="E439">
        <v>34</v>
      </c>
      <c r="F439" t="s">
        <v>226</v>
      </c>
      <c r="G439" s="92" t="s">
        <v>585</v>
      </c>
      <c r="H439" s="92" t="s">
        <v>583</v>
      </c>
      <c r="I439" s="98">
        <v>8</v>
      </c>
      <c r="J439" s="5">
        <v>0</v>
      </c>
      <c r="K439" s="5">
        <v>1</v>
      </c>
      <c r="L439" s="5">
        <v>1</v>
      </c>
      <c r="M439" s="5">
        <v>0</v>
      </c>
      <c r="N439" s="5">
        <v>0</v>
      </c>
      <c r="O439" s="5">
        <v>1</v>
      </c>
    </row>
    <row r="440" spans="1:15" hidden="1">
      <c r="A440">
        <v>586</v>
      </c>
      <c r="B440" s="93" t="s">
        <v>458</v>
      </c>
      <c r="C440" t="s">
        <v>136</v>
      </c>
      <c r="E440">
        <v>34</v>
      </c>
      <c r="F440" t="s">
        <v>226</v>
      </c>
      <c r="G440" s="92" t="s">
        <v>585</v>
      </c>
      <c r="H440" s="92" t="s">
        <v>583</v>
      </c>
      <c r="I440" s="98">
        <v>8</v>
      </c>
      <c r="J440" s="5">
        <v>1</v>
      </c>
      <c r="K440" s="5">
        <v>0</v>
      </c>
      <c r="L440" s="5">
        <v>1</v>
      </c>
      <c r="M440" s="5">
        <v>0</v>
      </c>
      <c r="N440" s="5">
        <v>1</v>
      </c>
      <c r="O440" s="5">
        <v>1</v>
      </c>
    </row>
    <row r="441" spans="1:15" hidden="1">
      <c r="A441">
        <v>144</v>
      </c>
      <c r="B441" s="93" t="s">
        <v>505</v>
      </c>
      <c r="C441" t="s">
        <v>137</v>
      </c>
      <c r="E441">
        <v>34</v>
      </c>
      <c r="F441" t="s">
        <v>226</v>
      </c>
      <c r="G441" s="92" t="s">
        <v>585</v>
      </c>
      <c r="H441" s="92" t="s">
        <v>583</v>
      </c>
      <c r="I441" s="98">
        <v>8</v>
      </c>
      <c r="O441">
        <v>0</v>
      </c>
    </row>
    <row r="442" spans="1:15" hidden="1">
      <c r="A442">
        <v>96</v>
      </c>
      <c r="B442" s="93" t="s">
        <v>308</v>
      </c>
      <c r="C442" t="s">
        <v>141</v>
      </c>
      <c r="E442">
        <v>753</v>
      </c>
      <c r="F442" t="s">
        <v>562</v>
      </c>
      <c r="G442" s="92" t="s">
        <v>585</v>
      </c>
      <c r="H442" s="92" t="s">
        <v>583</v>
      </c>
      <c r="I442" s="98">
        <v>9</v>
      </c>
      <c r="J442" s="5">
        <v>0</v>
      </c>
      <c r="K442" s="99"/>
      <c r="L442" s="99"/>
      <c r="M442" s="99"/>
      <c r="N442" s="5">
        <v>1</v>
      </c>
      <c r="O442" s="5">
        <v>1</v>
      </c>
    </row>
    <row r="443" spans="1:15" hidden="1">
      <c r="A443">
        <v>116</v>
      </c>
      <c r="B443" s="93" t="s">
        <v>314</v>
      </c>
      <c r="C443" t="s">
        <v>142</v>
      </c>
      <c r="E443">
        <v>753</v>
      </c>
      <c r="F443" t="s">
        <v>562</v>
      </c>
      <c r="G443" s="92" t="s">
        <v>585</v>
      </c>
      <c r="H443" s="92" t="s">
        <v>583</v>
      </c>
      <c r="I443" s="98">
        <v>9</v>
      </c>
      <c r="J443" s="5">
        <v>1</v>
      </c>
      <c r="K443" s="5">
        <v>1</v>
      </c>
      <c r="L443" s="5">
        <v>1</v>
      </c>
      <c r="M443" s="5">
        <v>0</v>
      </c>
      <c r="N443" s="5">
        <v>0</v>
      </c>
      <c r="O443" s="5">
        <v>0</v>
      </c>
    </row>
    <row r="444" spans="1:15" hidden="1">
      <c r="A444">
        <v>156</v>
      </c>
      <c r="B444" s="93" t="s">
        <v>322</v>
      </c>
      <c r="C444" t="s">
        <v>125</v>
      </c>
      <c r="E444">
        <v>753</v>
      </c>
      <c r="F444" t="s">
        <v>562</v>
      </c>
      <c r="G444" s="92" t="s">
        <v>585</v>
      </c>
      <c r="H444" s="92" t="s">
        <v>583</v>
      </c>
      <c r="I444" s="98">
        <v>9</v>
      </c>
      <c r="J444" s="5">
        <v>1</v>
      </c>
      <c r="K444" s="5">
        <v>0</v>
      </c>
      <c r="L444" s="5">
        <v>1</v>
      </c>
      <c r="M444" s="5">
        <v>0</v>
      </c>
      <c r="N444" s="5">
        <v>1</v>
      </c>
      <c r="O444" s="5">
        <v>1</v>
      </c>
    </row>
    <row r="445" spans="1:15" hidden="1">
      <c r="A445">
        <v>344</v>
      </c>
      <c r="B445" s="93" t="s">
        <v>199</v>
      </c>
      <c r="C445" t="s">
        <v>323</v>
      </c>
      <c r="E445">
        <v>753</v>
      </c>
      <c r="F445" t="s">
        <v>562</v>
      </c>
      <c r="G445" s="92" t="s">
        <v>585</v>
      </c>
      <c r="H445" s="92" t="s">
        <v>583</v>
      </c>
      <c r="I445" s="98">
        <v>9</v>
      </c>
      <c r="J445" s="5">
        <v>0</v>
      </c>
      <c r="K445" s="5">
        <v>0</v>
      </c>
      <c r="L445" s="5">
        <v>1</v>
      </c>
      <c r="M445" s="5">
        <v>0</v>
      </c>
      <c r="N445" s="5">
        <v>1</v>
      </c>
      <c r="O445" s="5">
        <v>1</v>
      </c>
    </row>
    <row r="446" spans="1:15" hidden="1">
      <c r="A446">
        <v>446</v>
      </c>
      <c r="B446" s="93" t="s">
        <v>324</v>
      </c>
      <c r="C446" t="s">
        <v>325</v>
      </c>
      <c r="E446">
        <v>753</v>
      </c>
      <c r="F446" t="s">
        <v>562</v>
      </c>
      <c r="G446" s="92" t="s">
        <v>585</v>
      </c>
      <c r="H446" s="92" t="s">
        <v>583</v>
      </c>
      <c r="I446" s="98">
        <v>9</v>
      </c>
    </row>
    <row r="447" spans="1:15" hidden="1">
      <c r="A447">
        <v>408</v>
      </c>
      <c r="B447" s="93" t="s">
        <v>344</v>
      </c>
      <c r="C447" t="s">
        <v>345</v>
      </c>
      <c r="E447">
        <v>753</v>
      </c>
      <c r="F447" t="s">
        <v>562</v>
      </c>
      <c r="G447" s="92" t="s">
        <v>585</v>
      </c>
      <c r="H447" s="92" t="s">
        <v>583</v>
      </c>
      <c r="I447" s="98">
        <v>9</v>
      </c>
    </row>
    <row r="448" spans="1:15" hidden="1">
      <c r="A448">
        <v>360</v>
      </c>
      <c r="B448" s="93" t="s">
        <v>397</v>
      </c>
      <c r="C448" t="s">
        <v>143</v>
      </c>
      <c r="E448">
        <v>753</v>
      </c>
      <c r="F448" t="s">
        <v>562</v>
      </c>
      <c r="G448" s="92" t="s">
        <v>585</v>
      </c>
      <c r="H448" s="92" t="s">
        <v>583</v>
      </c>
      <c r="I448" s="98">
        <v>9</v>
      </c>
      <c r="O448">
        <v>0</v>
      </c>
    </row>
    <row r="449" spans="1:15" hidden="1">
      <c r="A449">
        <v>392</v>
      </c>
      <c r="B449" s="93" t="s">
        <v>405</v>
      </c>
      <c r="C449" t="s">
        <v>37</v>
      </c>
      <c r="E449">
        <v>753</v>
      </c>
      <c r="F449" t="s">
        <v>562</v>
      </c>
      <c r="G449" s="92" t="s">
        <v>585</v>
      </c>
      <c r="H449" s="92" t="s">
        <v>583</v>
      </c>
      <c r="I449" s="98">
        <v>9</v>
      </c>
      <c r="J449" s="5">
        <v>1</v>
      </c>
      <c r="K449" s="5">
        <v>0</v>
      </c>
      <c r="L449" s="5">
        <v>1</v>
      </c>
      <c r="M449" s="5">
        <v>0</v>
      </c>
      <c r="N449" s="5">
        <v>1</v>
      </c>
      <c r="O449" s="5">
        <v>1</v>
      </c>
    </row>
    <row r="450" spans="1:15" hidden="1">
      <c r="A450">
        <v>418</v>
      </c>
      <c r="B450" s="93" t="s">
        <v>414</v>
      </c>
      <c r="C450" t="s">
        <v>415</v>
      </c>
      <c r="E450">
        <v>753</v>
      </c>
      <c r="F450" t="s">
        <v>562</v>
      </c>
      <c r="G450" s="92" t="s">
        <v>585</v>
      </c>
      <c r="H450" s="92" t="s">
        <v>583</v>
      </c>
      <c r="I450" s="98">
        <v>9</v>
      </c>
      <c r="O450" s="5">
        <v>1</v>
      </c>
    </row>
    <row r="451" spans="1:15" hidden="1">
      <c r="A451">
        <v>458</v>
      </c>
      <c r="B451" s="93" t="s">
        <v>427</v>
      </c>
      <c r="C451" t="s">
        <v>144</v>
      </c>
      <c r="E451">
        <v>753</v>
      </c>
      <c r="F451" t="s">
        <v>562</v>
      </c>
      <c r="G451" s="92" t="s">
        <v>585</v>
      </c>
      <c r="H451" s="92" t="s">
        <v>583</v>
      </c>
      <c r="I451" s="98">
        <v>9</v>
      </c>
    </row>
    <row r="452" spans="1:15" hidden="1">
      <c r="A452">
        <v>496</v>
      </c>
      <c r="B452" s="93" t="s">
        <v>438</v>
      </c>
      <c r="C452" t="s">
        <v>126</v>
      </c>
      <c r="E452">
        <v>753</v>
      </c>
      <c r="F452" t="s">
        <v>562</v>
      </c>
      <c r="G452" s="92" t="s">
        <v>585</v>
      </c>
      <c r="H452" s="92" t="s">
        <v>583</v>
      </c>
      <c r="I452" s="98">
        <v>9</v>
      </c>
      <c r="J452" s="5">
        <v>1</v>
      </c>
      <c r="K452" s="5">
        <v>1</v>
      </c>
      <c r="L452" s="5">
        <v>1</v>
      </c>
      <c r="M452" s="5">
        <v>0</v>
      </c>
      <c r="N452" s="5">
        <v>1</v>
      </c>
      <c r="O452" s="5">
        <v>1</v>
      </c>
    </row>
    <row r="453" spans="1:15" hidden="1">
      <c r="A453">
        <v>104</v>
      </c>
      <c r="B453" s="93" t="s">
        <v>442</v>
      </c>
      <c r="C453" t="s">
        <v>145</v>
      </c>
      <c r="E453">
        <v>753</v>
      </c>
      <c r="F453" t="s">
        <v>562</v>
      </c>
      <c r="G453" s="92" t="s">
        <v>585</v>
      </c>
      <c r="H453" s="92" t="s">
        <v>583</v>
      </c>
      <c r="I453" s="98">
        <v>9</v>
      </c>
      <c r="O453">
        <v>1</v>
      </c>
    </row>
    <row r="454" spans="1:15" hidden="1">
      <c r="A454">
        <v>608</v>
      </c>
      <c r="B454" s="93" t="s">
        <v>464</v>
      </c>
      <c r="C454" t="s">
        <v>146</v>
      </c>
      <c r="E454">
        <v>753</v>
      </c>
      <c r="F454" t="s">
        <v>562</v>
      </c>
      <c r="G454" s="92" t="s">
        <v>585</v>
      </c>
      <c r="H454" s="92" t="s">
        <v>583</v>
      </c>
      <c r="I454" s="98">
        <v>9</v>
      </c>
      <c r="J454" s="5">
        <v>1</v>
      </c>
      <c r="O454" s="5">
        <v>1</v>
      </c>
    </row>
    <row r="455" spans="1:15" hidden="1">
      <c r="A455">
        <v>410</v>
      </c>
      <c r="B455" s="93" t="s">
        <v>471</v>
      </c>
      <c r="C455" t="s">
        <v>472</v>
      </c>
      <c r="E455">
        <v>753</v>
      </c>
      <c r="F455" t="s">
        <v>562</v>
      </c>
      <c r="G455" s="92" t="s">
        <v>585</v>
      </c>
      <c r="H455" s="92" t="s">
        <v>583</v>
      </c>
      <c r="I455" s="98">
        <v>9</v>
      </c>
      <c r="J455">
        <v>1</v>
      </c>
      <c r="K455" s="5">
        <v>0</v>
      </c>
      <c r="L455" s="5">
        <v>1</v>
      </c>
      <c r="M455" s="5">
        <v>0</v>
      </c>
      <c r="N455" s="5">
        <v>1</v>
      </c>
      <c r="O455" s="5">
        <v>1</v>
      </c>
    </row>
    <row r="456" spans="1:15" hidden="1">
      <c r="A456">
        <v>702</v>
      </c>
      <c r="B456" s="93" t="s">
        <v>495</v>
      </c>
      <c r="C456" t="s">
        <v>147</v>
      </c>
      <c r="E456">
        <v>753</v>
      </c>
      <c r="F456" t="s">
        <v>562</v>
      </c>
      <c r="G456" s="92" t="s">
        <v>585</v>
      </c>
      <c r="H456" s="92" t="s">
        <v>583</v>
      </c>
      <c r="I456" s="98">
        <v>9</v>
      </c>
      <c r="J456" s="5">
        <v>0</v>
      </c>
      <c r="K456" s="5">
        <v>0</v>
      </c>
      <c r="L456" s="5">
        <v>1</v>
      </c>
      <c r="M456" s="5">
        <v>0</v>
      </c>
      <c r="N456" s="5">
        <v>1</v>
      </c>
      <c r="O456" s="99">
        <v>1</v>
      </c>
    </row>
    <row r="457" spans="1:15" hidden="1">
      <c r="A457">
        <v>764</v>
      </c>
      <c r="B457" s="93" t="s">
        <v>518</v>
      </c>
      <c r="C457" t="s">
        <v>148</v>
      </c>
      <c r="E457">
        <v>753</v>
      </c>
      <c r="F457" t="s">
        <v>562</v>
      </c>
      <c r="G457" s="92" t="s">
        <v>585</v>
      </c>
      <c r="H457" s="92" t="s">
        <v>583</v>
      </c>
      <c r="I457" s="98">
        <v>9</v>
      </c>
      <c r="J457" s="5">
        <v>1</v>
      </c>
      <c r="O457" s="5">
        <v>1</v>
      </c>
    </row>
    <row r="458" spans="1:15" hidden="1">
      <c r="A458">
        <v>626</v>
      </c>
      <c r="B458" s="93" t="s">
        <v>205</v>
      </c>
      <c r="C458" t="s">
        <v>149</v>
      </c>
      <c r="E458">
        <v>753</v>
      </c>
      <c r="F458" t="s">
        <v>562</v>
      </c>
      <c r="G458" s="92" t="s">
        <v>585</v>
      </c>
      <c r="H458" s="92" t="s">
        <v>583</v>
      </c>
      <c r="I458" s="98">
        <v>9</v>
      </c>
      <c r="J458" s="5">
        <v>0</v>
      </c>
      <c r="K458" s="5">
        <v>1</v>
      </c>
      <c r="L458" s="5">
        <v>1</v>
      </c>
      <c r="M458" s="5">
        <v>0</v>
      </c>
      <c r="N458" s="5">
        <v>0</v>
      </c>
      <c r="O458" s="5">
        <v>1</v>
      </c>
    </row>
    <row r="459" spans="1:15" hidden="1">
      <c r="A459">
        <v>704</v>
      </c>
      <c r="B459" s="93" t="s">
        <v>547</v>
      </c>
      <c r="C459" t="s">
        <v>150</v>
      </c>
      <c r="E459">
        <v>753</v>
      </c>
      <c r="F459" t="s">
        <v>562</v>
      </c>
      <c r="G459" s="92" t="s">
        <v>585</v>
      </c>
      <c r="H459" s="92" t="s">
        <v>583</v>
      </c>
      <c r="I459" s="98">
        <v>9</v>
      </c>
      <c r="O459" s="5">
        <v>1</v>
      </c>
    </row>
    <row r="460" spans="1:15" hidden="1">
      <c r="A460">
        <v>156</v>
      </c>
      <c r="B460" s="93" t="s">
        <v>322</v>
      </c>
      <c r="C460" t="s">
        <v>125</v>
      </c>
      <c r="E460">
        <v>30</v>
      </c>
      <c r="F460" t="s">
        <v>224</v>
      </c>
      <c r="G460" s="92" t="s">
        <v>585</v>
      </c>
      <c r="H460" s="92" t="s">
        <v>583</v>
      </c>
      <c r="I460" s="98">
        <v>10</v>
      </c>
      <c r="J460" s="5">
        <v>1</v>
      </c>
      <c r="K460" s="5">
        <v>0</v>
      </c>
      <c r="L460" s="5">
        <v>1</v>
      </c>
      <c r="M460" s="5">
        <v>0</v>
      </c>
      <c r="N460" s="5">
        <v>1</v>
      </c>
      <c r="O460" s="5">
        <v>1</v>
      </c>
    </row>
    <row r="461" spans="1:15" hidden="1">
      <c r="A461">
        <v>344</v>
      </c>
      <c r="B461" s="93" t="s">
        <v>199</v>
      </c>
      <c r="C461" t="s">
        <v>323</v>
      </c>
      <c r="E461">
        <v>30</v>
      </c>
      <c r="F461" t="s">
        <v>224</v>
      </c>
      <c r="G461" s="92" t="s">
        <v>585</v>
      </c>
      <c r="H461" s="92" t="s">
        <v>583</v>
      </c>
      <c r="I461" s="98">
        <v>10</v>
      </c>
      <c r="J461" s="5">
        <v>0</v>
      </c>
      <c r="K461" s="5">
        <v>0</v>
      </c>
      <c r="L461" s="5">
        <v>1</v>
      </c>
      <c r="M461" s="5">
        <v>0</v>
      </c>
      <c r="N461" s="5">
        <v>1</v>
      </c>
      <c r="O461" s="5">
        <v>1</v>
      </c>
    </row>
    <row r="462" spans="1:15" hidden="1">
      <c r="A462">
        <v>446</v>
      </c>
      <c r="B462" s="93" t="s">
        <v>324</v>
      </c>
      <c r="C462" t="s">
        <v>325</v>
      </c>
      <c r="E462">
        <v>30</v>
      </c>
      <c r="F462" t="s">
        <v>224</v>
      </c>
      <c r="G462" s="92" t="s">
        <v>585</v>
      </c>
      <c r="H462" s="92" t="s">
        <v>583</v>
      </c>
      <c r="I462" s="98">
        <v>10</v>
      </c>
    </row>
    <row r="463" spans="1:15" hidden="1">
      <c r="A463">
        <v>408</v>
      </c>
      <c r="B463" s="93" t="s">
        <v>344</v>
      </c>
      <c r="C463" t="s">
        <v>345</v>
      </c>
      <c r="E463">
        <v>30</v>
      </c>
      <c r="F463" t="s">
        <v>224</v>
      </c>
      <c r="G463" s="92" t="s">
        <v>585</v>
      </c>
      <c r="H463" s="92" t="s">
        <v>583</v>
      </c>
      <c r="I463" s="98">
        <v>10</v>
      </c>
    </row>
    <row r="464" spans="1:15" hidden="1">
      <c r="A464">
        <v>392</v>
      </c>
      <c r="B464" s="93" t="s">
        <v>405</v>
      </c>
      <c r="C464" t="s">
        <v>37</v>
      </c>
      <c r="E464">
        <v>30</v>
      </c>
      <c r="F464" t="s">
        <v>224</v>
      </c>
      <c r="G464" s="92" t="s">
        <v>585</v>
      </c>
      <c r="H464" s="92" t="s">
        <v>583</v>
      </c>
      <c r="I464" s="98">
        <v>10</v>
      </c>
      <c r="J464" s="5">
        <v>1</v>
      </c>
      <c r="K464" s="5">
        <v>0</v>
      </c>
      <c r="L464" s="5">
        <v>1</v>
      </c>
      <c r="M464" s="5">
        <v>0</v>
      </c>
      <c r="N464" s="5">
        <v>1</v>
      </c>
      <c r="O464" s="5">
        <v>1</v>
      </c>
    </row>
    <row r="465" spans="1:15" hidden="1">
      <c r="A465">
        <v>496</v>
      </c>
      <c r="B465" s="93" t="s">
        <v>438</v>
      </c>
      <c r="C465" t="s">
        <v>126</v>
      </c>
      <c r="E465">
        <v>30</v>
      </c>
      <c r="F465" t="s">
        <v>224</v>
      </c>
      <c r="G465" s="92" t="s">
        <v>585</v>
      </c>
      <c r="H465" s="92" t="s">
        <v>583</v>
      </c>
      <c r="I465" s="98">
        <v>10</v>
      </c>
      <c r="J465" s="5">
        <v>1</v>
      </c>
      <c r="K465" s="5">
        <v>1</v>
      </c>
      <c r="L465" s="5">
        <v>1</v>
      </c>
      <c r="M465" s="5">
        <v>0</v>
      </c>
      <c r="N465" s="5">
        <v>1</v>
      </c>
      <c r="O465" s="5">
        <v>1</v>
      </c>
    </row>
    <row r="466" spans="1:15" hidden="1">
      <c r="A466">
        <v>410</v>
      </c>
      <c r="B466" s="93" t="s">
        <v>471</v>
      </c>
      <c r="C466" t="s">
        <v>472</v>
      </c>
      <c r="E466">
        <v>30</v>
      </c>
      <c r="F466" t="s">
        <v>224</v>
      </c>
      <c r="G466" s="92" t="s">
        <v>585</v>
      </c>
      <c r="H466" s="92" t="s">
        <v>583</v>
      </c>
      <c r="I466" s="98">
        <v>10</v>
      </c>
      <c r="J466">
        <v>1</v>
      </c>
      <c r="K466" s="5">
        <v>0</v>
      </c>
      <c r="L466" s="5">
        <v>1</v>
      </c>
      <c r="M466" s="5">
        <v>0</v>
      </c>
      <c r="N466" s="5">
        <v>1</v>
      </c>
      <c r="O466" s="5">
        <v>1</v>
      </c>
    </row>
    <row r="467" spans="1:15" hidden="1">
      <c r="A467">
        <v>96</v>
      </c>
      <c r="B467" s="93" t="s">
        <v>308</v>
      </c>
      <c r="C467" t="s">
        <v>141</v>
      </c>
      <c r="E467">
        <v>35</v>
      </c>
      <c r="F467" t="s">
        <v>225</v>
      </c>
      <c r="G467" s="92" t="s">
        <v>585</v>
      </c>
      <c r="H467" s="92" t="s">
        <v>583</v>
      </c>
      <c r="I467" s="98">
        <v>11</v>
      </c>
      <c r="J467" s="5">
        <v>0</v>
      </c>
      <c r="K467" s="99"/>
      <c r="L467" s="99"/>
      <c r="M467" s="99"/>
      <c r="N467" s="5">
        <v>1</v>
      </c>
      <c r="O467" s="5">
        <v>1</v>
      </c>
    </row>
    <row r="468" spans="1:15" hidden="1">
      <c r="A468">
        <v>116</v>
      </c>
      <c r="B468" s="93" t="s">
        <v>314</v>
      </c>
      <c r="C468" t="s">
        <v>142</v>
      </c>
      <c r="E468">
        <v>35</v>
      </c>
      <c r="F468" t="s">
        <v>225</v>
      </c>
      <c r="G468" s="92" t="s">
        <v>585</v>
      </c>
      <c r="H468" s="92" t="s">
        <v>583</v>
      </c>
      <c r="I468" s="98">
        <v>11</v>
      </c>
      <c r="J468" s="5">
        <v>1</v>
      </c>
      <c r="K468" s="5">
        <v>1</v>
      </c>
      <c r="L468" s="5">
        <v>1</v>
      </c>
      <c r="M468" s="5">
        <v>0</v>
      </c>
      <c r="N468" s="5">
        <v>0</v>
      </c>
      <c r="O468" s="5">
        <v>0</v>
      </c>
    </row>
    <row r="469" spans="1:15" hidden="1">
      <c r="A469">
        <v>360</v>
      </c>
      <c r="B469" s="93" t="s">
        <v>397</v>
      </c>
      <c r="C469" t="s">
        <v>143</v>
      </c>
      <c r="E469">
        <v>35</v>
      </c>
      <c r="F469" t="s">
        <v>225</v>
      </c>
      <c r="G469" s="92" t="s">
        <v>585</v>
      </c>
      <c r="H469" s="92" t="s">
        <v>583</v>
      </c>
      <c r="I469" s="98">
        <v>11</v>
      </c>
      <c r="O469">
        <v>0</v>
      </c>
    </row>
    <row r="470" spans="1:15" hidden="1">
      <c r="A470">
        <v>418</v>
      </c>
      <c r="B470" s="93" t="s">
        <v>414</v>
      </c>
      <c r="C470" t="s">
        <v>415</v>
      </c>
      <c r="E470">
        <v>35</v>
      </c>
      <c r="F470" t="s">
        <v>225</v>
      </c>
      <c r="G470" s="92" t="s">
        <v>585</v>
      </c>
      <c r="H470" s="92" t="s">
        <v>583</v>
      </c>
      <c r="I470" s="98">
        <v>11</v>
      </c>
      <c r="O470" s="5">
        <v>1</v>
      </c>
    </row>
    <row r="471" spans="1:15" hidden="1">
      <c r="A471">
        <v>458</v>
      </c>
      <c r="B471" s="93" t="s">
        <v>427</v>
      </c>
      <c r="C471" t="s">
        <v>144</v>
      </c>
      <c r="E471">
        <v>35</v>
      </c>
      <c r="F471" t="s">
        <v>225</v>
      </c>
      <c r="G471" s="92" t="s">
        <v>585</v>
      </c>
      <c r="H471" s="92" t="s">
        <v>583</v>
      </c>
      <c r="I471" s="98">
        <v>11</v>
      </c>
    </row>
    <row r="472" spans="1:15" hidden="1">
      <c r="A472">
        <v>104</v>
      </c>
      <c r="B472" s="93" t="s">
        <v>442</v>
      </c>
      <c r="C472" t="s">
        <v>145</v>
      </c>
      <c r="E472">
        <v>35</v>
      </c>
      <c r="F472" t="s">
        <v>225</v>
      </c>
      <c r="G472" s="92" t="s">
        <v>585</v>
      </c>
      <c r="H472" s="92" t="s">
        <v>583</v>
      </c>
      <c r="I472" s="98">
        <v>11</v>
      </c>
      <c r="O472">
        <v>1</v>
      </c>
    </row>
    <row r="473" spans="1:15" hidden="1">
      <c r="A473">
        <v>608</v>
      </c>
      <c r="B473" s="93" t="s">
        <v>464</v>
      </c>
      <c r="C473" t="s">
        <v>146</v>
      </c>
      <c r="E473">
        <v>35</v>
      </c>
      <c r="F473" t="s">
        <v>225</v>
      </c>
      <c r="G473" s="92" t="s">
        <v>585</v>
      </c>
      <c r="H473" s="92" t="s">
        <v>583</v>
      </c>
      <c r="I473" s="98">
        <v>11</v>
      </c>
      <c r="J473" s="5">
        <v>1</v>
      </c>
      <c r="O473" s="5">
        <v>1</v>
      </c>
    </row>
    <row r="474" spans="1:15" hidden="1">
      <c r="A474">
        <v>702</v>
      </c>
      <c r="B474" s="93" t="s">
        <v>495</v>
      </c>
      <c r="C474" t="s">
        <v>147</v>
      </c>
      <c r="E474">
        <v>35</v>
      </c>
      <c r="F474" t="s">
        <v>225</v>
      </c>
      <c r="G474" s="92" t="s">
        <v>585</v>
      </c>
      <c r="H474" s="92" t="s">
        <v>583</v>
      </c>
      <c r="I474" s="98">
        <v>11</v>
      </c>
      <c r="J474" s="5">
        <v>0</v>
      </c>
      <c r="K474" s="5">
        <v>0</v>
      </c>
      <c r="L474" s="5">
        <v>1</v>
      </c>
      <c r="M474" s="5">
        <v>0</v>
      </c>
      <c r="N474" s="5">
        <v>1</v>
      </c>
      <c r="O474" s="99">
        <v>1</v>
      </c>
    </row>
    <row r="475" spans="1:15" hidden="1">
      <c r="A475">
        <v>764</v>
      </c>
      <c r="B475" s="93" t="s">
        <v>518</v>
      </c>
      <c r="C475" t="s">
        <v>148</v>
      </c>
      <c r="E475">
        <v>35</v>
      </c>
      <c r="F475" t="s">
        <v>225</v>
      </c>
      <c r="G475" s="92" t="s">
        <v>585</v>
      </c>
      <c r="H475" s="92" t="s">
        <v>583</v>
      </c>
      <c r="I475" s="98">
        <v>11</v>
      </c>
      <c r="J475" s="5">
        <v>1</v>
      </c>
      <c r="O475" s="5">
        <v>1</v>
      </c>
    </row>
    <row r="476" spans="1:15" hidden="1">
      <c r="A476">
        <v>626</v>
      </c>
      <c r="B476" s="93" t="s">
        <v>205</v>
      </c>
      <c r="C476" t="s">
        <v>149</v>
      </c>
      <c r="E476">
        <v>35</v>
      </c>
      <c r="F476" t="s">
        <v>225</v>
      </c>
      <c r="G476" s="92" t="s">
        <v>585</v>
      </c>
      <c r="H476" s="92" t="s">
        <v>583</v>
      </c>
      <c r="I476" s="98">
        <v>11</v>
      </c>
      <c r="J476" s="5">
        <v>0</v>
      </c>
      <c r="K476" s="5">
        <v>1</v>
      </c>
      <c r="L476" s="5">
        <v>1</v>
      </c>
      <c r="M476" s="5">
        <v>0</v>
      </c>
      <c r="N476" s="5">
        <v>0</v>
      </c>
      <c r="O476" s="5">
        <v>1</v>
      </c>
    </row>
    <row r="477" spans="1:15" hidden="1">
      <c r="A477">
        <v>704</v>
      </c>
      <c r="B477" s="93" t="s">
        <v>547</v>
      </c>
      <c r="C477" t="s">
        <v>150</v>
      </c>
      <c r="E477">
        <v>35</v>
      </c>
      <c r="F477" t="s">
        <v>225</v>
      </c>
      <c r="G477" s="92" t="s">
        <v>585</v>
      </c>
      <c r="H477" s="92" t="s">
        <v>583</v>
      </c>
      <c r="I477" s="98">
        <v>11</v>
      </c>
      <c r="O477" s="5">
        <v>1</v>
      </c>
    </row>
    <row r="478" spans="1:15" hidden="1">
      <c r="A478">
        <v>12</v>
      </c>
      <c r="B478" s="93" t="s">
        <v>276</v>
      </c>
      <c r="C478" t="s">
        <v>41</v>
      </c>
      <c r="E478">
        <v>747</v>
      </c>
      <c r="F478" t="s">
        <v>568</v>
      </c>
      <c r="G478" s="92" t="s">
        <v>585</v>
      </c>
      <c r="H478" s="92" t="s">
        <v>583</v>
      </c>
      <c r="I478" s="98">
        <v>12</v>
      </c>
      <c r="J478" s="5">
        <v>1</v>
      </c>
      <c r="K478" s="5">
        <v>1</v>
      </c>
      <c r="L478" s="5">
        <v>1</v>
      </c>
      <c r="M478" s="5">
        <v>0</v>
      </c>
      <c r="N478" s="5">
        <v>1</v>
      </c>
      <c r="O478" s="5">
        <v>1</v>
      </c>
    </row>
    <row r="479" spans="1:15" hidden="1">
      <c r="A479">
        <v>51</v>
      </c>
      <c r="B479" s="93" t="s">
        <v>283</v>
      </c>
      <c r="C479" t="s">
        <v>151</v>
      </c>
      <c r="E479">
        <v>747</v>
      </c>
      <c r="F479" t="s">
        <v>568</v>
      </c>
      <c r="G479" s="92" t="s">
        <v>585</v>
      </c>
      <c r="H479" s="92" t="s">
        <v>583</v>
      </c>
      <c r="I479" s="98">
        <v>12</v>
      </c>
      <c r="J479" s="5">
        <v>1</v>
      </c>
      <c r="K479" s="5">
        <v>1</v>
      </c>
      <c r="L479" s="5">
        <v>1</v>
      </c>
      <c r="M479" s="5">
        <v>0</v>
      </c>
      <c r="N479" s="5">
        <v>1</v>
      </c>
      <c r="O479" s="5">
        <v>1</v>
      </c>
    </row>
    <row r="480" spans="1:15" hidden="1">
      <c r="A480">
        <v>31</v>
      </c>
      <c r="B480" s="93" t="s">
        <v>287</v>
      </c>
      <c r="C480" t="s">
        <v>152</v>
      </c>
      <c r="E480">
        <v>747</v>
      </c>
      <c r="F480" t="s">
        <v>568</v>
      </c>
      <c r="G480" s="92" t="s">
        <v>585</v>
      </c>
      <c r="H480" s="92" t="s">
        <v>583</v>
      </c>
      <c r="I480" s="98">
        <v>12</v>
      </c>
    </row>
    <row r="481" spans="1:15" hidden="1">
      <c r="A481">
        <v>48</v>
      </c>
      <c r="B481" s="93" t="s">
        <v>289</v>
      </c>
      <c r="C481" t="s">
        <v>153</v>
      </c>
      <c r="E481">
        <v>747</v>
      </c>
      <c r="F481" t="s">
        <v>568</v>
      </c>
      <c r="G481" s="92" t="s">
        <v>585</v>
      </c>
      <c r="H481" s="92" t="s">
        <v>583</v>
      </c>
      <c r="I481" s="98">
        <v>12</v>
      </c>
    </row>
    <row r="482" spans="1:15" hidden="1">
      <c r="A482">
        <v>196</v>
      </c>
      <c r="B482" s="93" t="s">
        <v>341</v>
      </c>
      <c r="C482" t="s">
        <v>154</v>
      </c>
      <c r="E482">
        <v>747</v>
      </c>
      <c r="F482" t="s">
        <v>568</v>
      </c>
      <c r="G482" s="92" t="s">
        <v>585</v>
      </c>
      <c r="H482" s="92" t="s">
        <v>583</v>
      </c>
      <c r="I482" s="98">
        <v>12</v>
      </c>
      <c r="J482" s="5">
        <v>1</v>
      </c>
      <c r="K482" s="5">
        <v>0</v>
      </c>
      <c r="L482" s="5">
        <v>1</v>
      </c>
      <c r="M482" s="5">
        <v>0</v>
      </c>
      <c r="N482" s="5">
        <v>1</v>
      </c>
      <c r="O482" s="5">
        <v>1</v>
      </c>
    </row>
    <row r="483" spans="1:15" hidden="1">
      <c r="A483">
        <v>818</v>
      </c>
      <c r="B483" s="93" t="s">
        <v>353</v>
      </c>
      <c r="C483" t="s">
        <v>42</v>
      </c>
      <c r="E483">
        <v>747</v>
      </c>
      <c r="F483" t="s">
        <v>568</v>
      </c>
      <c r="G483" s="92" t="s">
        <v>585</v>
      </c>
      <c r="H483" s="92" t="s">
        <v>583</v>
      </c>
      <c r="I483" s="98">
        <v>12</v>
      </c>
      <c r="J483" s="5">
        <v>1</v>
      </c>
      <c r="K483" s="5">
        <v>1</v>
      </c>
      <c r="L483" s="5">
        <v>1</v>
      </c>
      <c r="M483" s="5">
        <v>1</v>
      </c>
      <c r="N483" s="5">
        <v>0</v>
      </c>
      <c r="O483" s="5">
        <v>1</v>
      </c>
    </row>
    <row r="484" spans="1:15" hidden="1">
      <c r="A484">
        <v>268</v>
      </c>
      <c r="B484" s="93" t="s">
        <v>372</v>
      </c>
      <c r="C484" t="s">
        <v>155</v>
      </c>
      <c r="E484">
        <v>747</v>
      </c>
      <c r="F484" t="s">
        <v>568</v>
      </c>
      <c r="G484" s="92" t="s">
        <v>585</v>
      </c>
      <c r="H484" s="92" t="s">
        <v>583</v>
      </c>
      <c r="I484" s="98">
        <v>12</v>
      </c>
      <c r="J484" s="5">
        <v>1</v>
      </c>
      <c r="K484" s="5">
        <v>0</v>
      </c>
      <c r="L484" s="5">
        <v>1</v>
      </c>
      <c r="M484" s="5">
        <v>0</v>
      </c>
      <c r="N484" s="5">
        <v>1</v>
      </c>
      <c r="O484" s="5">
        <v>1</v>
      </c>
    </row>
    <row r="485" spans="1:15" hidden="1">
      <c r="A485">
        <v>368</v>
      </c>
      <c r="B485" s="93" t="s">
        <v>399</v>
      </c>
      <c r="C485" t="s">
        <v>156</v>
      </c>
      <c r="E485">
        <v>747</v>
      </c>
      <c r="F485" t="s">
        <v>568</v>
      </c>
      <c r="G485" s="92" t="s">
        <v>585</v>
      </c>
      <c r="H485" s="92" t="s">
        <v>583</v>
      </c>
      <c r="I485" s="98">
        <v>12</v>
      </c>
      <c r="O485">
        <v>0</v>
      </c>
    </row>
    <row r="486" spans="1:15" hidden="1">
      <c r="A486">
        <v>376</v>
      </c>
      <c r="B486" s="93" t="s">
        <v>401</v>
      </c>
      <c r="C486" t="s">
        <v>402</v>
      </c>
      <c r="E486">
        <v>747</v>
      </c>
      <c r="F486" t="s">
        <v>568</v>
      </c>
      <c r="G486" s="92" t="s">
        <v>585</v>
      </c>
      <c r="H486" s="92" t="s">
        <v>583</v>
      </c>
      <c r="I486" s="98">
        <v>12</v>
      </c>
      <c r="J486" s="5">
        <v>1</v>
      </c>
      <c r="K486" s="5">
        <v>0</v>
      </c>
      <c r="L486" s="5">
        <v>1</v>
      </c>
      <c r="M486" s="5">
        <v>1</v>
      </c>
      <c r="N486" s="5">
        <v>1</v>
      </c>
      <c r="O486" s="5">
        <v>1</v>
      </c>
    </row>
    <row r="487" spans="1:15" hidden="1">
      <c r="A487">
        <v>400</v>
      </c>
      <c r="B487" s="93" t="s">
        <v>408</v>
      </c>
      <c r="C487" t="s">
        <v>157</v>
      </c>
      <c r="E487">
        <v>747</v>
      </c>
      <c r="F487" t="s">
        <v>568</v>
      </c>
      <c r="G487" s="92" t="s">
        <v>585</v>
      </c>
      <c r="H487" s="92" t="s">
        <v>583</v>
      </c>
      <c r="I487" s="98">
        <v>12</v>
      </c>
    </row>
    <row r="488" spans="1:15" hidden="1">
      <c r="A488">
        <v>414</v>
      </c>
      <c r="B488" s="93" t="s">
        <v>412</v>
      </c>
      <c r="C488" t="s">
        <v>158</v>
      </c>
      <c r="E488">
        <v>747</v>
      </c>
      <c r="F488" t="s">
        <v>568</v>
      </c>
      <c r="G488" s="92" t="s">
        <v>585</v>
      </c>
      <c r="H488" s="92" t="s">
        <v>583</v>
      </c>
      <c r="I488" s="98">
        <v>12</v>
      </c>
    </row>
    <row r="489" spans="1:15" hidden="1">
      <c r="A489">
        <v>422</v>
      </c>
      <c r="B489" s="93" t="s">
        <v>417</v>
      </c>
      <c r="C489" t="s">
        <v>159</v>
      </c>
      <c r="E489">
        <v>747</v>
      </c>
      <c r="F489" t="s">
        <v>568</v>
      </c>
      <c r="G489" s="92" t="s">
        <v>585</v>
      </c>
      <c r="H489" s="92" t="s">
        <v>583</v>
      </c>
      <c r="I489" s="98">
        <v>12</v>
      </c>
    </row>
    <row r="490" spans="1:15" hidden="1">
      <c r="A490">
        <v>434</v>
      </c>
      <c r="B490" s="93" t="s">
        <v>420</v>
      </c>
      <c r="C490" t="s">
        <v>421</v>
      </c>
      <c r="E490">
        <v>747</v>
      </c>
      <c r="F490" t="s">
        <v>568</v>
      </c>
      <c r="G490" s="92" t="s">
        <v>585</v>
      </c>
      <c r="H490" s="92" t="s">
        <v>583</v>
      </c>
      <c r="I490" s="98">
        <v>12</v>
      </c>
      <c r="O490">
        <v>0</v>
      </c>
    </row>
    <row r="491" spans="1:15" hidden="1">
      <c r="A491">
        <v>504</v>
      </c>
      <c r="B491" s="93" t="s">
        <v>440</v>
      </c>
      <c r="C491" t="s">
        <v>43</v>
      </c>
      <c r="E491">
        <v>747</v>
      </c>
      <c r="F491" t="s">
        <v>568</v>
      </c>
      <c r="G491" s="92" t="s">
        <v>585</v>
      </c>
      <c r="H491" s="92" t="s">
        <v>583</v>
      </c>
      <c r="I491" s="98">
        <v>12</v>
      </c>
      <c r="J491" s="5">
        <v>0</v>
      </c>
      <c r="K491" s="5">
        <v>0</v>
      </c>
      <c r="L491" s="5">
        <v>1</v>
      </c>
      <c r="M491" s="5">
        <v>0</v>
      </c>
      <c r="N491" s="5">
        <v>1</v>
      </c>
      <c r="O491" s="5">
        <v>1</v>
      </c>
    </row>
    <row r="492" spans="1:15" hidden="1">
      <c r="A492">
        <v>512</v>
      </c>
      <c r="B492" s="93" t="s">
        <v>457</v>
      </c>
      <c r="C492" t="s">
        <v>160</v>
      </c>
      <c r="E492">
        <v>747</v>
      </c>
      <c r="F492" t="s">
        <v>568</v>
      </c>
      <c r="G492" s="92" t="s">
        <v>585</v>
      </c>
      <c r="H492" s="92" t="s">
        <v>583</v>
      </c>
      <c r="I492" s="98">
        <v>12</v>
      </c>
    </row>
    <row r="493" spans="1:15" hidden="1">
      <c r="A493">
        <v>634</v>
      </c>
      <c r="B493" s="93" t="s">
        <v>470</v>
      </c>
      <c r="C493" t="s">
        <v>161</v>
      </c>
      <c r="E493">
        <v>747</v>
      </c>
      <c r="F493" t="s">
        <v>568</v>
      </c>
      <c r="G493" s="92" t="s">
        <v>585</v>
      </c>
      <c r="H493" s="92" t="s">
        <v>583</v>
      </c>
      <c r="I493" s="98">
        <v>12</v>
      </c>
    </row>
    <row r="494" spans="1:15" hidden="1">
      <c r="A494">
        <v>682</v>
      </c>
      <c r="B494" s="93" t="s">
        <v>491</v>
      </c>
      <c r="C494" t="s">
        <v>162</v>
      </c>
      <c r="E494">
        <v>747</v>
      </c>
      <c r="F494" t="s">
        <v>568</v>
      </c>
      <c r="G494" s="92" t="s">
        <v>585</v>
      </c>
      <c r="H494" s="92" t="s">
        <v>583</v>
      </c>
      <c r="I494" s="98">
        <v>12</v>
      </c>
    </row>
    <row r="495" spans="1:15" hidden="1">
      <c r="A495">
        <v>275</v>
      </c>
      <c r="B495" s="93" t="s">
        <v>506</v>
      </c>
      <c r="C495" t="s">
        <v>507</v>
      </c>
      <c r="E495">
        <v>747</v>
      </c>
      <c r="F495" t="s">
        <v>568</v>
      </c>
      <c r="G495" s="92" t="s">
        <v>585</v>
      </c>
      <c r="H495" s="92" t="s">
        <v>583</v>
      </c>
      <c r="I495" s="98">
        <v>12</v>
      </c>
      <c r="J495" s="5">
        <v>1</v>
      </c>
      <c r="K495" s="5">
        <v>1</v>
      </c>
      <c r="L495" s="5">
        <v>1</v>
      </c>
      <c r="M495" s="5">
        <v>0</v>
      </c>
      <c r="N495" s="5">
        <v>0</v>
      </c>
      <c r="O495" s="5">
        <v>1</v>
      </c>
    </row>
    <row r="496" spans="1:15" hidden="1">
      <c r="A496">
        <v>729</v>
      </c>
      <c r="B496" s="93" t="s">
        <v>508</v>
      </c>
      <c r="C496" t="s">
        <v>81</v>
      </c>
      <c r="E496">
        <v>747</v>
      </c>
      <c r="F496" t="s">
        <v>568</v>
      </c>
      <c r="G496" s="92" t="s">
        <v>585</v>
      </c>
      <c r="H496" s="92" t="s">
        <v>583</v>
      </c>
      <c r="I496" s="98">
        <v>12</v>
      </c>
      <c r="J496" s="5">
        <v>1</v>
      </c>
      <c r="K496" s="99"/>
      <c r="L496" s="99"/>
      <c r="M496" s="99"/>
      <c r="N496" s="5">
        <v>0</v>
      </c>
      <c r="O496" s="5">
        <v>0</v>
      </c>
    </row>
    <row r="497" spans="1:15" hidden="1">
      <c r="A497">
        <v>760</v>
      </c>
      <c r="B497" s="93" t="s">
        <v>516</v>
      </c>
      <c r="C497" t="s">
        <v>163</v>
      </c>
      <c r="E497">
        <v>747</v>
      </c>
      <c r="F497" t="s">
        <v>568</v>
      </c>
      <c r="G497" s="92" t="s">
        <v>585</v>
      </c>
      <c r="H497" s="92" t="s">
        <v>583</v>
      </c>
      <c r="I497" s="98">
        <v>12</v>
      </c>
      <c r="O497">
        <v>0</v>
      </c>
    </row>
    <row r="498" spans="1:15" hidden="1">
      <c r="A498">
        <v>788</v>
      </c>
      <c r="B498" s="93" t="s">
        <v>525</v>
      </c>
      <c r="C498" t="s">
        <v>44</v>
      </c>
      <c r="E498">
        <v>747</v>
      </c>
      <c r="F498" t="s">
        <v>568</v>
      </c>
      <c r="G498" s="92" t="s">
        <v>585</v>
      </c>
      <c r="H498" s="92" t="s">
        <v>583</v>
      </c>
      <c r="I498" s="98">
        <v>12</v>
      </c>
      <c r="O498">
        <v>1</v>
      </c>
    </row>
    <row r="499" spans="1:15" hidden="1">
      <c r="A499">
        <v>792</v>
      </c>
      <c r="B499" s="93" t="s">
        <v>526</v>
      </c>
      <c r="C499" t="s">
        <v>164</v>
      </c>
      <c r="E499">
        <v>747</v>
      </c>
      <c r="F499" t="s">
        <v>568</v>
      </c>
      <c r="G499" s="92" t="s">
        <v>585</v>
      </c>
      <c r="H499" s="92" t="s">
        <v>583</v>
      </c>
      <c r="I499" s="98">
        <v>12</v>
      </c>
      <c r="J499" s="5">
        <v>1</v>
      </c>
      <c r="K499" s="5">
        <v>1</v>
      </c>
      <c r="L499" s="5">
        <v>1</v>
      </c>
      <c r="M499" s="5">
        <v>1</v>
      </c>
      <c r="N499" s="5">
        <v>1</v>
      </c>
      <c r="O499" s="5">
        <v>1</v>
      </c>
    </row>
    <row r="500" spans="1:15" hidden="1">
      <c r="A500">
        <v>784</v>
      </c>
      <c r="B500" s="93" t="s">
        <v>532</v>
      </c>
      <c r="C500" t="s">
        <v>165</v>
      </c>
      <c r="E500">
        <v>747</v>
      </c>
      <c r="F500" t="s">
        <v>568</v>
      </c>
      <c r="G500" s="92" t="s">
        <v>585</v>
      </c>
      <c r="H500" s="92" t="s">
        <v>583</v>
      </c>
      <c r="I500" s="98">
        <v>12</v>
      </c>
    </row>
    <row r="501" spans="1:15" hidden="1">
      <c r="A501">
        <v>732</v>
      </c>
      <c r="B501" s="93" t="s">
        <v>550</v>
      </c>
      <c r="C501" t="s">
        <v>45</v>
      </c>
      <c r="E501">
        <v>747</v>
      </c>
      <c r="F501" t="s">
        <v>568</v>
      </c>
      <c r="G501" s="92" t="s">
        <v>585</v>
      </c>
      <c r="H501" s="92" t="s">
        <v>583</v>
      </c>
      <c r="I501" s="98">
        <v>12</v>
      </c>
    </row>
    <row r="502" spans="1:15" hidden="1">
      <c r="A502">
        <v>887</v>
      </c>
      <c r="B502" s="93" t="s">
        <v>551</v>
      </c>
      <c r="C502" t="s">
        <v>166</v>
      </c>
      <c r="E502">
        <v>747</v>
      </c>
      <c r="F502" t="s">
        <v>568</v>
      </c>
      <c r="G502" s="92" t="s">
        <v>585</v>
      </c>
      <c r="H502" s="92" t="s">
        <v>583</v>
      </c>
      <c r="I502" s="98">
        <v>12</v>
      </c>
      <c r="O502">
        <v>0</v>
      </c>
    </row>
    <row r="503" spans="1:15" hidden="1">
      <c r="A503">
        <v>51</v>
      </c>
      <c r="B503" s="93" t="s">
        <v>283</v>
      </c>
      <c r="C503" t="s">
        <v>151</v>
      </c>
      <c r="E503">
        <v>145</v>
      </c>
      <c r="F503" t="s">
        <v>554</v>
      </c>
      <c r="G503" s="92" t="s">
        <v>585</v>
      </c>
      <c r="H503" s="92" t="s">
        <v>583</v>
      </c>
      <c r="I503" s="98">
        <v>13</v>
      </c>
      <c r="J503" s="5">
        <v>1</v>
      </c>
      <c r="K503" s="5">
        <v>1</v>
      </c>
      <c r="L503" s="5">
        <v>1</v>
      </c>
      <c r="M503" s="5">
        <v>0</v>
      </c>
      <c r="N503" s="5">
        <v>1</v>
      </c>
      <c r="O503" s="5">
        <v>1</v>
      </c>
    </row>
    <row r="504" spans="1:15" hidden="1">
      <c r="A504">
        <v>31</v>
      </c>
      <c r="B504" s="93" t="s">
        <v>287</v>
      </c>
      <c r="C504" t="s">
        <v>152</v>
      </c>
      <c r="E504">
        <v>145</v>
      </c>
      <c r="F504" t="s">
        <v>554</v>
      </c>
      <c r="G504" s="92" t="s">
        <v>585</v>
      </c>
      <c r="H504" s="92" t="s">
        <v>583</v>
      </c>
      <c r="I504" s="98">
        <v>13</v>
      </c>
    </row>
    <row r="505" spans="1:15" hidden="1">
      <c r="A505">
        <v>48</v>
      </c>
      <c r="B505" s="93" t="s">
        <v>289</v>
      </c>
      <c r="C505" t="s">
        <v>153</v>
      </c>
      <c r="E505">
        <v>145</v>
      </c>
      <c r="F505" t="s">
        <v>554</v>
      </c>
      <c r="G505" s="92" t="s">
        <v>585</v>
      </c>
      <c r="H505" s="92" t="s">
        <v>583</v>
      </c>
      <c r="I505" s="98">
        <v>13</v>
      </c>
    </row>
    <row r="506" spans="1:15" hidden="1">
      <c r="A506">
        <v>196</v>
      </c>
      <c r="B506" s="93" t="s">
        <v>341</v>
      </c>
      <c r="C506" t="s">
        <v>154</v>
      </c>
      <c r="E506">
        <v>145</v>
      </c>
      <c r="F506" t="s">
        <v>554</v>
      </c>
      <c r="G506" s="92" t="s">
        <v>585</v>
      </c>
      <c r="H506" s="92" t="s">
        <v>583</v>
      </c>
      <c r="I506" s="98">
        <v>13</v>
      </c>
      <c r="J506" s="5">
        <v>1</v>
      </c>
      <c r="K506" s="5">
        <v>0</v>
      </c>
      <c r="L506" s="5">
        <v>1</v>
      </c>
      <c r="M506" s="5">
        <v>0</v>
      </c>
      <c r="N506" s="5">
        <v>1</v>
      </c>
      <c r="O506" s="5">
        <v>1</v>
      </c>
    </row>
    <row r="507" spans="1:15" hidden="1">
      <c r="A507">
        <v>268</v>
      </c>
      <c r="B507" s="93" t="s">
        <v>372</v>
      </c>
      <c r="C507" t="s">
        <v>155</v>
      </c>
      <c r="E507">
        <v>145</v>
      </c>
      <c r="F507" t="s">
        <v>554</v>
      </c>
      <c r="G507" s="92" t="s">
        <v>585</v>
      </c>
      <c r="H507" s="92" t="s">
        <v>583</v>
      </c>
      <c r="I507" s="98">
        <v>13</v>
      </c>
      <c r="J507" s="5">
        <v>1</v>
      </c>
      <c r="K507" s="5">
        <v>0</v>
      </c>
      <c r="L507" s="5">
        <v>1</v>
      </c>
      <c r="M507" s="5">
        <v>0</v>
      </c>
      <c r="N507" s="5">
        <v>1</v>
      </c>
      <c r="O507" s="5">
        <v>1</v>
      </c>
    </row>
    <row r="508" spans="1:15" hidden="1">
      <c r="A508">
        <v>368</v>
      </c>
      <c r="B508" s="93" t="s">
        <v>399</v>
      </c>
      <c r="C508" t="s">
        <v>156</v>
      </c>
      <c r="E508">
        <v>145</v>
      </c>
      <c r="F508" t="s">
        <v>554</v>
      </c>
      <c r="G508" s="92" t="s">
        <v>585</v>
      </c>
      <c r="H508" s="92" t="s">
        <v>583</v>
      </c>
      <c r="I508" s="98">
        <v>13</v>
      </c>
      <c r="O508">
        <v>0</v>
      </c>
    </row>
    <row r="509" spans="1:15" hidden="1">
      <c r="A509">
        <v>376</v>
      </c>
      <c r="B509" s="93" t="s">
        <v>401</v>
      </c>
      <c r="C509" t="s">
        <v>402</v>
      </c>
      <c r="E509">
        <v>145</v>
      </c>
      <c r="F509" t="s">
        <v>554</v>
      </c>
      <c r="G509" s="92" t="s">
        <v>585</v>
      </c>
      <c r="H509" s="92" t="s">
        <v>583</v>
      </c>
      <c r="I509" s="98">
        <v>13</v>
      </c>
      <c r="J509" s="5">
        <v>1</v>
      </c>
      <c r="K509" s="5">
        <v>0</v>
      </c>
      <c r="L509" s="5">
        <v>1</v>
      </c>
      <c r="M509" s="5">
        <v>1</v>
      </c>
      <c r="N509" s="5">
        <v>1</v>
      </c>
      <c r="O509" s="5">
        <v>1</v>
      </c>
    </row>
    <row r="510" spans="1:15" hidden="1">
      <c r="A510">
        <v>400</v>
      </c>
      <c r="B510" s="93" t="s">
        <v>408</v>
      </c>
      <c r="C510" t="s">
        <v>157</v>
      </c>
      <c r="E510">
        <v>145</v>
      </c>
      <c r="F510" t="s">
        <v>554</v>
      </c>
      <c r="G510" s="92" t="s">
        <v>585</v>
      </c>
      <c r="H510" s="92" t="s">
        <v>583</v>
      </c>
      <c r="I510" s="98">
        <v>13</v>
      </c>
    </row>
    <row r="511" spans="1:15" hidden="1">
      <c r="A511">
        <v>414</v>
      </c>
      <c r="B511" s="93" t="s">
        <v>412</v>
      </c>
      <c r="C511" t="s">
        <v>158</v>
      </c>
      <c r="E511">
        <v>145</v>
      </c>
      <c r="F511" t="s">
        <v>554</v>
      </c>
      <c r="G511" s="92" t="s">
        <v>585</v>
      </c>
      <c r="H511" s="92" t="s">
        <v>583</v>
      </c>
      <c r="I511" s="98">
        <v>13</v>
      </c>
    </row>
    <row r="512" spans="1:15" hidden="1">
      <c r="A512">
        <v>422</v>
      </c>
      <c r="B512" s="93" t="s">
        <v>417</v>
      </c>
      <c r="C512" t="s">
        <v>159</v>
      </c>
      <c r="E512">
        <v>145</v>
      </c>
      <c r="F512" t="s">
        <v>554</v>
      </c>
      <c r="G512" s="92" t="s">
        <v>585</v>
      </c>
      <c r="H512" s="92" t="s">
        <v>583</v>
      </c>
      <c r="I512" s="98">
        <v>13</v>
      </c>
    </row>
    <row r="513" spans="1:15" hidden="1">
      <c r="A513">
        <v>512</v>
      </c>
      <c r="B513" s="93" t="s">
        <v>457</v>
      </c>
      <c r="C513" t="s">
        <v>160</v>
      </c>
      <c r="E513">
        <v>145</v>
      </c>
      <c r="F513" t="s">
        <v>554</v>
      </c>
      <c r="G513" s="92" t="s">
        <v>585</v>
      </c>
      <c r="H513" s="92" t="s">
        <v>583</v>
      </c>
      <c r="I513" s="98">
        <v>13</v>
      </c>
    </row>
    <row r="514" spans="1:15" hidden="1">
      <c r="A514">
        <v>634</v>
      </c>
      <c r="B514" s="93" t="s">
        <v>470</v>
      </c>
      <c r="C514" t="s">
        <v>161</v>
      </c>
      <c r="E514">
        <v>145</v>
      </c>
      <c r="F514" t="s">
        <v>554</v>
      </c>
      <c r="G514" s="92" t="s">
        <v>585</v>
      </c>
      <c r="H514" s="92" t="s">
        <v>583</v>
      </c>
      <c r="I514" s="98">
        <v>13</v>
      </c>
    </row>
    <row r="515" spans="1:15" hidden="1">
      <c r="A515">
        <v>682</v>
      </c>
      <c r="B515" s="93" t="s">
        <v>491</v>
      </c>
      <c r="C515" t="s">
        <v>162</v>
      </c>
      <c r="E515">
        <v>145</v>
      </c>
      <c r="F515" t="s">
        <v>554</v>
      </c>
      <c r="G515" s="92" t="s">
        <v>585</v>
      </c>
      <c r="H515" s="92" t="s">
        <v>583</v>
      </c>
      <c r="I515" s="98">
        <v>13</v>
      </c>
    </row>
    <row r="516" spans="1:15" hidden="1">
      <c r="A516">
        <v>275</v>
      </c>
      <c r="B516" s="93" t="s">
        <v>506</v>
      </c>
      <c r="C516" t="s">
        <v>507</v>
      </c>
      <c r="E516">
        <v>145</v>
      </c>
      <c r="F516" t="s">
        <v>554</v>
      </c>
      <c r="G516" s="92" t="s">
        <v>585</v>
      </c>
      <c r="H516" s="92" t="s">
        <v>583</v>
      </c>
      <c r="I516" s="98">
        <v>13</v>
      </c>
      <c r="J516" s="5">
        <v>1</v>
      </c>
      <c r="K516" s="5">
        <v>1</v>
      </c>
      <c r="L516" s="5">
        <v>1</v>
      </c>
      <c r="M516" s="5">
        <v>0</v>
      </c>
      <c r="N516" s="5">
        <v>0</v>
      </c>
      <c r="O516" s="5">
        <v>1</v>
      </c>
    </row>
    <row r="517" spans="1:15" hidden="1">
      <c r="A517">
        <v>760</v>
      </c>
      <c r="B517" s="93" t="s">
        <v>516</v>
      </c>
      <c r="C517" t="s">
        <v>163</v>
      </c>
      <c r="E517">
        <v>145</v>
      </c>
      <c r="F517" t="s">
        <v>554</v>
      </c>
      <c r="G517" s="92" t="s">
        <v>585</v>
      </c>
      <c r="H517" s="92" t="s">
        <v>583</v>
      </c>
      <c r="I517" s="98">
        <v>13</v>
      </c>
      <c r="O517">
        <v>0</v>
      </c>
    </row>
    <row r="518" spans="1:15" hidden="1">
      <c r="A518">
        <v>792</v>
      </c>
      <c r="B518" s="93" t="s">
        <v>526</v>
      </c>
      <c r="C518" t="s">
        <v>164</v>
      </c>
      <c r="E518">
        <v>145</v>
      </c>
      <c r="F518" t="s">
        <v>554</v>
      </c>
      <c r="G518" s="92" t="s">
        <v>585</v>
      </c>
      <c r="H518" s="92" t="s">
        <v>583</v>
      </c>
      <c r="I518" s="98">
        <v>13</v>
      </c>
      <c r="J518" s="5">
        <v>1</v>
      </c>
      <c r="K518" s="5">
        <v>1</v>
      </c>
      <c r="L518" s="5">
        <v>1</v>
      </c>
      <c r="M518" s="5">
        <v>1</v>
      </c>
      <c r="N518" s="5">
        <v>1</v>
      </c>
      <c r="O518" s="5">
        <v>1</v>
      </c>
    </row>
    <row r="519" spans="1:15" hidden="1">
      <c r="A519">
        <v>784</v>
      </c>
      <c r="B519" s="93" t="s">
        <v>532</v>
      </c>
      <c r="C519" t="s">
        <v>165</v>
      </c>
      <c r="E519">
        <v>145</v>
      </c>
      <c r="F519" t="s">
        <v>554</v>
      </c>
      <c r="G519" s="92" t="s">
        <v>585</v>
      </c>
      <c r="H519" s="92" t="s">
        <v>583</v>
      </c>
      <c r="I519" s="98">
        <v>13</v>
      </c>
    </row>
    <row r="520" spans="1:15" hidden="1">
      <c r="A520">
        <v>887</v>
      </c>
      <c r="B520" s="93" t="s">
        <v>551</v>
      </c>
      <c r="C520" t="s">
        <v>166</v>
      </c>
      <c r="E520">
        <v>145</v>
      </c>
      <c r="F520" t="s">
        <v>554</v>
      </c>
      <c r="G520" s="92" t="s">
        <v>585</v>
      </c>
      <c r="H520" s="92" t="s">
        <v>583</v>
      </c>
      <c r="I520" s="98">
        <v>13</v>
      </c>
      <c r="O520">
        <v>0</v>
      </c>
    </row>
    <row r="521" spans="1:15" hidden="1">
      <c r="A521">
        <v>12</v>
      </c>
      <c r="B521" s="93" t="s">
        <v>276</v>
      </c>
      <c r="C521" t="s">
        <v>41</v>
      </c>
      <c r="E521">
        <v>15</v>
      </c>
      <c r="F521" t="s">
        <v>230</v>
      </c>
      <c r="G521" s="92" t="s">
        <v>585</v>
      </c>
      <c r="H521" s="92" t="s">
        <v>583</v>
      </c>
      <c r="I521" s="98">
        <v>14</v>
      </c>
      <c r="J521" s="5">
        <v>1</v>
      </c>
      <c r="K521" s="5">
        <v>1</v>
      </c>
      <c r="L521" s="5">
        <v>1</v>
      </c>
      <c r="M521" s="5">
        <v>0</v>
      </c>
      <c r="N521" s="5">
        <v>1</v>
      </c>
      <c r="O521" s="5">
        <v>1</v>
      </c>
    </row>
    <row r="522" spans="1:15" hidden="1">
      <c r="A522">
        <v>818</v>
      </c>
      <c r="B522" s="93" t="s">
        <v>353</v>
      </c>
      <c r="C522" t="s">
        <v>42</v>
      </c>
      <c r="E522">
        <v>15</v>
      </c>
      <c r="F522" t="s">
        <v>230</v>
      </c>
      <c r="G522" s="92" t="s">
        <v>585</v>
      </c>
      <c r="H522" s="92" t="s">
        <v>583</v>
      </c>
      <c r="I522" s="98">
        <v>14</v>
      </c>
      <c r="J522" s="5">
        <v>1</v>
      </c>
      <c r="K522" s="5">
        <v>1</v>
      </c>
      <c r="L522" s="5">
        <v>1</v>
      </c>
      <c r="M522" s="5">
        <v>1</v>
      </c>
      <c r="N522" s="5">
        <v>0</v>
      </c>
      <c r="O522" s="5">
        <v>1</v>
      </c>
    </row>
    <row r="523" spans="1:15" hidden="1">
      <c r="A523">
        <v>434</v>
      </c>
      <c r="B523" s="93" t="s">
        <v>420</v>
      </c>
      <c r="C523" t="s">
        <v>421</v>
      </c>
      <c r="E523">
        <v>15</v>
      </c>
      <c r="F523" t="s">
        <v>230</v>
      </c>
      <c r="G523" s="92" t="s">
        <v>585</v>
      </c>
      <c r="H523" s="92" t="s">
        <v>583</v>
      </c>
      <c r="I523" s="98">
        <v>14</v>
      </c>
      <c r="O523">
        <v>0</v>
      </c>
    </row>
    <row r="524" spans="1:15" hidden="1">
      <c r="A524">
        <v>504</v>
      </c>
      <c r="B524" s="93" t="s">
        <v>440</v>
      </c>
      <c r="C524" t="s">
        <v>43</v>
      </c>
      <c r="E524">
        <v>15</v>
      </c>
      <c r="F524" t="s">
        <v>230</v>
      </c>
      <c r="G524" s="92" t="s">
        <v>585</v>
      </c>
      <c r="H524" s="92" t="s">
        <v>583</v>
      </c>
      <c r="I524" s="98">
        <v>14</v>
      </c>
      <c r="J524" s="5">
        <v>0</v>
      </c>
      <c r="K524" s="5">
        <v>0</v>
      </c>
      <c r="L524" s="5">
        <v>1</v>
      </c>
      <c r="M524" s="5">
        <v>0</v>
      </c>
      <c r="N524" s="5">
        <v>1</v>
      </c>
      <c r="O524" s="5">
        <v>1</v>
      </c>
    </row>
    <row r="525" spans="1:15" hidden="1">
      <c r="A525">
        <v>729</v>
      </c>
      <c r="B525" s="93" t="s">
        <v>508</v>
      </c>
      <c r="C525" t="s">
        <v>81</v>
      </c>
      <c r="E525">
        <v>15</v>
      </c>
      <c r="F525" t="s">
        <v>230</v>
      </c>
      <c r="G525" s="92" t="s">
        <v>585</v>
      </c>
      <c r="H525" s="92" t="s">
        <v>583</v>
      </c>
      <c r="I525" s="98">
        <v>14</v>
      </c>
      <c r="J525" s="5">
        <v>1</v>
      </c>
      <c r="K525" s="99"/>
      <c r="L525" s="99"/>
      <c r="M525" s="99"/>
      <c r="N525" s="5">
        <v>0</v>
      </c>
      <c r="O525" s="5">
        <v>0</v>
      </c>
    </row>
    <row r="526" spans="1:15" hidden="1">
      <c r="A526">
        <v>788</v>
      </c>
      <c r="B526" s="93" t="s">
        <v>525</v>
      </c>
      <c r="C526" t="s">
        <v>44</v>
      </c>
      <c r="E526">
        <v>15</v>
      </c>
      <c r="F526" t="s">
        <v>230</v>
      </c>
      <c r="G526" s="92" t="s">
        <v>585</v>
      </c>
      <c r="H526" s="92" t="s">
        <v>583</v>
      </c>
      <c r="I526" s="98">
        <v>14</v>
      </c>
      <c r="O526">
        <v>1</v>
      </c>
    </row>
    <row r="527" spans="1:15" hidden="1">
      <c r="A527">
        <v>732</v>
      </c>
      <c r="B527" s="93" t="s">
        <v>550</v>
      </c>
      <c r="C527" t="s">
        <v>45</v>
      </c>
      <c r="E527">
        <v>15</v>
      </c>
      <c r="F527" t="s">
        <v>230</v>
      </c>
      <c r="G527" s="92" t="s">
        <v>585</v>
      </c>
      <c r="H527" s="92" t="s">
        <v>583</v>
      </c>
      <c r="I527" s="98">
        <v>14</v>
      </c>
    </row>
    <row r="528" spans="1:15" hidden="1">
      <c r="A528">
        <v>24</v>
      </c>
      <c r="B528" s="93" t="s">
        <v>279</v>
      </c>
      <c r="C528" t="s">
        <v>46</v>
      </c>
      <c r="E528">
        <v>202</v>
      </c>
      <c r="F528" t="s">
        <v>231</v>
      </c>
      <c r="G528" s="92" t="s">
        <v>585</v>
      </c>
      <c r="H528" s="92" t="s">
        <v>583</v>
      </c>
      <c r="I528" s="98">
        <v>15</v>
      </c>
      <c r="O528">
        <v>1</v>
      </c>
    </row>
    <row r="529" spans="1:15" hidden="1">
      <c r="A529">
        <v>204</v>
      </c>
      <c r="B529" s="93" t="s">
        <v>295</v>
      </c>
      <c r="C529" t="s">
        <v>47</v>
      </c>
      <c r="E529">
        <v>202</v>
      </c>
      <c r="F529" t="s">
        <v>231</v>
      </c>
      <c r="G529" s="92" t="s">
        <v>585</v>
      </c>
      <c r="H529" s="92" t="s">
        <v>583</v>
      </c>
      <c r="I529" s="98">
        <v>15</v>
      </c>
      <c r="O529" s="5">
        <v>0</v>
      </c>
    </row>
    <row r="530" spans="1:15" hidden="1">
      <c r="A530">
        <v>72</v>
      </c>
      <c r="B530" s="93" t="s">
        <v>302</v>
      </c>
      <c r="C530" t="s">
        <v>303</v>
      </c>
      <c r="E530">
        <v>202</v>
      </c>
      <c r="F530" t="s">
        <v>231</v>
      </c>
      <c r="G530" s="92" t="s">
        <v>585</v>
      </c>
      <c r="H530" s="92" t="s">
        <v>583</v>
      </c>
      <c r="I530" s="98">
        <v>15</v>
      </c>
      <c r="J530" s="5">
        <v>1</v>
      </c>
      <c r="K530" s="5">
        <v>1</v>
      </c>
      <c r="L530" s="5">
        <v>1</v>
      </c>
      <c r="M530" s="5">
        <v>1</v>
      </c>
      <c r="N530" s="5">
        <v>1</v>
      </c>
      <c r="O530" s="5">
        <v>1</v>
      </c>
    </row>
    <row r="531" spans="1:15" hidden="1">
      <c r="A531">
        <v>86</v>
      </c>
      <c r="B531" s="93" t="s">
        <v>305</v>
      </c>
      <c r="C531" t="s">
        <v>306</v>
      </c>
      <c r="E531">
        <v>202</v>
      </c>
      <c r="F531" t="s">
        <v>231</v>
      </c>
      <c r="G531" s="92" t="s">
        <v>585</v>
      </c>
      <c r="H531" s="92" t="s">
        <v>583</v>
      </c>
      <c r="I531" s="98">
        <v>15</v>
      </c>
    </row>
    <row r="532" spans="1:15" hidden="1">
      <c r="A532">
        <v>854</v>
      </c>
      <c r="B532" s="93" t="s">
        <v>310</v>
      </c>
      <c r="C532" t="s">
        <v>48</v>
      </c>
      <c r="E532">
        <v>202</v>
      </c>
      <c r="F532" t="s">
        <v>231</v>
      </c>
      <c r="G532" s="92" t="s">
        <v>585</v>
      </c>
      <c r="H532" s="92" t="s">
        <v>583</v>
      </c>
      <c r="I532" s="98">
        <v>15</v>
      </c>
      <c r="O532" s="5">
        <v>1</v>
      </c>
    </row>
    <row r="533" spans="1:15" hidden="1">
      <c r="A533">
        <v>108</v>
      </c>
      <c r="B533" s="93" t="s">
        <v>311</v>
      </c>
      <c r="C533" t="s">
        <v>49</v>
      </c>
      <c r="E533">
        <v>202</v>
      </c>
      <c r="F533" t="s">
        <v>231</v>
      </c>
      <c r="G533" s="92" t="s">
        <v>585</v>
      </c>
      <c r="H533" s="92" t="s">
        <v>583</v>
      </c>
      <c r="I533" s="98">
        <v>15</v>
      </c>
      <c r="J533" s="5">
        <v>0</v>
      </c>
      <c r="K533" s="5">
        <v>1</v>
      </c>
      <c r="L533" s="5">
        <v>1</v>
      </c>
      <c r="M533" s="5">
        <v>0</v>
      </c>
      <c r="N533" s="5">
        <v>1</v>
      </c>
      <c r="O533" s="5">
        <v>1</v>
      </c>
    </row>
    <row r="534" spans="1:15" hidden="1">
      <c r="A534">
        <v>132</v>
      </c>
      <c r="B534" s="93" t="s">
        <v>312</v>
      </c>
      <c r="C534" t="s">
        <v>313</v>
      </c>
      <c r="E534">
        <v>202</v>
      </c>
      <c r="F534" t="s">
        <v>231</v>
      </c>
      <c r="G534" s="92" t="s">
        <v>585</v>
      </c>
      <c r="H534" s="92" t="s">
        <v>583</v>
      </c>
      <c r="I534" s="98">
        <v>15</v>
      </c>
      <c r="O534" s="5">
        <v>1</v>
      </c>
    </row>
    <row r="535" spans="1:15" hidden="1">
      <c r="A535">
        <v>120</v>
      </c>
      <c r="B535" s="93" t="s">
        <v>315</v>
      </c>
      <c r="C535" t="s">
        <v>50</v>
      </c>
      <c r="E535">
        <v>202</v>
      </c>
      <c r="F535" t="s">
        <v>231</v>
      </c>
      <c r="G535" s="92" t="s">
        <v>585</v>
      </c>
      <c r="H535" s="92" t="s">
        <v>583</v>
      </c>
      <c r="I535" s="98">
        <v>15</v>
      </c>
      <c r="O535" s="5">
        <v>1</v>
      </c>
    </row>
    <row r="536" spans="1:15" hidden="1">
      <c r="A536">
        <v>140</v>
      </c>
      <c r="B536" s="93" t="s">
        <v>318</v>
      </c>
      <c r="C536" t="s">
        <v>184</v>
      </c>
      <c r="E536">
        <v>202</v>
      </c>
      <c r="F536" t="s">
        <v>231</v>
      </c>
      <c r="G536" s="92" t="s">
        <v>585</v>
      </c>
      <c r="H536" s="92" t="s">
        <v>583</v>
      </c>
      <c r="I536" s="98">
        <v>15</v>
      </c>
      <c r="O536">
        <v>0</v>
      </c>
    </row>
    <row r="537" spans="1:15" hidden="1">
      <c r="A537">
        <v>148</v>
      </c>
      <c r="B537" s="93" t="s">
        <v>319</v>
      </c>
      <c r="C537" t="s">
        <v>51</v>
      </c>
      <c r="E537">
        <v>202</v>
      </c>
      <c r="F537" t="s">
        <v>231</v>
      </c>
      <c r="G537" s="92" t="s">
        <v>585</v>
      </c>
      <c r="H537" s="92" t="s">
        <v>583</v>
      </c>
      <c r="I537" s="98">
        <v>15</v>
      </c>
      <c r="J537" s="5">
        <v>0</v>
      </c>
      <c r="K537" s="5">
        <v>1</v>
      </c>
      <c r="L537" s="5">
        <v>1</v>
      </c>
      <c r="M537" s="5">
        <v>0</v>
      </c>
      <c r="N537" s="5">
        <v>0</v>
      </c>
      <c r="O537" s="5">
        <v>0</v>
      </c>
    </row>
    <row r="538" spans="1:15" hidden="1">
      <c r="A538">
        <v>174</v>
      </c>
      <c r="B538" s="93" t="s">
        <v>331</v>
      </c>
      <c r="C538" t="s">
        <v>52</v>
      </c>
      <c r="E538">
        <v>202</v>
      </c>
      <c r="F538" t="s">
        <v>231</v>
      </c>
      <c r="G538" s="92" t="s">
        <v>585</v>
      </c>
      <c r="H538" s="92" t="s">
        <v>583</v>
      </c>
      <c r="I538" s="98">
        <v>15</v>
      </c>
      <c r="J538" s="5">
        <v>0</v>
      </c>
      <c r="K538" s="5">
        <v>1</v>
      </c>
      <c r="L538" s="5">
        <v>1</v>
      </c>
      <c r="M538" s="5">
        <v>0</v>
      </c>
      <c r="N538" s="5">
        <v>0</v>
      </c>
      <c r="O538" s="5">
        <v>1</v>
      </c>
    </row>
    <row r="539" spans="1:15" hidden="1">
      <c r="A539">
        <v>178</v>
      </c>
      <c r="B539" s="93" t="s">
        <v>332</v>
      </c>
      <c r="C539" t="s">
        <v>53</v>
      </c>
      <c r="E539">
        <v>202</v>
      </c>
      <c r="F539" t="s">
        <v>231</v>
      </c>
      <c r="G539" s="92" t="s">
        <v>585</v>
      </c>
      <c r="H539" s="92" t="s">
        <v>583</v>
      </c>
      <c r="I539" s="98">
        <v>15</v>
      </c>
      <c r="O539">
        <v>0</v>
      </c>
    </row>
    <row r="540" spans="1:15" hidden="1">
      <c r="A540">
        <v>384</v>
      </c>
      <c r="B540" s="93" t="s">
        <v>335</v>
      </c>
      <c r="C540" t="s">
        <v>336</v>
      </c>
      <c r="E540">
        <v>202</v>
      </c>
      <c r="F540" t="s">
        <v>231</v>
      </c>
      <c r="G540" s="92" t="s">
        <v>585</v>
      </c>
      <c r="H540" s="92" t="s">
        <v>583</v>
      </c>
      <c r="I540" s="98">
        <v>15</v>
      </c>
      <c r="O540">
        <v>0</v>
      </c>
    </row>
    <row r="541" spans="1:15" hidden="1">
      <c r="A541">
        <v>180</v>
      </c>
      <c r="B541" s="93" t="s">
        <v>346</v>
      </c>
      <c r="C541" t="s">
        <v>347</v>
      </c>
      <c r="E541">
        <v>202</v>
      </c>
      <c r="F541" t="s">
        <v>231</v>
      </c>
      <c r="G541" s="92" t="s">
        <v>585</v>
      </c>
      <c r="H541" s="92" t="s">
        <v>583</v>
      </c>
      <c r="I541" s="98">
        <v>15</v>
      </c>
      <c r="J541" s="5">
        <v>0</v>
      </c>
      <c r="K541" s="5">
        <v>1</v>
      </c>
      <c r="L541" s="5">
        <v>1</v>
      </c>
      <c r="M541" s="5">
        <v>0</v>
      </c>
      <c r="N541" s="5">
        <v>0</v>
      </c>
      <c r="O541" s="5">
        <v>1</v>
      </c>
    </row>
    <row r="542" spans="1:15" hidden="1">
      <c r="A542">
        <v>262</v>
      </c>
      <c r="B542" s="93" t="s">
        <v>349</v>
      </c>
      <c r="C542" t="s">
        <v>54</v>
      </c>
      <c r="E542">
        <v>202</v>
      </c>
      <c r="F542" t="s">
        <v>231</v>
      </c>
      <c r="G542" s="92" t="s">
        <v>585</v>
      </c>
      <c r="H542" s="92" t="s">
        <v>583</v>
      </c>
      <c r="I542" s="98">
        <v>15</v>
      </c>
      <c r="J542" s="5">
        <v>0</v>
      </c>
      <c r="K542" s="5">
        <v>1</v>
      </c>
      <c r="L542" s="5">
        <v>1</v>
      </c>
      <c r="M542" s="5">
        <v>0</v>
      </c>
      <c r="N542" s="5">
        <v>0</v>
      </c>
      <c r="O542" s="5">
        <v>0</v>
      </c>
    </row>
    <row r="543" spans="1:15" hidden="1">
      <c r="A543">
        <v>226</v>
      </c>
      <c r="B543" s="93" t="s">
        <v>355</v>
      </c>
      <c r="C543" t="s">
        <v>55</v>
      </c>
      <c r="E543">
        <v>202</v>
      </c>
      <c r="F543" t="s">
        <v>231</v>
      </c>
      <c r="G543" s="92" t="s">
        <v>585</v>
      </c>
      <c r="H543" s="92" t="s">
        <v>583</v>
      </c>
      <c r="I543" s="98">
        <v>15</v>
      </c>
      <c r="O543" s="5">
        <v>1</v>
      </c>
    </row>
    <row r="544" spans="1:15" hidden="1">
      <c r="A544">
        <v>232</v>
      </c>
      <c r="B544" s="93" t="s">
        <v>356</v>
      </c>
      <c r="C544" t="s">
        <v>56</v>
      </c>
      <c r="E544">
        <v>202</v>
      </c>
      <c r="F544" t="s">
        <v>231</v>
      </c>
      <c r="G544" s="92" t="s">
        <v>585</v>
      </c>
      <c r="H544" s="92" t="s">
        <v>583</v>
      </c>
      <c r="I544" s="98">
        <v>15</v>
      </c>
      <c r="O544">
        <v>0</v>
      </c>
    </row>
    <row r="545" spans="1:15" hidden="1">
      <c r="A545">
        <v>231</v>
      </c>
      <c r="B545" s="93" t="s">
        <v>358</v>
      </c>
      <c r="C545" t="s">
        <v>57</v>
      </c>
      <c r="E545">
        <v>202</v>
      </c>
      <c r="F545" t="s">
        <v>231</v>
      </c>
      <c r="G545" s="92" t="s">
        <v>585</v>
      </c>
      <c r="H545" s="92" t="s">
        <v>583</v>
      </c>
      <c r="I545" s="98">
        <v>15</v>
      </c>
      <c r="O545" s="5">
        <v>1</v>
      </c>
    </row>
    <row r="546" spans="1:15" hidden="1">
      <c r="A546">
        <v>260</v>
      </c>
      <c r="B546" s="93" t="s">
        <v>368</v>
      </c>
      <c r="C546" t="s">
        <v>369</v>
      </c>
      <c r="E546">
        <v>202</v>
      </c>
      <c r="F546" t="s">
        <v>231</v>
      </c>
      <c r="G546" s="92" t="s">
        <v>585</v>
      </c>
      <c r="H546" s="92" t="s">
        <v>583</v>
      </c>
      <c r="I546" s="98">
        <v>15</v>
      </c>
    </row>
    <row r="547" spans="1:15" hidden="1">
      <c r="A547">
        <v>266</v>
      </c>
      <c r="B547" s="93" t="s">
        <v>370</v>
      </c>
      <c r="C547" t="s">
        <v>58</v>
      </c>
      <c r="E547">
        <v>202</v>
      </c>
      <c r="F547" t="s">
        <v>231</v>
      </c>
      <c r="G547" s="92" t="s">
        <v>585</v>
      </c>
      <c r="H547" s="92" t="s">
        <v>583</v>
      </c>
      <c r="I547" s="98">
        <v>15</v>
      </c>
      <c r="O547">
        <v>0</v>
      </c>
    </row>
    <row r="548" spans="1:15" hidden="1">
      <c r="A548">
        <v>270</v>
      </c>
      <c r="B548" s="93" t="s">
        <v>371</v>
      </c>
      <c r="C548" t="s">
        <v>59</v>
      </c>
      <c r="E548">
        <v>202</v>
      </c>
      <c r="F548" t="s">
        <v>231</v>
      </c>
      <c r="G548" s="92" t="s">
        <v>585</v>
      </c>
      <c r="H548" s="92" t="s">
        <v>583</v>
      </c>
      <c r="I548" s="98">
        <v>15</v>
      </c>
      <c r="O548">
        <v>0</v>
      </c>
    </row>
    <row r="549" spans="1:15" hidden="1">
      <c r="A549">
        <v>288</v>
      </c>
      <c r="B549" s="93" t="s">
        <v>374</v>
      </c>
      <c r="C549" t="s">
        <v>60</v>
      </c>
      <c r="E549">
        <v>202</v>
      </c>
      <c r="F549" t="s">
        <v>231</v>
      </c>
      <c r="G549" s="92" t="s">
        <v>585</v>
      </c>
      <c r="H549" s="92" t="s">
        <v>583</v>
      </c>
      <c r="I549" s="98">
        <v>15</v>
      </c>
      <c r="O549" s="5">
        <v>1</v>
      </c>
    </row>
    <row r="550" spans="1:15" hidden="1">
      <c r="A550">
        <v>324</v>
      </c>
      <c r="B550" s="93" t="s">
        <v>385</v>
      </c>
      <c r="C550" t="s">
        <v>61</v>
      </c>
      <c r="E550">
        <v>202</v>
      </c>
      <c r="F550" t="s">
        <v>231</v>
      </c>
      <c r="G550" s="92" t="s">
        <v>585</v>
      </c>
      <c r="H550" s="92" t="s">
        <v>583</v>
      </c>
      <c r="I550" s="98">
        <v>15</v>
      </c>
    </row>
    <row r="551" spans="1:15" hidden="1">
      <c r="A551">
        <v>624</v>
      </c>
      <c r="B551" s="93" t="s">
        <v>386</v>
      </c>
      <c r="C551" t="s">
        <v>62</v>
      </c>
      <c r="E551">
        <v>202</v>
      </c>
      <c r="F551" t="s">
        <v>231</v>
      </c>
      <c r="G551" s="92" t="s">
        <v>585</v>
      </c>
      <c r="H551" s="92" t="s">
        <v>583</v>
      </c>
      <c r="I551" s="98">
        <v>15</v>
      </c>
      <c r="O551">
        <v>1</v>
      </c>
    </row>
    <row r="552" spans="1:15" hidden="1">
      <c r="A552">
        <v>404</v>
      </c>
      <c r="B552" s="93" t="s">
        <v>410</v>
      </c>
      <c r="C552" t="s">
        <v>63</v>
      </c>
      <c r="E552">
        <v>202</v>
      </c>
      <c r="F552" t="s">
        <v>231</v>
      </c>
      <c r="G552" s="92" t="s">
        <v>585</v>
      </c>
      <c r="H552" s="92" t="s">
        <v>583</v>
      </c>
      <c r="I552" s="98">
        <v>15</v>
      </c>
      <c r="O552" s="5">
        <v>1</v>
      </c>
    </row>
    <row r="553" spans="1:15" hidden="1">
      <c r="A553">
        <v>426</v>
      </c>
      <c r="B553" s="93" t="s">
        <v>418</v>
      </c>
      <c r="C553" t="s">
        <v>183</v>
      </c>
      <c r="E553">
        <v>202</v>
      </c>
      <c r="F553" t="s">
        <v>231</v>
      </c>
      <c r="G553" s="92" t="s">
        <v>585</v>
      </c>
      <c r="H553" s="92" t="s">
        <v>583</v>
      </c>
      <c r="I553" s="98">
        <v>15</v>
      </c>
      <c r="O553">
        <v>0</v>
      </c>
    </row>
    <row r="554" spans="1:15" hidden="1">
      <c r="A554">
        <v>430</v>
      </c>
      <c r="B554" s="93" t="s">
        <v>419</v>
      </c>
      <c r="C554" t="s">
        <v>64</v>
      </c>
      <c r="E554">
        <v>202</v>
      </c>
      <c r="F554" t="s">
        <v>231</v>
      </c>
      <c r="G554" s="92" t="s">
        <v>585</v>
      </c>
      <c r="H554" s="92" t="s">
        <v>583</v>
      </c>
      <c r="I554" s="98">
        <v>15</v>
      </c>
      <c r="J554" s="5">
        <v>1</v>
      </c>
      <c r="K554" s="5">
        <v>0</v>
      </c>
      <c r="L554" s="5">
        <v>0</v>
      </c>
      <c r="M554" s="5">
        <v>0</v>
      </c>
      <c r="N554" s="5">
        <v>0</v>
      </c>
      <c r="O554" s="5">
        <v>0</v>
      </c>
    </row>
    <row r="555" spans="1:15" hidden="1">
      <c r="A555">
        <v>450</v>
      </c>
      <c r="B555" s="93" t="s">
        <v>425</v>
      </c>
      <c r="C555" t="s">
        <v>65</v>
      </c>
      <c r="E555">
        <v>202</v>
      </c>
      <c r="F555" t="s">
        <v>231</v>
      </c>
      <c r="G555" s="92" t="s">
        <v>585</v>
      </c>
      <c r="H555" s="92" t="s">
        <v>583</v>
      </c>
      <c r="I555" s="98">
        <v>15</v>
      </c>
      <c r="O555" s="5">
        <v>1</v>
      </c>
    </row>
    <row r="556" spans="1:15" hidden="1">
      <c r="A556">
        <v>454</v>
      </c>
      <c r="B556" s="93" t="s">
        <v>426</v>
      </c>
      <c r="C556" t="s">
        <v>66</v>
      </c>
      <c r="E556">
        <v>202</v>
      </c>
      <c r="F556" t="s">
        <v>231</v>
      </c>
      <c r="G556" s="92" t="s">
        <v>585</v>
      </c>
      <c r="H556" s="92" t="s">
        <v>583</v>
      </c>
      <c r="I556" s="98">
        <v>15</v>
      </c>
      <c r="O556" s="5">
        <v>1</v>
      </c>
    </row>
    <row r="557" spans="1:15" hidden="1">
      <c r="A557">
        <v>466</v>
      </c>
      <c r="B557" s="93" t="s">
        <v>429</v>
      </c>
      <c r="C557" t="s">
        <v>67</v>
      </c>
      <c r="E557">
        <v>202</v>
      </c>
      <c r="F557" t="s">
        <v>231</v>
      </c>
      <c r="G557" s="92" t="s">
        <v>585</v>
      </c>
      <c r="H557" s="92" t="s">
        <v>583</v>
      </c>
      <c r="I557" s="98">
        <v>15</v>
      </c>
      <c r="J557" s="5">
        <v>1</v>
      </c>
      <c r="K557" s="5">
        <v>1</v>
      </c>
      <c r="L557" s="5">
        <v>1</v>
      </c>
      <c r="M557" s="5">
        <v>0</v>
      </c>
      <c r="N557" s="5">
        <v>0</v>
      </c>
      <c r="O557" s="5">
        <v>1</v>
      </c>
    </row>
    <row r="558" spans="1:15" hidden="1">
      <c r="A558">
        <v>478</v>
      </c>
      <c r="B558" s="93" t="s">
        <v>433</v>
      </c>
      <c r="C558" t="s">
        <v>68</v>
      </c>
      <c r="E558">
        <v>202</v>
      </c>
      <c r="F558" t="s">
        <v>231</v>
      </c>
      <c r="G558" s="92" t="s">
        <v>585</v>
      </c>
      <c r="H558" s="92" t="s">
        <v>583</v>
      </c>
      <c r="I558" s="98">
        <v>15</v>
      </c>
      <c r="J558" s="5">
        <v>1</v>
      </c>
      <c r="K558" s="5">
        <v>1</v>
      </c>
      <c r="L558" s="5">
        <v>1</v>
      </c>
      <c r="M558" s="5">
        <v>0</v>
      </c>
      <c r="N558" s="5">
        <v>0</v>
      </c>
      <c r="O558" s="5">
        <v>1</v>
      </c>
    </row>
    <row r="559" spans="1:15" hidden="1">
      <c r="A559">
        <v>480</v>
      </c>
      <c r="B559" s="93" t="s">
        <v>434</v>
      </c>
      <c r="C559" t="s">
        <v>69</v>
      </c>
      <c r="E559">
        <v>202</v>
      </c>
      <c r="F559" t="s">
        <v>231</v>
      </c>
      <c r="G559" s="92" t="s">
        <v>585</v>
      </c>
      <c r="H559" s="92" t="s">
        <v>583</v>
      </c>
      <c r="I559" s="98">
        <v>15</v>
      </c>
      <c r="J559" s="5">
        <v>1</v>
      </c>
      <c r="K559" s="5">
        <v>0</v>
      </c>
      <c r="L559" s="5">
        <v>1</v>
      </c>
      <c r="M559" s="5">
        <v>0</v>
      </c>
      <c r="N559" s="5">
        <v>1</v>
      </c>
      <c r="O559" s="5">
        <v>1</v>
      </c>
    </row>
    <row r="560" spans="1:15" hidden="1">
      <c r="A560">
        <v>175</v>
      </c>
      <c r="B560" s="93" t="s">
        <v>201</v>
      </c>
      <c r="C560" t="s">
        <v>70</v>
      </c>
      <c r="E560">
        <v>202</v>
      </c>
      <c r="F560" t="s">
        <v>231</v>
      </c>
      <c r="G560" s="92" t="s">
        <v>585</v>
      </c>
      <c r="H560" s="92" t="s">
        <v>583</v>
      </c>
      <c r="I560" s="98">
        <v>15</v>
      </c>
    </row>
    <row r="561" spans="1:15" hidden="1">
      <c r="A561">
        <v>508</v>
      </c>
      <c r="B561" s="93" t="s">
        <v>441</v>
      </c>
      <c r="C561" t="s">
        <v>71</v>
      </c>
      <c r="E561">
        <v>202</v>
      </c>
      <c r="F561" t="s">
        <v>231</v>
      </c>
      <c r="G561" s="92" t="s">
        <v>585</v>
      </c>
      <c r="H561" s="92" t="s">
        <v>583</v>
      </c>
      <c r="I561" s="98">
        <v>15</v>
      </c>
      <c r="O561" s="5">
        <v>1</v>
      </c>
    </row>
    <row r="562" spans="1:15" hidden="1">
      <c r="A562">
        <v>516</v>
      </c>
      <c r="B562" s="93" t="s">
        <v>443</v>
      </c>
      <c r="C562" t="s">
        <v>213</v>
      </c>
      <c r="E562">
        <v>202</v>
      </c>
      <c r="F562" t="s">
        <v>231</v>
      </c>
      <c r="G562" s="92" t="s">
        <v>585</v>
      </c>
      <c r="H562" s="92" t="s">
        <v>583</v>
      </c>
      <c r="I562" s="98">
        <v>15</v>
      </c>
      <c r="O562" s="5">
        <v>1</v>
      </c>
    </row>
    <row r="563" spans="1:15" hidden="1">
      <c r="A563">
        <v>562</v>
      </c>
      <c r="B563" s="93" t="s">
        <v>450</v>
      </c>
      <c r="C563" t="s">
        <v>72</v>
      </c>
      <c r="E563">
        <v>202</v>
      </c>
      <c r="F563" t="s">
        <v>231</v>
      </c>
      <c r="G563" s="92" t="s">
        <v>585</v>
      </c>
      <c r="H563" s="92" t="s">
        <v>583</v>
      </c>
      <c r="I563" s="98">
        <v>15</v>
      </c>
      <c r="J563" s="5">
        <v>0</v>
      </c>
      <c r="K563" s="5">
        <v>1</v>
      </c>
      <c r="L563" s="5">
        <v>1</v>
      </c>
      <c r="M563" s="5">
        <v>0</v>
      </c>
      <c r="N563" s="5">
        <v>0</v>
      </c>
      <c r="O563" s="5">
        <v>1</v>
      </c>
    </row>
    <row r="564" spans="1:15" hidden="1">
      <c r="A564">
        <v>566</v>
      </c>
      <c r="B564" s="93" t="s">
        <v>451</v>
      </c>
      <c r="C564" t="s">
        <v>73</v>
      </c>
      <c r="E564">
        <v>202</v>
      </c>
      <c r="F564" t="s">
        <v>231</v>
      </c>
      <c r="G564" s="92" t="s">
        <v>585</v>
      </c>
      <c r="H564" s="92" t="s">
        <v>583</v>
      </c>
      <c r="I564" s="98">
        <v>15</v>
      </c>
      <c r="O564">
        <v>0</v>
      </c>
    </row>
    <row r="565" spans="1:15" hidden="1">
      <c r="A565">
        <v>638</v>
      </c>
      <c r="B565" s="93" t="s">
        <v>473</v>
      </c>
      <c r="C565" t="s">
        <v>74</v>
      </c>
      <c r="E565">
        <v>202</v>
      </c>
      <c r="F565" t="s">
        <v>231</v>
      </c>
      <c r="G565" s="92" t="s">
        <v>585</v>
      </c>
      <c r="H565" s="92" t="s">
        <v>583</v>
      </c>
      <c r="I565" s="98">
        <v>15</v>
      </c>
    </row>
    <row r="566" spans="1:15" hidden="1">
      <c r="A566">
        <v>646</v>
      </c>
      <c r="B566" s="93" t="s">
        <v>476</v>
      </c>
      <c r="C566" t="s">
        <v>75</v>
      </c>
      <c r="E566">
        <v>202</v>
      </c>
      <c r="F566" t="s">
        <v>231</v>
      </c>
      <c r="G566" s="92" t="s">
        <v>585</v>
      </c>
      <c r="H566" s="92" t="s">
        <v>583</v>
      </c>
      <c r="I566" s="98">
        <v>15</v>
      </c>
      <c r="O566" s="5">
        <v>1</v>
      </c>
    </row>
    <row r="567" spans="1:15" hidden="1">
      <c r="A567">
        <v>654</v>
      </c>
      <c r="B567" s="93" t="s">
        <v>479</v>
      </c>
      <c r="C567" t="s">
        <v>480</v>
      </c>
      <c r="E567">
        <v>202</v>
      </c>
      <c r="F567" t="s">
        <v>231</v>
      </c>
      <c r="G567" s="92" t="s">
        <v>585</v>
      </c>
      <c r="H567" s="92" t="s">
        <v>583</v>
      </c>
      <c r="I567" s="98">
        <v>15</v>
      </c>
    </row>
    <row r="568" spans="1:15" hidden="1">
      <c r="A568">
        <v>678</v>
      </c>
      <c r="B568" s="93" t="s">
        <v>490</v>
      </c>
      <c r="C568" t="s">
        <v>197</v>
      </c>
      <c r="E568">
        <v>202</v>
      </c>
      <c r="F568" t="s">
        <v>231</v>
      </c>
      <c r="G568" s="92" t="s">
        <v>585</v>
      </c>
      <c r="H568" s="92" t="s">
        <v>583</v>
      </c>
      <c r="I568" s="98">
        <v>15</v>
      </c>
      <c r="O568" s="5">
        <v>1</v>
      </c>
    </row>
    <row r="569" spans="1:15" hidden="1">
      <c r="A569">
        <v>686</v>
      </c>
      <c r="B569" s="93" t="s">
        <v>492</v>
      </c>
      <c r="C569" t="s">
        <v>76</v>
      </c>
      <c r="E569">
        <v>202</v>
      </c>
      <c r="F569" t="s">
        <v>231</v>
      </c>
      <c r="G569" s="92" t="s">
        <v>585</v>
      </c>
      <c r="H569" s="92" t="s">
        <v>583</v>
      </c>
      <c r="I569" s="98">
        <v>15</v>
      </c>
      <c r="J569" s="5">
        <v>1</v>
      </c>
      <c r="K569" s="5">
        <v>1</v>
      </c>
      <c r="L569" s="5">
        <v>1</v>
      </c>
      <c r="M569" s="5">
        <v>0</v>
      </c>
      <c r="N569" s="5">
        <v>0</v>
      </c>
      <c r="O569" s="5">
        <v>1</v>
      </c>
    </row>
    <row r="570" spans="1:15" hidden="1">
      <c r="A570">
        <v>690</v>
      </c>
      <c r="B570" s="93" t="s">
        <v>493</v>
      </c>
      <c r="C570" t="s">
        <v>77</v>
      </c>
      <c r="E570">
        <v>202</v>
      </c>
      <c r="F570" t="s">
        <v>231</v>
      </c>
      <c r="G570" s="92" t="s">
        <v>585</v>
      </c>
      <c r="H570" s="92" t="s">
        <v>583</v>
      </c>
      <c r="I570" s="98">
        <v>15</v>
      </c>
      <c r="O570" s="5">
        <v>1</v>
      </c>
    </row>
    <row r="571" spans="1:15" hidden="1">
      <c r="A571">
        <v>694</v>
      </c>
      <c r="B571" s="93" t="s">
        <v>494</v>
      </c>
      <c r="C571" t="s">
        <v>78</v>
      </c>
      <c r="E571">
        <v>202</v>
      </c>
      <c r="F571" t="s">
        <v>231</v>
      </c>
      <c r="G571" s="92" t="s">
        <v>585</v>
      </c>
      <c r="H571" s="92" t="s">
        <v>583</v>
      </c>
      <c r="I571" s="98">
        <v>15</v>
      </c>
      <c r="O571" s="5">
        <v>1</v>
      </c>
    </row>
    <row r="572" spans="1:15" hidden="1">
      <c r="A572">
        <v>706</v>
      </c>
      <c r="B572" s="93" t="s">
        <v>500</v>
      </c>
      <c r="C572" t="s">
        <v>79</v>
      </c>
      <c r="E572">
        <v>202</v>
      </c>
      <c r="F572" t="s">
        <v>231</v>
      </c>
      <c r="G572" s="92" t="s">
        <v>585</v>
      </c>
      <c r="H572" s="92" t="s">
        <v>583</v>
      </c>
      <c r="I572" s="98">
        <v>15</v>
      </c>
    </row>
    <row r="573" spans="1:15" hidden="1">
      <c r="A573">
        <v>710</v>
      </c>
      <c r="B573" s="93" t="s">
        <v>501</v>
      </c>
      <c r="C573" t="s">
        <v>80</v>
      </c>
      <c r="E573">
        <v>202</v>
      </c>
      <c r="F573" t="s">
        <v>231</v>
      </c>
      <c r="G573" s="92" t="s">
        <v>585</v>
      </c>
      <c r="H573" s="92" t="s">
        <v>583</v>
      </c>
      <c r="I573" s="98">
        <v>15</v>
      </c>
      <c r="J573" s="5">
        <v>1</v>
      </c>
      <c r="K573" s="5">
        <v>0</v>
      </c>
      <c r="L573" s="5">
        <v>1</v>
      </c>
      <c r="M573" s="5">
        <v>0</v>
      </c>
      <c r="N573" s="5">
        <v>0</v>
      </c>
      <c r="O573" s="5">
        <v>1</v>
      </c>
    </row>
    <row r="574" spans="1:15" hidden="1">
      <c r="A574">
        <v>728</v>
      </c>
      <c r="B574" s="93" t="s">
        <v>215</v>
      </c>
      <c r="C574" t="s">
        <v>216</v>
      </c>
      <c r="E574">
        <v>202</v>
      </c>
      <c r="F574" t="s">
        <v>231</v>
      </c>
      <c r="G574" s="92" t="s">
        <v>585</v>
      </c>
      <c r="H574" s="92" t="s">
        <v>583</v>
      </c>
      <c r="I574" s="98">
        <v>15</v>
      </c>
      <c r="O574" s="5">
        <v>1</v>
      </c>
    </row>
    <row r="575" spans="1:15" hidden="1">
      <c r="A575">
        <v>748</v>
      </c>
      <c r="B575" s="93" t="s">
        <v>512</v>
      </c>
      <c r="C575" t="s">
        <v>513</v>
      </c>
      <c r="E575">
        <v>202</v>
      </c>
      <c r="F575" t="s">
        <v>231</v>
      </c>
      <c r="G575" s="92" t="s">
        <v>585</v>
      </c>
      <c r="H575" s="92" t="s">
        <v>583</v>
      </c>
      <c r="I575" s="98">
        <v>15</v>
      </c>
      <c r="J575" s="5">
        <v>0</v>
      </c>
      <c r="K575" s="5">
        <v>1</v>
      </c>
      <c r="L575" s="5">
        <v>1</v>
      </c>
      <c r="M575" s="5">
        <v>0</v>
      </c>
      <c r="N575" s="5">
        <v>0</v>
      </c>
      <c r="O575" s="5">
        <v>1</v>
      </c>
    </row>
    <row r="576" spans="1:15" hidden="1">
      <c r="A576">
        <v>768</v>
      </c>
      <c r="B576" s="93" t="s">
        <v>521</v>
      </c>
      <c r="C576" t="s">
        <v>82</v>
      </c>
      <c r="E576">
        <v>202</v>
      </c>
      <c r="F576" t="s">
        <v>231</v>
      </c>
      <c r="G576" s="92" t="s">
        <v>585</v>
      </c>
      <c r="H576" s="92" t="s">
        <v>583</v>
      </c>
      <c r="I576" s="98">
        <v>15</v>
      </c>
      <c r="J576" s="5">
        <v>1</v>
      </c>
      <c r="K576" s="5">
        <v>1</v>
      </c>
      <c r="L576" s="5">
        <v>1</v>
      </c>
      <c r="M576" s="5">
        <v>1</v>
      </c>
      <c r="N576" s="5">
        <v>0</v>
      </c>
      <c r="O576" s="5">
        <v>0</v>
      </c>
    </row>
    <row r="577" spans="1:15" hidden="1">
      <c r="A577">
        <v>800</v>
      </c>
      <c r="B577" s="93" t="s">
        <v>530</v>
      </c>
      <c r="C577" t="s">
        <v>83</v>
      </c>
      <c r="E577">
        <v>202</v>
      </c>
      <c r="F577" t="s">
        <v>231</v>
      </c>
      <c r="G577" s="92" t="s">
        <v>585</v>
      </c>
      <c r="H577" s="92" t="s">
        <v>583</v>
      </c>
      <c r="I577" s="98">
        <v>15</v>
      </c>
      <c r="O577" s="5">
        <v>1</v>
      </c>
    </row>
    <row r="578" spans="1:15" hidden="1">
      <c r="A578">
        <v>834</v>
      </c>
      <c r="B578" s="93" t="s">
        <v>535</v>
      </c>
      <c r="C578" t="s">
        <v>212</v>
      </c>
      <c r="E578">
        <v>202</v>
      </c>
      <c r="F578" t="s">
        <v>231</v>
      </c>
      <c r="G578" s="92" t="s">
        <v>585</v>
      </c>
      <c r="H578" s="92" t="s">
        <v>583</v>
      </c>
      <c r="I578" s="98">
        <v>15</v>
      </c>
      <c r="J578">
        <v>0</v>
      </c>
      <c r="N578">
        <v>0</v>
      </c>
      <c r="O578" s="5">
        <v>1</v>
      </c>
    </row>
    <row r="579" spans="1:15" hidden="1">
      <c r="A579">
        <v>894</v>
      </c>
      <c r="B579" s="93" t="s">
        <v>552</v>
      </c>
      <c r="C579" t="s">
        <v>84</v>
      </c>
      <c r="E579">
        <v>202</v>
      </c>
      <c r="F579" t="s">
        <v>231</v>
      </c>
      <c r="G579" s="92" t="s">
        <v>585</v>
      </c>
      <c r="H579" s="92" t="s">
        <v>583</v>
      </c>
      <c r="I579" s="98">
        <v>15</v>
      </c>
      <c r="O579" s="5">
        <v>1</v>
      </c>
    </row>
    <row r="580" spans="1:15" hidden="1">
      <c r="A580">
        <v>716</v>
      </c>
      <c r="B580" s="93" t="s">
        <v>207</v>
      </c>
      <c r="C580" t="s">
        <v>85</v>
      </c>
      <c r="E580">
        <v>202</v>
      </c>
      <c r="F580" t="s">
        <v>231</v>
      </c>
      <c r="G580" s="92" t="s">
        <v>585</v>
      </c>
      <c r="H580" s="92" t="s">
        <v>583</v>
      </c>
      <c r="I580" s="98">
        <v>15</v>
      </c>
      <c r="J580" s="5">
        <v>1</v>
      </c>
      <c r="K580" s="5">
        <v>1</v>
      </c>
      <c r="L580" s="5">
        <v>1</v>
      </c>
      <c r="M580" s="5">
        <v>0</v>
      </c>
      <c r="N580" s="5">
        <v>0</v>
      </c>
      <c r="O580" s="5">
        <v>1</v>
      </c>
    </row>
    <row r="581" spans="1:15" hidden="1">
      <c r="A581">
        <v>16</v>
      </c>
      <c r="B581" s="93" t="s">
        <v>277</v>
      </c>
      <c r="C581" t="s">
        <v>167</v>
      </c>
      <c r="E581">
        <v>9</v>
      </c>
      <c r="F581" t="s">
        <v>233</v>
      </c>
      <c r="G581" s="92" t="s">
        <v>585</v>
      </c>
      <c r="H581" s="92" t="s">
        <v>583</v>
      </c>
      <c r="I581" s="98">
        <v>16</v>
      </c>
    </row>
    <row r="582" spans="1:15" hidden="1">
      <c r="A582">
        <v>36</v>
      </c>
      <c r="B582" s="93" t="s">
        <v>285</v>
      </c>
      <c r="C582" t="s">
        <v>39</v>
      </c>
      <c r="E582">
        <v>9</v>
      </c>
      <c r="F582" t="s">
        <v>233</v>
      </c>
      <c r="G582" s="92" t="s">
        <v>585</v>
      </c>
      <c r="H582" s="92" t="s">
        <v>583</v>
      </c>
      <c r="I582" s="98">
        <v>16</v>
      </c>
      <c r="J582" s="5">
        <v>1</v>
      </c>
      <c r="K582" s="5">
        <v>0</v>
      </c>
      <c r="L582" s="5">
        <v>1</v>
      </c>
      <c r="M582" s="5">
        <v>0</v>
      </c>
      <c r="N582" s="5">
        <v>1</v>
      </c>
      <c r="O582" s="5">
        <v>1</v>
      </c>
    </row>
    <row r="583" spans="1:15" hidden="1">
      <c r="A583">
        <v>162</v>
      </c>
      <c r="B583" s="93" t="s">
        <v>326</v>
      </c>
      <c r="C583" t="s">
        <v>327</v>
      </c>
      <c r="E583">
        <v>9</v>
      </c>
      <c r="F583" t="s">
        <v>233</v>
      </c>
      <c r="G583" s="92" t="s">
        <v>585</v>
      </c>
      <c r="H583" s="92" t="s">
        <v>583</v>
      </c>
      <c r="I583" s="98">
        <v>16</v>
      </c>
    </row>
    <row r="584" spans="1:15" hidden="1">
      <c r="A584">
        <v>166</v>
      </c>
      <c r="B584" s="93" t="s">
        <v>328</v>
      </c>
      <c r="C584" t="s">
        <v>329</v>
      </c>
      <c r="E584">
        <v>9</v>
      </c>
      <c r="F584" t="s">
        <v>233</v>
      </c>
      <c r="G584" s="92" t="s">
        <v>585</v>
      </c>
      <c r="H584" s="92" t="s">
        <v>583</v>
      </c>
      <c r="I584" s="98">
        <v>16</v>
      </c>
    </row>
    <row r="585" spans="1:15" hidden="1">
      <c r="A585">
        <v>184</v>
      </c>
      <c r="B585" s="93" t="s">
        <v>333</v>
      </c>
      <c r="C585" t="s">
        <v>186</v>
      </c>
      <c r="E585">
        <v>9</v>
      </c>
      <c r="F585" t="s">
        <v>233</v>
      </c>
      <c r="G585" s="92" t="s">
        <v>585</v>
      </c>
      <c r="H585" s="92" t="s">
        <v>583</v>
      </c>
      <c r="I585" s="98">
        <v>16</v>
      </c>
      <c r="O585" s="5">
        <v>1</v>
      </c>
    </row>
    <row r="586" spans="1:15" hidden="1">
      <c r="A586">
        <v>242</v>
      </c>
      <c r="B586" s="93" t="s">
        <v>363</v>
      </c>
      <c r="C586" t="s">
        <v>168</v>
      </c>
      <c r="E586">
        <v>9</v>
      </c>
      <c r="F586" t="s">
        <v>233</v>
      </c>
      <c r="G586" s="92" t="s">
        <v>585</v>
      </c>
      <c r="H586" s="92" t="s">
        <v>583</v>
      </c>
      <c r="I586" s="98">
        <v>16</v>
      </c>
      <c r="O586">
        <v>0</v>
      </c>
    </row>
    <row r="587" spans="1:15" hidden="1">
      <c r="A587">
        <v>258</v>
      </c>
      <c r="B587" s="93" t="s">
        <v>367</v>
      </c>
      <c r="C587" t="s">
        <v>169</v>
      </c>
      <c r="E587">
        <v>9</v>
      </c>
      <c r="F587" t="s">
        <v>233</v>
      </c>
      <c r="G587" s="92" t="s">
        <v>585</v>
      </c>
      <c r="H587" s="92" t="s">
        <v>583</v>
      </c>
      <c r="I587" s="98">
        <v>16</v>
      </c>
    </row>
    <row r="588" spans="1:15" hidden="1">
      <c r="A588">
        <v>316</v>
      </c>
      <c r="B588" s="93" t="s">
        <v>381</v>
      </c>
      <c r="C588" t="s">
        <v>170</v>
      </c>
      <c r="E588">
        <v>9</v>
      </c>
      <c r="F588" t="s">
        <v>233</v>
      </c>
      <c r="G588" s="92" t="s">
        <v>585</v>
      </c>
      <c r="H588" s="92" t="s">
        <v>583</v>
      </c>
      <c r="I588" s="98">
        <v>16</v>
      </c>
    </row>
    <row r="589" spans="1:15" hidden="1">
      <c r="A589">
        <v>334</v>
      </c>
      <c r="B589" s="93" t="s">
        <v>389</v>
      </c>
      <c r="C589" t="s">
        <v>390</v>
      </c>
      <c r="E589">
        <v>9</v>
      </c>
      <c r="F589" t="s">
        <v>233</v>
      </c>
      <c r="G589" s="92" t="s">
        <v>585</v>
      </c>
      <c r="H589" s="92" t="s">
        <v>583</v>
      </c>
      <c r="I589" s="98">
        <v>16</v>
      </c>
    </row>
    <row r="590" spans="1:15" hidden="1">
      <c r="A590">
        <v>296</v>
      </c>
      <c r="B590" s="93" t="s">
        <v>411</v>
      </c>
      <c r="C590" t="s">
        <v>171</v>
      </c>
      <c r="E590">
        <v>9</v>
      </c>
      <c r="F590" t="s">
        <v>233</v>
      </c>
      <c r="G590" s="92" t="s">
        <v>585</v>
      </c>
      <c r="H590" s="92" t="s">
        <v>583</v>
      </c>
      <c r="I590" s="98">
        <v>16</v>
      </c>
      <c r="O590">
        <v>0</v>
      </c>
    </row>
    <row r="591" spans="1:15" hidden="1">
      <c r="A591">
        <v>584</v>
      </c>
      <c r="B591" s="93" t="s">
        <v>431</v>
      </c>
      <c r="C591" t="s">
        <v>172</v>
      </c>
      <c r="E591">
        <v>9</v>
      </c>
      <c r="F591" t="s">
        <v>233</v>
      </c>
      <c r="G591" s="92" t="s">
        <v>585</v>
      </c>
      <c r="H591" s="92" t="s">
        <v>583</v>
      </c>
      <c r="I591" s="98">
        <v>16</v>
      </c>
    </row>
    <row r="592" spans="1:15" hidden="1">
      <c r="A592">
        <v>583</v>
      </c>
      <c r="B592" s="93" t="s">
        <v>436</v>
      </c>
      <c r="C592" t="s">
        <v>195</v>
      </c>
      <c r="E592">
        <v>9</v>
      </c>
      <c r="F592" t="s">
        <v>233</v>
      </c>
      <c r="G592" s="92" t="s">
        <v>585</v>
      </c>
      <c r="H592" s="92" t="s">
        <v>583</v>
      </c>
      <c r="I592" s="98">
        <v>16</v>
      </c>
      <c r="O592">
        <v>0</v>
      </c>
    </row>
    <row r="593" spans="1:15" hidden="1">
      <c r="A593">
        <v>520</v>
      </c>
      <c r="B593" s="93" t="s">
        <v>444</v>
      </c>
      <c r="C593" t="s">
        <v>173</v>
      </c>
      <c r="E593">
        <v>9</v>
      </c>
      <c r="F593" t="s">
        <v>233</v>
      </c>
      <c r="G593" s="92" t="s">
        <v>585</v>
      </c>
      <c r="H593" s="92" t="s">
        <v>583</v>
      </c>
      <c r="I593" s="98">
        <v>16</v>
      </c>
      <c r="O593">
        <v>0</v>
      </c>
    </row>
    <row r="594" spans="1:15" hidden="1">
      <c r="A594">
        <v>540</v>
      </c>
      <c r="B594" s="93" t="s">
        <v>447</v>
      </c>
      <c r="C594" t="s">
        <v>175</v>
      </c>
      <c r="E594">
        <v>9</v>
      </c>
      <c r="F594" t="s">
        <v>233</v>
      </c>
      <c r="G594" s="92" t="s">
        <v>585</v>
      </c>
      <c r="H594" s="92" t="s">
        <v>583</v>
      </c>
      <c r="I594" s="98">
        <v>16</v>
      </c>
    </row>
    <row r="595" spans="1:15" hidden="1">
      <c r="A595">
        <v>554</v>
      </c>
      <c r="B595" s="93" t="s">
        <v>448</v>
      </c>
      <c r="C595" t="s">
        <v>40</v>
      </c>
      <c r="E595">
        <v>9</v>
      </c>
      <c r="F595" t="s">
        <v>233</v>
      </c>
      <c r="G595" s="92" t="s">
        <v>585</v>
      </c>
      <c r="H595" s="92" t="s">
        <v>583</v>
      </c>
      <c r="I595" s="98">
        <v>16</v>
      </c>
      <c r="J595" s="5">
        <v>1</v>
      </c>
      <c r="K595" s="5">
        <v>0</v>
      </c>
      <c r="L595" s="5">
        <v>1</v>
      </c>
      <c r="M595" s="5">
        <v>1</v>
      </c>
      <c r="N595" s="5">
        <v>1</v>
      </c>
      <c r="O595" s="5">
        <v>1</v>
      </c>
    </row>
    <row r="596" spans="1:15" hidden="1">
      <c r="A596">
        <v>570</v>
      </c>
      <c r="B596" s="93" t="s">
        <v>452</v>
      </c>
      <c r="C596" t="s">
        <v>174</v>
      </c>
      <c r="E596">
        <v>9</v>
      </c>
      <c r="F596" t="s">
        <v>233</v>
      </c>
      <c r="G596" s="92" t="s">
        <v>585</v>
      </c>
      <c r="H596" s="92" t="s">
        <v>583</v>
      </c>
      <c r="I596" s="98">
        <v>16</v>
      </c>
    </row>
    <row r="597" spans="1:15" hidden="1">
      <c r="A597">
        <v>574</v>
      </c>
      <c r="B597" s="93" t="s">
        <v>453</v>
      </c>
      <c r="C597" t="s">
        <v>454</v>
      </c>
      <c r="E597">
        <v>9</v>
      </c>
      <c r="F597" t="s">
        <v>233</v>
      </c>
      <c r="G597" s="92" t="s">
        <v>585</v>
      </c>
      <c r="H597" s="92" t="s">
        <v>583</v>
      </c>
      <c r="I597" s="98">
        <v>16</v>
      </c>
    </row>
    <row r="598" spans="1:15" hidden="1">
      <c r="A598">
        <v>580</v>
      </c>
      <c r="B598" s="93" t="s">
        <v>455</v>
      </c>
      <c r="C598" t="s">
        <v>196</v>
      </c>
      <c r="E598">
        <v>9</v>
      </c>
      <c r="F598" t="s">
        <v>233</v>
      </c>
      <c r="G598" s="92" t="s">
        <v>585</v>
      </c>
      <c r="H598" s="92" t="s">
        <v>583</v>
      </c>
      <c r="I598" s="98">
        <v>16</v>
      </c>
    </row>
    <row r="599" spans="1:15" hidden="1">
      <c r="A599">
        <v>585</v>
      </c>
      <c r="B599" s="93" t="s">
        <v>459</v>
      </c>
      <c r="C599" t="s">
        <v>176</v>
      </c>
      <c r="E599">
        <v>9</v>
      </c>
      <c r="F599" t="s">
        <v>233</v>
      </c>
      <c r="G599" s="92" t="s">
        <v>585</v>
      </c>
      <c r="H599" s="92" t="s">
        <v>583</v>
      </c>
      <c r="I599" s="98">
        <v>16</v>
      </c>
      <c r="O599">
        <v>0</v>
      </c>
    </row>
    <row r="600" spans="1:15" hidden="1">
      <c r="A600">
        <v>598</v>
      </c>
      <c r="B600" s="93" t="s">
        <v>461</v>
      </c>
      <c r="C600" t="s">
        <v>177</v>
      </c>
      <c r="E600">
        <v>9</v>
      </c>
      <c r="F600" t="s">
        <v>233</v>
      </c>
      <c r="G600" s="92" t="s">
        <v>585</v>
      </c>
      <c r="H600" s="92" t="s">
        <v>583</v>
      </c>
      <c r="I600" s="98">
        <v>16</v>
      </c>
      <c r="O600">
        <v>0</v>
      </c>
    </row>
    <row r="601" spans="1:15" hidden="1">
      <c r="A601">
        <v>612</v>
      </c>
      <c r="B601" s="93" t="s">
        <v>465</v>
      </c>
      <c r="C601" t="s">
        <v>466</v>
      </c>
      <c r="E601">
        <v>9</v>
      </c>
      <c r="F601" t="s">
        <v>233</v>
      </c>
      <c r="G601" s="92" t="s">
        <v>585</v>
      </c>
      <c r="H601" s="92" t="s">
        <v>583</v>
      </c>
      <c r="I601" s="98">
        <v>16</v>
      </c>
    </row>
    <row r="602" spans="1:15" hidden="1">
      <c r="A602">
        <v>882</v>
      </c>
      <c r="B602" s="93" t="s">
        <v>488</v>
      </c>
      <c r="C602" t="s">
        <v>178</v>
      </c>
      <c r="E602">
        <v>9</v>
      </c>
      <c r="F602" t="s">
        <v>233</v>
      </c>
      <c r="G602" s="92" t="s">
        <v>585</v>
      </c>
      <c r="H602" s="92" t="s">
        <v>583</v>
      </c>
      <c r="I602" s="98">
        <v>16</v>
      </c>
      <c r="O602" s="5">
        <v>1</v>
      </c>
    </row>
    <row r="603" spans="1:15" hidden="1">
      <c r="A603">
        <v>90</v>
      </c>
      <c r="B603" s="93" t="s">
        <v>499</v>
      </c>
      <c r="C603" t="s">
        <v>185</v>
      </c>
      <c r="E603">
        <v>9</v>
      </c>
      <c r="F603" t="s">
        <v>233</v>
      </c>
      <c r="G603" s="92" t="s">
        <v>585</v>
      </c>
      <c r="H603" s="92" t="s">
        <v>583</v>
      </c>
      <c r="I603" s="98">
        <v>16</v>
      </c>
      <c r="O603">
        <v>1</v>
      </c>
    </row>
    <row r="604" spans="1:15" hidden="1">
      <c r="A604">
        <v>772</v>
      </c>
      <c r="B604" s="93" t="s">
        <v>522</v>
      </c>
      <c r="C604" t="s">
        <v>179</v>
      </c>
      <c r="E604">
        <v>9</v>
      </c>
      <c r="F604" t="s">
        <v>233</v>
      </c>
      <c r="G604" s="92" t="s">
        <v>585</v>
      </c>
      <c r="H604" s="92" t="s">
        <v>583</v>
      </c>
      <c r="I604" s="98">
        <v>16</v>
      </c>
      <c r="J604" s="5">
        <v>0</v>
      </c>
      <c r="K604" s="5">
        <v>1</v>
      </c>
      <c r="L604" s="5">
        <v>0</v>
      </c>
      <c r="M604" s="5">
        <v>0</v>
      </c>
      <c r="N604" s="5">
        <v>0</v>
      </c>
      <c r="O604" s="5">
        <v>0</v>
      </c>
    </row>
    <row r="605" spans="1:15" hidden="1">
      <c r="A605">
        <v>776</v>
      </c>
      <c r="B605" s="93" t="s">
        <v>523</v>
      </c>
      <c r="C605" t="s">
        <v>180</v>
      </c>
      <c r="E605">
        <v>9</v>
      </c>
      <c r="F605" t="s">
        <v>233</v>
      </c>
      <c r="G605" s="92" t="s">
        <v>585</v>
      </c>
      <c r="H605" s="92" t="s">
        <v>583</v>
      </c>
      <c r="I605" s="98">
        <v>16</v>
      </c>
      <c r="O605">
        <v>0</v>
      </c>
    </row>
    <row r="606" spans="1:15" hidden="1">
      <c r="A606">
        <v>798</v>
      </c>
      <c r="B606" s="93" t="s">
        <v>529</v>
      </c>
      <c r="C606" t="s">
        <v>181</v>
      </c>
      <c r="E606">
        <v>9</v>
      </c>
      <c r="F606" t="s">
        <v>233</v>
      </c>
      <c r="G606" s="92" t="s">
        <v>585</v>
      </c>
      <c r="H606" s="92" t="s">
        <v>583</v>
      </c>
      <c r="I606" s="98">
        <v>16</v>
      </c>
      <c r="O606">
        <v>0</v>
      </c>
    </row>
    <row r="607" spans="1:15" hidden="1">
      <c r="A607">
        <v>581</v>
      </c>
      <c r="B607" s="93" t="s">
        <v>536</v>
      </c>
      <c r="C607" t="s">
        <v>537</v>
      </c>
      <c r="E607">
        <v>9</v>
      </c>
      <c r="F607" t="s">
        <v>233</v>
      </c>
      <c r="G607" s="92" t="s">
        <v>585</v>
      </c>
      <c r="H607" s="92" t="s">
        <v>583</v>
      </c>
      <c r="I607" s="98">
        <v>16</v>
      </c>
    </row>
    <row r="608" spans="1:15" hidden="1">
      <c r="A608">
        <v>548</v>
      </c>
      <c r="B608" s="93" t="s">
        <v>544</v>
      </c>
      <c r="C608" t="s">
        <v>182</v>
      </c>
      <c r="E608">
        <v>9</v>
      </c>
      <c r="F608" t="s">
        <v>233</v>
      </c>
      <c r="G608" s="92" t="s">
        <v>585</v>
      </c>
      <c r="H608" s="92" t="s">
        <v>583</v>
      </c>
      <c r="I608" s="98">
        <v>16</v>
      </c>
      <c r="J608" s="5">
        <v>1</v>
      </c>
      <c r="K608" s="5">
        <v>0</v>
      </c>
      <c r="L608" s="5">
        <v>1</v>
      </c>
      <c r="M608" s="5">
        <v>0</v>
      </c>
      <c r="N608" s="5">
        <v>0</v>
      </c>
      <c r="O608" s="5">
        <v>1</v>
      </c>
    </row>
    <row r="609" spans="1:15" hidden="1">
      <c r="A609">
        <v>876</v>
      </c>
      <c r="B609" s="93" t="s">
        <v>548</v>
      </c>
      <c r="C609" t="s">
        <v>549</v>
      </c>
      <c r="E609">
        <v>9</v>
      </c>
      <c r="F609" t="s">
        <v>233</v>
      </c>
      <c r="G609" s="92" t="s">
        <v>585</v>
      </c>
      <c r="H609" s="92" t="s">
        <v>583</v>
      </c>
      <c r="I609" s="98">
        <v>16</v>
      </c>
    </row>
    <row r="610" spans="1:15" hidden="1">
      <c r="A610">
        <v>16</v>
      </c>
      <c r="B610" s="93" t="s">
        <v>277</v>
      </c>
      <c r="C610" t="s">
        <v>167</v>
      </c>
      <c r="E610">
        <v>543</v>
      </c>
      <c r="F610" t="s">
        <v>569</v>
      </c>
      <c r="G610" s="92" t="s">
        <v>585</v>
      </c>
      <c r="H610" s="92" t="s">
        <v>583</v>
      </c>
      <c r="I610" s="98">
        <v>17</v>
      </c>
    </row>
    <row r="611" spans="1:15" hidden="1">
      <c r="A611">
        <v>184</v>
      </c>
      <c r="B611" s="93" t="s">
        <v>333</v>
      </c>
      <c r="C611" t="s">
        <v>186</v>
      </c>
      <c r="E611">
        <v>543</v>
      </c>
      <c r="F611" t="s">
        <v>569</v>
      </c>
      <c r="G611" s="92" t="s">
        <v>585</v>
      </c>
      <c r="H611" s="92" t="s">
        <v>583</v>
      </c>
      <c r="I611" s="98">
        <v>17</v>
      </c>
      <c r="O611" s="5">
        <v>1</v>
      </c>
    </row>
    <row r="612" spans="1:15" hidden="1">
      <c r="A612">
        <v>242</v>
      </c>
      <c r="B612" s="93" t="s">
        <v>363</v>
      </c>
      <c r="C612" t="s">
        <v>168</v>
      </c>
      <c r="E612">
        <v>543</v>
      </c>
      <c r="F612" t="s">
        <v>569</v>
      </c>
      <c r="G612" s="92" t="s">
        <v>585</v>
      </c>
      <c r="H612" s="92" t="s">
        <v>583</v>
      </c>
      <c r="I612" s="98">
        <v>17</v>
      </c>
      <c r="O612">
        <v>0</v>
      </c>
    </row>
    <row r="613" spans="1:15" hidden="1">
      <c r="A613">
        <v>258</v>
      </c>
      <c r="B613" s="93" t="s">
        <v>367</v>
      </c>
      <c r="C613" t="s">
        <v>169</v>
      </c>
      <c r="E613">
        <v>543</v>
      </c>
      <c r="F613" t="s">
        <v>569</v>
      </c>
      <c r="G613" s="92" t="s">
        <v>585</v>
      </c>
      <c r="H613" s="92" t="s">
        <v>583</v>
      </c>
      <c r="I613" s="98">
        <v>17</v>
      </c>
    </row>
    <row r="614" spans="1:15" hidden="1">
      <c r="A614">
        <v>316</v>
      </c>
      <c r="B614" s="93" t="s">
        <v>381</v>
      </c>
      <c r="C614" t="s">
        <v>170</v>
      </c>
      <c r="E614">
        <v>543</v>
      </c>
      <c r="F614" t="s">
        <v>569</v>
      </c>
      <c r="G614" s="92" t="s">
        <v>585</v>
      </c>
      <c r="H614" s="92" t="s">
        <v>583</v>
      </c>
      <c r="I614" s="98">
        <v>17</v>
      </c>
    </row>
    <row r="615" spans="1:15" hidden="1">
      <c r="A615">
        <v>296</v>
      </c>
      <c r="B615" s="93" t="s">
        <v>411</v>
      </c>
      <c r="C615" t="s">
        <v>171</v>
      </c>
      <c r="E615">
        <v>543</v>
      </c>
      <c r="F615" t="s">
        <v>569</v>
      </c>
      <c r="G615" s="92" t="s">
        <v>585</v>
      </c>
      <c r="H615" s="92" t="s">
        <v>583</v>
      </c>
      <c r="I615" s="98">
        <v>17</v>
      </c>
      <c r="O615">
        <v>0</v>
      </c>
    </row>
    <row r="616" spans="1:15" hidden="1">
      <c r="A616">
        <v>584</v>
      </c>
      <c r="B616" s="93" t="s">
        <v>431</v>
      </c>
      <c r="C616" t="s">
        <v>172</v>
      </c>
      <c r="E616">
        <v>543</v>
      </c>
      <c r="F616" t="s">
        <v>569</v>
      </c>
      <c r="G616" s="92" t="s">
        <v>585</v>
      </c>
      <c r="H616" s="92" t="s">
        <v>583</v>
      </c>
      <c r="I616" s="98">
        <v>17</v>
      </c>
    </row>
    <row r="617" spans="1:15" hidden="1">
      <c r="A617">
        <v>583</v>
      </c>
      <c r="B617" s="93" t="s">
        <v>436</v>
      </c>
      <c r="C617" t="s">
        <v>195</v>
      </c>
      <c r="E617">
        <v>543</v>
      </c>
      <c r="F617" t="s">
        <v>569</v>
      </c>
      <c r="G617" s="92" t="s">
        <v>585</v>
      </c>
      <c r="H617" s="92" t="s">
        <v>583</v>
      </c>
      <c r="I617" s="98">
        <v>17</v>
      </c>
      <c r="O617">
        <v>0</v>
      </c>
    </row>
    <row r="618" spans="1:15" hidden="1">
      <c r="A618">
        <v>520</v>
      </c>
      <c r="B618" s="93" t="s">
        <v>444</v>
      </c>
      <c r="C618" t="s">
        <v>173</v>
      </c>
      <c r="E618">
        <v>543</v>
      </c>
      <c r="F618" t="s">
        <v>569</v>
      </c>
      <c r="G618" s="92" t="s">
        <v>585</v>
      </c>
      <c r="H618" s="92" t="s">
        <v>583</v>
      </c>
      <c r="I618" s="98">
        <v>17</v>
      </c>
      <c r="O618">
        <v>0</v>
      </c>
    </row>
    <row r="619" spans="1:15" hidden="1">
      <c r="A619">
        <v>540</v>
      </c>
      <c r="B619" s="93" t="s">
        <v>447</v>
      </c>
      <c r="C619" t="s">
        <v>175</v>
      </c>
      <c r="E619">
        <v>543</v>
      </c>
      <c r="F619" t="s">
        <v>569</v>
      </c>
      <c r="G619" s="92" t="s">
        <v>585</v>
      </c>
      <c r="H619" s="92" t="s">
        <v>583</v>
      </c>
      <c r="I619" s="98">
        <v>17</v>
      </c>
    </row>
    <row r="620" spans="1:15" hidden="1">
      <c r="A620">
        <v>570</v>
      </c>
      <c r="B620" s="93" t="s">
        <v>452</v>
      </c>
      <c r="C620" t="s">
        <v>174</v>
      </c>
      <c r="E620">
        <v>543</v>
      </c>
      <c r="F620" t="s">
        <v>569</v>
      </c>
      <c r="G620" s="92" t="s">
        <v>585</v>
      </c>
      <c r="H620" s="92" t="s">
        <v>583</v>
      </c>
      <c r="I620" s="98">
        <v>17</v>
      </c>
    </row>
    <row r="621" spans="1:15" hidden="1">
      <c r="A621">
        <v>580</v>
      </c>
      <c r="B621" s="93" t="s">
        <v>455</v>
      </c>
      <c r="C621" t="s">
        <v>196</v>
      </c>
      <c r="E621">
        <v>543</v>
      </c>
      <c r="F621" t="s">
        <v>569</v>
      </c>
      <c r="G621" s="92" t="s">
        <v>585</v>
      </c>
      <c r="H621" s="92" t="s">
        <v>583</v>
      </c>
      <c r="I621" s="98">
        <v>17</v>
      </c>
    </row>
    <row r="622" spans="1:15" hidden="1">
      <c r="A622">
        <v>585</v>
      </c>
      <c r="B622" s="93" t="s">
        <v>459</v>
      </c>
      <c r="C622" t="s">
        <v>176</v>
      </c>
      <c r="E622">
        <v>543</v>
      </c>
      <c r="F622" t="s">
        <v>569</v>
      </c>
      <c r="G622" s="92" t="s">
        <v>585</v>
      </c>
      <c r="H622" s="92" t="s">
        <v>583</v>
      </c>
      <c r="I622" s="98">
        <v>17</v>
      </c>
      <c r="O622">
        <v>0</v>
      </c>
    </row>
    <row r="623" spans="1:15" hidden="1">
      <c r="A623">
        <v>598</v>
      </c>
      <c r="B623" s="93" t="s">
        <v>461</v>
      </c>
      <c r="C623" t="s">
        <v>177</v>
      </c>
      <c r="E623">
        <v>543</v>
      </c>
      <c r="F623" t="s">
        <v>569</v>
      </c>
      <c r="G623" s="92" t="s">
        <v>585</v>
      </c>
      <c r="H623" s="92" t="s">
        <v>583</v>
      </c>
      <c r="I623" s="98">
        <v>17</v>
      </c>
      <c r="O623">
        <v>0</v>
      </c>
    </row>
    <row r="624" spans="1:15" hidden="1">
      <c r="A624">
        <v>612</v>
      </c>
      <c r="B624" s="93" t="s">
        <v>465</v>
      </c>
      <c r="C624" t="s">
        <v>466</v>
      </c>
      <c r="E624">
        <v>543</v>
      </c>
      <c r="F624" t="s">
        <v>569</v>
      </c>
      <c r="G624" s="92" t="s">
        <v>585</v>
      </c>
      <c r="H624" s="92" t="s">
        <v>583</v>
      </c>
      <c r="I624" s="98">
        <v>17</v>
      </c>
    </row>
    <row r="625" spans="1:15" hidden="1">
      <c r="A625">
        <v>882</v>
      </c>
      <c r="B625" s="93" t="s">
        <v>488</v>
      </c>
      <c r="C625" t="s">
        <v>178</v>
      </c>
      <c r="E625">
        <v>543</v>
      </c>
      <c r="F625" t="s">
        <v>569</v>
      </c>
      <c r="G625" s="92" t="s">
        <v>585</v>
      </c>
      <c r="H625" s="92" t="s">
        <v>583</v>
      </c>
      <c r="I625" s="98">
        <v>17</v>
      </c>
      <c r="O625" s="5">
        <v>1</v>
      </c>
    </row>
    <row r="626" spans="1:15" hidden="1">
      <c r="A626">
        <v>90</v>
      </c>
      <c r="B626" s="93" t="s">
        <v>499</v>
      </c>
      <c r="C626" t="s">
        <v>185</v>
      </c>
      <c r="E626">
        <v>543</v>
      </c>
      <c r="F626" t="s">
        <v>569</v>
      </c>
      <c r="G626" s="92" t="s">
        <v>585</v>
      </c>
      <c r="H626" s="92" t="s">
        <v>583</v>
      </c>
      <c r="I626" s="98">
        <v>17</v>
      </c>
      <c r="O626">
        <v>1</v>
      </c>
    </row>
    <row r="627" spans="1:15" hidden="1">
      <c r="A627">
        <v>772</v>
      </c>
      <c r="B627" s="93" t="s">
        <v>522</v>
      </c>
      <c r="C627" t="s">
        <v>179</v>
      </c>
      <c r="E627">
        <v>543</v>
      </c>
      <c r="F627" t="s">
        <v>569</v>
      </c>
      <c r="G627" s="92" t="s">
        <v>585</v>
      </c>
      <c r="H627" s="92" t="s">
        <v>583</v>
      </c>
      <c r="I627" s="98">
        <v>17</v>
      </c>
      <c r="J627" s="5">
        <v>0</v>
      </c>
      <c r="K627" s="5">
        <v>1</v>
      </c>
      <c r="L627" s="5">
        <v>0</v>
      </c>
      <c r="M627" s="5">
        <v>0</v>
      </c>
      <c r="N627" s="5">
        <v>0</v>
      </c>
      <c r="O627" s="5">
        <v>0</v>
      </c>
    </row>
    <row r="628" spans="1:15" hidden="1">
      <c r="A628">
        <v>776</v>
      </c>
      <c r="B628" s="93" t="s">
        <v>523</v>
      </c>
      <c r="C628" t="s">
        <v>180</v>
      </c>
      <c r="E628">
        <v>543</v>
      </c>
      <c r="F628" t="s">
        <v>569</v>
      </c>
      <c r="G628" s="92" t="s">
        <v>585</v>
      </c>
      <c r="H628" s="92" t="s">
        <v>583</v>
      </c>
      <c r="I628" s="98">
        <v>17</v>
      </c>
      <c r="O628">
        <v>0</v>
      </c>
    </row>
    <row r="629" spans="1:15" hidden="1">
      <c r="A629">
        <v>798</v>
      </c>
      <c r="B629" s="93" t="s">
        <v>529</v>
      </c>
      <c r="C629" t="s">
        <v>181</v>
      </c>
      <c r="E629">
        <v>543</v>
      </c>
      <c r="F629" t="s">
        <v>569</v>
      </c>
      <c r="G629" s="92" t="s">
        <v>585</v>
      </c>
      <c r="H629" s="92" t="s">
        <v>583</v>
      </c>
      <c r="I629" s="98">
        <v>17</v>
      </c>
      <c r="O629">
        <v>0</v>
      </c>
    </row>
    <row r="630" spans="1:15" hidden="1">
      <c r="A630">
        <v>581</v>
      </c>
      <c r="B630" s="93" t="s">
        <v>536</v>
      </c>
      <c r="C630" t="s">
        <v>537</v>
      </c>
      <c r="E630">
        <v>543</v>
      </c>
      <c r="F630" t="s">
        <v>569</v>
      </c>
      <c r="G630" s="92" t="s">
        <v>585</v>
      </c>
      <c r="H630" s="92" t="s">
        <v>583</v>
      </c>
      <c r="I630" s="98">
        <v>17</v>
      </c>
    </row>
    <row r="631" spans="1:15" hidden="1">
      <c r="A631">
        <v>548</v>
      </c>
      <c r="B631" s="93" t="s">
        <v>544</v>
      </c>
      <c r="C631" t="s">
        <v>182</v>
      </c>
      <c r="E631">
        <v>543</v>
      </c>
      <c r="F631" t="s">
        <v>569</v>
      </c>
      <c r="G631" s="92" t="s">
        <v>585</v>
      </c>
      <c r="H631" s="92" t="s">
        <v>583</v>
      </c>
      <c r="I631" s="98">
        <v>17</v>
      </c>
      <c r="J631" s="5">
        <v>1</v>
      </c>
      <c r="K631" s="5">
        <v>0</v>
      </c>
      <c r="L631" s="5">
        <v>1</v>
      </c>
      <c r="M631" s="5">
        <v>0</v>
      </c>
      <c r="N631" s="5">
        <v>0</v>
      </c>
      <c r="O631" s="5">
        <v>1</v>
      </c>
    </row>
    <row r="632" spans="1:15" hidden="1">
      <c r="A632">
        <v>876</v>
      </c>
      <c r="B632" s="93" t="s">
        <v>548</v>
      </c>
      <c r="C632" t="s">
        <v>549</v>
      </c>
      <c r="E632">
        <v>543</v>
      </c>
      <c r="F632" t="s">
        <v>569</v>
      </c>
      <c r="G632" s="92" t="s">
        <v>585</v>
      </c>
      <c r="H632" s="92" t="s">
        <v>583</v>
      </c>
      <c r="I632" s="98">
        <v>17</v>
      </c>
    </row>
    <row r="633" spans="1:15" hidden="1">
      <c r="A633">
        <v>36</v>
      </c>
      <c r="B633" s="93" t="s">
        <v>285</v>
      </c>
      <c r="C633" t="s">
        <v>39</v>
      </c>
      <c r="E633">
        <v>53</v>
      </c>
      <c r="F633" t="s">
        <v>234</v>
      </c>
      <c r="G633" s="92" t="s">
        <v>585</v>
      </c>
      <c r="H633" s="92" t="s">
        <v>583</v>
      </c>
      <c r="I633" s="98">
        <v>18</v>
      </c>
      <c r="J633" s="5">
        <v>1</v>
      </c>
      <c r="K633" s="5">
        <v>0</v>
      </c>
      <c r="L633" s="5">
        <v>1</v>
      </c>
      <c r="M633" s="5">
        <v>0</v>
      </c>
      <c r="N633" s="5">
        <v>1</v>
      </c>
      <c r="O633" s="5">
        <v>1</v>
      </c>
    </row>
    <row r="634" spans="1:15" hidden="1">
      <c r="A634">
        <v>162</v>
      </c>
      <c r="B634" s="93" t="s">
        <v>326</v>
      </c>
      <c r="C634" t="s">
        <v>327</v>
      </c>
      <c r="E634">
        <v>53</v>
      </c>
      <c r="F634" t="s">
        <v>234</v>
      </c>
      <c r="G634" s="92" t="s">
        <v>585</v>
      </c>
      <c r="H634" s="92" t="s">
        <v>583</v>
      </c>
      <c r="I634" s="98">
        <v>18</v>
      </c>
    </row>
    <row r="635" spans="1:15" hidden="1">
      <c r="A635">
        <v>166</v>
      </c>
      <c r="B635" s="93" t="s">
        <v>328</v>
      </c>
      <c r="C635" t="s">
        <v>329</v>
      </c>
      <c r="E635">
        <v>53</v>
      </c>
      <c r="F635" t="s">
        <v>234</v>
      </c>
      <c r="G635" s="92" t="s">
        <v>585</v>
      </c>
      <c r="H635" s="92" t="s">
        <v>583</v>
      </c>
      <c r="I635" s="98">
        <v>18</v>
      </c>
    </row>
    <row r="636" spans="1:15" hidden="1">
      <c r="A636">
        <v>334</v>
      </c>
      <c r="B636" s="93" t="s">
        <v>389</v>
      </c>
      <c r="C636" t="s">
        <v>390</v>
      </c>
      <c r="E636">
        <v>53</v>
      </c>
      <c r="F636" t="s">
        <v>234</v>
      </c>
      <c r="G636" s="92" t="s">
        <v>585</v>
      </c>
      <c r="H636" s="92" t="s">
        <v>583</v>
      </c>
      <c r="I636" s="98">
        <v>18</v>
      </c>
    </row>
    <row r="637" spans="1:15" hidden="1">
      <c r="A637">
        <v>554</v>
      </c>
      <c r="B637" s="93" t="s">
        <v>448</v>
      </c>
      <c r="C637" t="s">
        <v>40</v>
      </c>
      <c r="E637">
        <v>53</v>
      </c>
      <c r="F637" t="s">
        <v>234</v>
      </c>
      <c r="G637" s="92" t="s">
        <v>585</v>
      </c>
      <c r="H637" s="92" t="s">
        <v>583</v>
      </c>
      <c r="I637" s="98">
        <v>18</v>
      </c>
      <c r="J637" s="5">
        <v>1</v>
      </c>
      <c r="K637" s="5">
        <v>0</v>
      </c>
      <c r="L637" s="5">
        <v>1</v>
      </c>
      <c r="M637" s="5">
        <v>1</v>
      </c>
      <c r="N637" s="5">
        <v>1</v>
      </c>
      <c r="O637" s="5">
        <v>1</v>
      </c>
    </row>
    <row r="638" spans="1:15" hidden="1">
      <c r="A638">
        <v>574</v>
      </c>
      <c r="B638" s="93" t="s">
        <v>453</v>
      </c>
      <c r="C638" t="s">
        <v>454</v>
      </c>
      <c r="E638">
        <v>53</v>
      </c>
      <c r="F638" t="s">
        <v>234</v>
      </c>
      <c r="G638" s="92" t="s">
        <v>585</v>
      </c>
      <c r="H638" s="92" t="s">
        <v>583</v>
      </c>
      <c r="I638" s="98">
        <v>18</v>
      </c>
    </row>
    <row r="639" spans="1:15" hidden="1">
      <c r="A639">
        <v>4</v>
      </c>
      <c r="B639" s="93" t="s">
        <v>272</v>
      </c>
      <c r="C639" t="s">
        <v>127</v>
      </c>
      <c r="E639">
        <v>199</v>
      </c>
      <c r="F639" t="s">
        <v>235</v>
      </c>
      <c r="G639" s="92" t="s">
        <v>586</v>
      </c>
      <c r="H639" s="92" t="s">
        <v>583</v>
      </c>
      <c r="I639" s="98">
        <v>20</v>
      </c>
      <c r="O639" s="5">
        <v>1</v>
      </c>
    </row>
    <row r="640" spans="1:15" hidden="1">
      <c r="A640">
        <v>24</v>
      </c>
      <c r="B640" s="93" t="s">
        <v>279</v>
      </c>
      <c r="C640" t="s">
        <v>46</v>
      </c>
      <c r="E640">
        <v>199</v>
      </c>
      <c r="F640" t="s">
        <v>235</v>
      </c>
      <c r="G640" s="92" t="s">
        <v>586</v>
      </c>
      <c r="H640" s="92" t="s">
        <v>583</v>
      </c>
      <c r="I640" s="98">
        <v>20</v>
      </c>
      <c r="O640">
        <v>1</v>
      </c>
    </row>
    <row r="641" spans="1:15" hidden="1">
      <c r="A641">
        <v>50</v>
      </c>
      <c r="B641" s="93" t="s">
        <v>290</v>
      </c>
      <c r="C641" t="s">
        <v>128</v>
      </c>
      <c r="E641">
        <v>199</v>
      </c>
      <c r="F641" t="s">
        <v>235</v>
      </c>
      <c r="G641" s="92" t="s">
        <v>586</v>
      </c>
      <c r="H641" s="92" t="s">
        <v>583</v>
      </c>
      <c r="I641" s="98">
        <v>20</v>
      </c>
      <c r="J641" s="5">
        <v>0</v>
      </c>
      <c r="K641" s="5">
        <v>1</v>
      </c>
      <c r="L641" s="5">
        <v>1</v>
      </c>
      <c r="M641" s="5">
        <v>0</v>
      </c>
      <c r="N641" s="5">
        <v>1</v>
      </c>
      <c r="O641" s="5">
        <v>1</v>
      </c>
    </row>
    <row r="642" spans="1:15" hidden="1">
      <c r="A642">
        <v>204</v>
      </c>
      <c r="B642" s="93" t="s">
        <v>295</v>
      </c>
      <c r="C642" t="s">
        <v>47</v>
      </c>
      <c r="E642">
        <v>199</v>
      </c>
      <c r="F642" t="s">
        <v>235</v>
      </c>
      <c r="G642" s="92" t="s">
        <v>586</v>
      </c>
      <c r="H642" s="92" t="s">
        <v>583</v>
      </c>
      <c r="I642" s="98">
        <v>20</v>
      </c>
      <c r="O642" s="5">
        <v>0</v>
      </c>
    </row>
    <row r="643" spans="1:15" hidden="1">
      <c r="A643">
        <v>64</v>
      </c>
      <c r="B643" s="93" t="s">
        <v>297</v>
      </c>
      <c r="C643" t="s">
        <v>129</v>
      </c>
      <c r="E643">
        <v>199</v>
      </c>
      <c r="F643" t="s">
        <v>235</v>
      </c>
      <c r="G643" s="92" t="s">
        <v>586</v>
      </c>
      <c r="H643" s="92" t="s">
        <v>583</v>
      </c>
      <c r="I643" s="98">
        <v>20</v>
      </c>
      <c r="O643" s="5">
        <v>1</v>
      </c>
    </row>
    <row r="644" spans="1:15" hidden="1">
      <c r="A644">
        <v>854</v>
      </c>
      <c r="B644" s="93" t="s">
        <v>310</v>
      </c>
      <c r="C644" t="s">
        <v>48</v>
      </c>
      <c r="E644">
        <v>199</v>
      </c>
      <c r="F644" t="s">
        <v>235</v>
      </c>
      <c r="G644" s="92" t="s">
        <v>586</v>
      </c>
      <c r="H644" s="92" t="s">
        <v>583</v>
      </c>
      <c r="I644" s="98">
        <v>20</v>
      </c>
      <c r="O644" s="5">
        <v>1</v>
      </c>
    </row>
    <row r="645" spans="1:15" hidden="1">
      <c r="A645">
        <v>108</v>
      </c>
      <c r="B645" s="93" t="s">
        <v>311</v>
      </c>
      <c r="C645" t="s">
        <v>49</v>
      </c>
      <c r="E645">
        <v>199</v>
      </c>
      <c r="F645" t="s">
        <v>235</v>
      </c>
      <c r="G645" s="92" t="s">
        <v>586</v>
      </c>
      <c r="H645" s="92" t="s">
        <v>583</v>
      </c>
      <c r="I645" s="98">
        <v>20</v>
      </c>
      <c r="J645" s="5">
        <v>0</v>
      </c>
      <c r="K645" s="5">
        <v>1</v>
      </c>
      <c r="L645" s="5">
        <v>1</v>
      </c>
      <c r="M645" s="5">
        <v>0</v>
      </c>
      <c r="N645" s="5">
        <v>1</v>
      </c>
      <c r="O645" s="5">
        <v>1</v>
      </c>
    </row>
    <row r="646" spans="1:15" hidden="1">
      <c r="A646">
        <v>116</v>
      </c>
      <c r="B646" s="93" t="s">
        <v>314</v>
      </c>
      <c r="C646" t="s">
        <v>142</v>
      </c>
      <c r="E646">
        <v>199</v>
      </c>
      <c r="F646" t="s">
        <v>235</v>
      </c>
      <c r="G646" s="92" t="s">
        <v>586</v>
      </c>
      <c r="H646" s="92" t="s">
        <v>583</v>
      </c>
      <c r="I646" s="98">
        <v>20</v>
      </c>
      <c r="J646" s="5">
        <v>1</v>
      </c>
      <c r="K646" s="5">
        <v>1</v>
      </c>
      <c r="L646" s="5">
        <v>1</v>
      </c>
      <c r="M646" s="5">
        <v>0</v>
      </c>
      <c r="N646" s="5">
        <v>0</v>
      </c>
      <c r="O646" s="5">
        <v>0</v>
      </c>
    </row>
    <row r="647" spans="1:15" hidden="1">
      <c r="A647">
        <v>140</v>
      </c>
      <c r="B647" s="93" t="s">
        <v>318</v>
      </c>
      <c r="C647" t="s">
        <v>184</v>
      </c>
      <c r="E647">
        <v>199</v>
      </c>
      <c r="F647" t="s">
        <v>235</v>
      </c>
      <c r="G647" s="92" t="s">
        <v>586</v>
      </c>
      <c r="H647" s="92" t="s">
        <v>583</v>
      </c>
      <c r="I647" s="98">
        <v>20</v>
      </c>
      <c r="O647">
        <v>0</v>
      </c>
    </row>
    <row r="648" spans="1:15" hidden="1">
      <c r="A648">
        <v>148</v>
      </c>
      <c r="B648" s="93" t="s">
        <v>319</v>
      </c>
      <c r="C648" t="s">
        <v>51</v>
      </c>
      <c r="E648">
        <v>199</v>
      </c>
      <c r="F648" t="s">
        <v>235</v>
      </c>
      <c r="G648" s="92" t="s">
        <v>586</v>
      </c>
      <c r="H648" s="92" t="s">
        <v>583</v>
      </c>
      <c r="I648" s="98">
        <v>20</v>
      </c>
      <c r="J648" s="5">
        <v>0</v>
      </c>
      <c r="K648" s="5">
        <v>1</v>
      </c>
      <c r="L648" s="5">
        <v>1</v>
      </c>
      <c r="M648" s="5">
        <v>0</v>
      </c>
      <c r="N648" s="5">
        <v>0</v>
      </c>
      <c r="O648" s="5">
        <v>0</v>
      </c>
    </row>
    <row r="649" spans="1:15" hidden="1">
      <c r="A649">
        <v>174</v>
      </c>
      <c r="B649" s="93" t="s">
        <v>331</v>
      </c>
      <c r="C649" t="s">
        <v>52</v>
      </c>
      <c r="E649">
        <v>199</v>
      </c>
      <c r="F649" t="s">
        <v>235</v>
      </c>
      <c r="G649" s="92" t="s">
        <v>586</v>
      </c>
      <c r="H649" s="92" t="s">
        <v>583</v>
      </c>
      <c r="I649" s="98">
        <v>20</v>
      </c>
      <c r="J649" s="5">
        <v>0</v>
      </c>
      <c r="K649" s="5">
        <v>1</v>
      </c>
      <c r="L649" s="5">
        <v>1</v>
      </c>
      <c r="M649" s="5">
        <v>0</v>
      </c>
      <c r="N649" s="5">
        <v>0</v>
      </c>
      <c r="O649" s="5">
        <v>1</v>
      </c>
    </row>
    <row r="650" spans="1:15" hidden="1">
      <c r="A650">
        <v>180</v>
      </c>
      <c r="B650" s="93" t="s">
        <v>346</v>
      </c>
      <c r="C650" t="s">
        <v>347</v>
      </c>
      <c r="E650">
        <v>199</v>
      </c>
      <c r="F650" t="s">
        <v>235</v>
      </c>
      <c r="G650" s="92" t="s">
        <v>586</v>
      </c>
      <c r="H650" s="92" t="s">
        <v>583</v>
      </c>
      <c r="I650" s="98">
        <v>20</v>
      </c>
      <c r="J650" s="5">
        <v>0</v>
      </c>
      <c r="K650" s="5">
        <v>1</v>
      </c>
      <c r="L650" s="5">
        <v>1</v>
      </c>
      <c r="M650" s="5">
        <v>0</v>
      </c>
      <c r="N650" s="5">
        <v>0</v>
      </c>
      <c r="O650" s="5">
        <v>1</v>
      </c>
    </row>
    <row r="651" spans="1:15" hidden="1">
      <c r="A651">
        <v>262</v>
      </c>
      <c r="B651" s="93" t="s">
        <v>349</v>
      </c>
      <c r="C651" t="s">
        <v>54</v>
      </c>
      <c r="E651">
        <v>199</v>
      </c>
      <c r="F651" t="s">
        <v>235</v>
      </c>
      <c r="G651" s="92" t="s">
        <v>586</v>
      </c>
      <c r="H651" s="92" t="s">
        <v>583</v>
      </c>
      <c r="I651" s="98">
        <v>20</v>
      </c>
      <c r="J651" s="5">
        <v>0</v>
      </c>
      <c r="K651" s="5">
        <v>1</v>
      </c>
      <c r="L651" s="5">
        <v>1</v>
      </c>
      <c r="M651" s="5">
        <v>0</v>
      </c>
      <c r="N651" s="5">
        <v>0</v>
      </c>
      <c r="O651" s="5">
        <v>0</v>
      </c>
    </row>
    <row r="652" spans="1:15" hidden="1">
      <c r="A652">
        <v>226</v>
      </c>
      <c r="B652" s="93" t="s">
        <v>355</v>
      </c>
      <c r="C652" t="s">
        <v>55</v>
      </c>
      <c r="E652">
        <v>199</v>
      </c>
      <c r="F652" t="s">
        <v>235</v>
      </c>
      <c r="G652" s="92" t="s">
        <v>586</v>
      </c>
      <c r="H652" s="92" t="s">
        <v>583</v>
      </c>
      <c r="I652" s="98">
        <v>20</v>
      </c>
      <c r="O652" s="5">
        <v>1</v>
      </c>
    </row>
    <row r="653" spans="1:15" hidden="1">
      <c r="A653">
        <v>232</v>
      </c>
      <c r="B653" s="93" t="s">
        <v>356</v>
      </c>
      <c r="C653" t="s">
        <v>56</v>
      </c>
      <c r="E653">
        <v>199</v>
      </c>
      <c r="F653" t="s">
        <v>235</v>
      </c>
      <c r="G653" s="92" t="s">
        <v>586</v>
      </c>
      <c r="H653" s="92" t="s">
        <v>583</v>
      </c>
      <c r="I653" s="98">
        <v>20</v>
      </c>
      <c r="O653">
        <v>0</v>
      </c>
    </row>
    <row r="654" spans="1:15" hidden="1">
      <c r="A654">
        <v>231</v>
      </c>
      <c r="B654" s="93" t="s">
        <v>358</v>
      </c>
      <c r="C654" t="s">
        <v>57</v>
      </c>
      <c r="E654">
        <v>199</v>
      </c>
      <c r="F654" t="s">
        <v>235</v>
      </c>
      <c r="G654" s="92" t="s">
        <v>586</v>
      </c>
      <c r="H654" s="92" t="s">
        <v>583</v>
      </c>
      <c r="I654" s="98">
        <v>20</v>
      </c>
      <c r="O654" s="5">
        <v>1</v>
      </c>
    </row>
    <row r="655" spans="1:15" hidden="1">
      <c r="A655">
        <v>270</v>
      </c>
      <c r="B655" s="93" t="s">
        <v>371</v>
      </c>
      <c r="C655" t="s">
        <v>59</v>
      </c>
      <c r="E655">
        <v>199</v>
      </c>
      <c r="F655" t="s">
        <v>235</v>
      </c>
      <c r="G655" s="92" t="s">
        <v>586</v>
      </c>
      <c r="H655" s="92" t="s">
        <v>583</v>
      </c>
      <c r="I655" s="98">
        <v>20</v>
      </c>
      <c r="O655">
        <v>0</v>
      </c>
    </row>
    <row r="656" spans="1:15" hidden="1">
      <c r="A656">
        <v>324</v>
      </c>
      <c r="B656" s="93" t="s">
        <v>385</v>
      </c>
      <c r="C656" t="s">
        <v>61</v>
      </c>
      <c r="E656">
        <v>199</v>
      </c>
      <c r="F656" t="s">
        <v>235</v>
      </c>
      <c r="G656" s="92" t="s">
        <v>586</v>
      </c>
      <c r="H656" s="92" t="s">
        <v>583</v>
      </c>
      <c r="I656" s="98">
        <v>20</v>
      </c>
    </row>
    <row r="657" spans="1:15" hidden="1">
      <c r="A657">
        <v>624</v>
      </c>
      <c r="B657" s="93" t="s">
        <v>386</v>
      </c>
      <c r="C657" t="s">
        <v>62</v>
      </c>
      <c r="E657">
        <v>199</v>
      </c>
      <c r="F657" t="s">
        <v>235</v>
      </c>
      <c r="G657" s="92" t="s">
        <v>586</v>
      </c>
      <c r="H657" s="92" t="s">
        <v>583</v>
      </c>
      <c r="I657" s="98">
        <v>20</v>
      </c>
      <c r="O657">
        <v>1</v>
      </c>
    </row>
    <row r="658" spans="1:15" hidden="1">
      <c r="A658">
        <v>332</v>
      </c>
      <c r="B658" s="93" t="s">
        <v>388</v>
      </c>
      <c r="C658" t="s">
        <v>108</v>
      </c>
      <c r="E658">
        <v>199</v>
      </c>
      <c r="F658" t="s">
        <v>235</v>
      </c>
      <c r="G658" s="92" t="s">
        <v>586</v>
      </c>
      <c r="H658" s="92" t="s">
        <v>583</v>
      </c>
      <c r="I658" s="98">
        <v>20</v>
      </c>
      <c r="O658">
        <v>0</v>
      </c>
    </row>
    <row r="659" spans="1:15" hidden="1">
      <c r="A659">
        <v>296</v>
      </c>
      <c r="B659" s="93" t="s">
        <v>411</v>
      </c>
      <c r="C659" t="s">
        <v>171</v>
      </c>
      <c r="E659">
        <v>199</v>
      </c>
      <c r="F659" t="s">
        <v>235</v>
      </c>
      <c r="G659" s="92" t="s">
        <v>586</v>
      </c>
      <c r="H659" s="92" t="s">
        <v>583</v>
      </c>
      <c r="I659" s="98">
        <v>20</v>
      </c>
      <c r="O659">
        <v>0</v>
      </c>
    </row>
    <row r="660" spans="1:15" hidden="1">
      <c r="A660">
        <v>418</v>
      </c>
      <c r="B660" s="93" t="s">
        <v>414</v>
      </c>
      <c r="C660" t="s">
        <v>415</v>
      </c>
      <c r="E660">
        <v>199</v>
      </c>
      <c r="F660" t="s">
        <v>235</v>
      </c>
      <c r="G660" s="92" t="s">
        <v>586</v>
      </c>
      <c r="H660" s="92" t="s">
        <v>583</v>
      </c>
      <c r="I660" s="98">
        <v>20</v>
      </c>
      <c r="O660" s="5">
        <v>1</v>
      </c>
    </row>
    <row r="661" spans="1:15" hidden="1">
      <c r="A661">
        <v>426</v>
      </c>
      <c r="B661" s="93" t="s">
        <v>418</v>
      </c>
      <c r="C661" t="s">
        <v>183</v>
      </c>
      <c r="E661">
        <v>199</v>
      </c>
      <c r="F661" t="s">
        <v>235</v>
      </c>
      <c r="G661" s="92" t="s">
        <v>586</v>
      </c>
      <c r="H661" s="92" t="s">
        <v>583</v>
      </c>
      <c r="I661" s="98">
        <v>20</v>
      </c>
      <c r="O661">
        <v>0</v>
      </c>
    </row>
    <row r="662" spans="1:15" hidden="1">
      <c r="A662">
        <v>430</v>
      </c>
      <c r="B662" s="93" t="s">
        <v>419</v>
      </c>
      <c r="C662" t="s">
        <v>64</v>
      </c>
      <c r="E662">
        <v>199</v>
      </c>
      <c r="F662" t="s">
        <v>235</v>
      </c>
      <c r="G662" s="92" t="s">
        <v>586</v>
      </c>
      <c r="H662" s="92" t="s">
        <v>583</v>
      </c>
      <c r="I662" s="98">
        <v>20</v>
      </c>
      <c r="J662" s="5">
        <v>1</v>
      </c>
      <c r="K662" s="5">
        <v>0</v>
      </c>
      <c r="L662" s="5">
        <v>0</v>
      </c>
      <c r="M662" s="5">
        <v>0</v>
      </c>
      <c r="N662" s="5">
        <v>0</v>
      </c>
      <c r="O662" s="5">
        <v>0</v>
      </c>
    </row>
    <row r="663" spans="1:15" hidden="1">
      <c r="A663">
        <v>450</v>
      </c>
      <c r="B663" s="93" t="s">
        <v>425</v>
      </c>
      <c r="C663" t="s">
        <v>65</v>
      </c>
      <c r="E663">
        <v>199</v>
      </c>
      <c r="F663" t="s">
        <v>235</v>
      </c>
      <c r="G663" s="92" t="s">
        <v>586</v>
      </c>
      <c r="H663" s="92" t="s">
        <v>583</v>
      </c>
      <c r="I663" s="98">
        <v>20</v>
      </c>
      <c r="O663" s="5">
        <v>1</v>
      </c>
    </row>
    <row r="664" spans="1:15" hidden="1">
      <c r="A664">
        <v>454</v>
      </c>
      <c r="B664" s="93" t="s">
        <v>426</v>
      </c>
      <c r="C664" t="s">
        <v>66</v>
      </c>
      <c r="E664">
        <v>199</v>
      </c>
      <c r="F664" t="s">
        <v>235</v>
      </c>
      <c r="G664" s="92" t="s">
        <v>586</v>
      </c>
      <c r="H664" s="92" t="s">
        <v>583</v>
      </c>
      <c r="I664" s="98">
        <v>20</v>
      </c>
      <c r="O664" s="5">
        <v>1</v>
      </c>
    </row>
    <row r="665" spans="1:15" hidden="1">
      <c r="A665">
        <v>466</v>
      </c>
      <c r="B665" s="93" t="s">
        <v>429</v>
      </c>
      <c r="C665" t="s">
        <v>67</v>
      </c>
      <c r="E665">
        <v>199</v>
      </c>
      <c r="F665" t="s">
        <v>235</v>
      </c>
      <c r="G665" s="92" t="s">
        <v>586</v>
      </c>
      <c r="H665" s="92" t="s">
        <v>583</v>
      </c>
      <c r="I665" s="98">
        <v>20</v>
      </c>
      <c r="J665" s="5">
        <v>1</v>
      </c>
      <c r="K665" s="5">
        <v>1</v>
      </c>
      <c r="L665" s="5">
        <v>1</v>
      </c>
      <c r="M665" s="5">
        <v>0</v>
      </c>
      <c r="N665" s="5">
        <v>0</v>
      </c>
      <c r="O665" s="5">
        <v>1</v>
      </c>
    </row>
    <row r="666" spans="1:15" hidden="1">
      <c r="A666">
        <v>478</v>
      </c>
      <c r="B666" s="93" t="s">
        <v>433</v>
      </c>
      <c r="C666" t="s">
        <v>68</v>
      </c>
      <c r="E666">
        <v>199</v>
      </c>
      <c r="F666" t="s">
        <v>235</v>
      </c>
      <c r="G666" s="92" t="s">
        <v>586</v>
      </c>
      <c r="H666" s="92" t="s">
        <v>583</v>
      </c>
      <c r="I666" s="98">
        <v>20</v>
      </c>
      <c r="J666" s="5">
        <v>1</v>
      </c>
      <c r="K666" s="5">
        <v>1</v>
      </c>
      <c r="L666" s="5">
        <v>1</v>
      </c>
      <c r="M666" s="5">
        <v>0</v>
      </c>
      <c r="N666" s="5">
        <v>0</v>
      </c>
      <c r="O666" s="5">
        <v>1</v>
      </c>
    </row>
    <row r="667" spans="1:15" hidden="1">
      <c r="A667">
        <v>508</v>
      </c>
      <c r="B667" s="93" t="s">
        <v>441</v>
      </c>
      <c r="C667" t="s">
        <v>71</v>
      </c>
      <c r="E667">
        <v>199</v>
      </c>
      <c r="F667" t="s">
        <v>235</v>
      </c>
      <c r="G667" s="92" t="s">
        <v>586</v>
      </c>
      <c r="H667" s="92" t="s">
        <v>583</v>
      </c>
      <c r="I667" s="98">
        <v>20</v>
      </c>
      <c r="O667" s="5">
        <v>1</v>
      </c>
    </row>
    <row r="668" spans="1:15" hidden="1">
      <c r="A668">
        <v>104</v>
      </c>
      <c r="B668" s="93" t="s">
        <v>442</v>
      </c>
      <c r="C668" t="s">
        <v>145</v>
      </c>
      <c r="E668">
        <v>199</v>
      </c>
      <c r="F668" t="s">
        <v>235</v>
      </c>
      <c r="G668" s="92" t="s">
        <v>586</v>
      </c>
      <c r="H668" s="92" t="s">
        <v>583</v>
      </c>
      <c r="I668" s="98">
        <v>20</v>
      </c>
      <c r="O668">
        <v>1</v>
      </c>
    </row>
    <row r="669" spans="1:15" hidden="1">
      <c r="A669">
        <v>524</v>
      </c>
      <c r="B669" s="93" t="s">
        <v>445</v>
      </c>
      <c r="C669" t="s">
        <v>135</v>
      </c>
      <c r="E669">
        <v>199</v>
      </c>
      <c r="F669" t="s">
        <v>235</v>
      </c>
      <c r="G669" s="92" t="s">
        <v>586</v>
      </c>
      <c r="H669" s="92" t="s">
        <v>583</v>
      </c>
      <c r="I669" s="98">
        <v>20</v>
      </c>
      <c r="J669" s="5">
        <v>0</v>
      </c>
      <c r="K669" s="5">
        <v>1</v>
      </c>
      <c r="L669" s="5">
        <v>1</v>
      </c>
      <c r="M669" s="5">
        <v>0</v>
      </c>
      <c r="N669" s="5">
        <v>0</v>
      </c>
      <c r="O669" s="5">
        <v>1</v>
      </c>
    </row>
    <row r="670" spans="1:15" hidden="1">
      <c r="A670">
        <v>562</v>
      </c>
      <c r="B670" s="93" t="s">
        <v>450</v>
      </c>
      <c r="C670" t="s">
        <v>72</v>
      </c>
      <c r="E670">
        <v>199</v>
      </c>
      <c r="F670" t="s">
        <v>235</v>
      </c>
      <c r="G670" s="92" t="s">
        <v>586</v>
      </c>
      <c r="H670" s="92" t="s">
        <v>583</v>
      </c>
      <c r="I670" s="98">
        <v>20</v>
      </c>
      <c r="J670" s="5">
        <v>0</v>
      </c>
      <c r="K670" s="5">
        <v>1</v>
      </c>
      <c r="L670" s="5">
        <v>1</v>
      </c>
      <c r="M670" s="5">
        <v>0</v>
      </c>
      <c r="N670" s="5">
        <v>0</v>
      </c>
      <c r="O670" s="5">
        <v>1</v>
      </c>
    </row>
    <row r="671" spans="1:15" hidden="1">
      <c r="A671">
        <v>646</v>
      </c>
      <c r="B671" s="93" t="s">
        <v>476</v>
      </c>
      <c r="C671" t="s">
        <v>75</v>
      </c>
      <c r="E671">
        <v>199</v>
      </c>
      <c r="F671" t="s">
        <v>235</v>
      </c>
      <c r="G671" s="92" t="s">
        <v>586</v>
      </c>
      <c r="H671" s="92" t="s">
        <v>583</v>
      </c>
      <c r="I671" s="98">
        <v>20</v>
      </c>
      <c r="O671" s="5">
        <v>1</v>
      </c>
    </row>
    <row r="672" spans="1:15" hidden="1">
      <c r="A672">
        <v>678</v>
      </c>
      <c r="B672" s="93" t="s">
        <v>490</v>
      </c>
      <c r="C672" t="s">
        <v>197</v>
      </c>
      <c r="E672">
        <v>199</v>
      </c>
      <c r="F672" t="s">
        <v>235</v>
      </c>
      <c r="G672" s="92" t="s">
        <v>586</v>
      </c>
      <c r="H672" s="92" t="s">
        <v>583</v>
      </c>
      <c r="I672" s="98">
        <v>20</v>
      </c>
      <c r="O672" s="5">
        <v>1</v>
      </c>
    </row>
    <row r="673" spans="1:15" hidden="1">
      <c r="A673">
        <v>686</v>
      </c>
      <c r="B673" s="93" t="s">
        <v>492</v>
      </c>
      <c r="C673" t="s">
        <v>76</v>
      </c>
      <c r="E673">
        <v>199</v>
      </c>
      <c r="F673" t="s">
        <v>235</v>
      </c>
      <c r="G673" s="92" t="s">
        <v>586</v>
      </c>
      <c r="H673" s="92" t="s">
        <v>583</v>
      </c>
      <c r="I673" s="98">
        <v>20</v>
      </c>
      <c r="J673" s="5">
        <v>1</v>
      </c>
      <c r="K673" s="5">
        <v>1</v>
      </c>
      <c r="L673" s="5">
        <v>1</v>
      </c>
      <c r="M673" s="5">
        <v>0</v>
      </c>
      <c r="N673" s="5">
        <v>0</v>
      </c>
      <c r="O673" s="5">
        <v>1</v>
      </c>
    </row>
    <row r="674" spans="1:15" hidden="1">
      <c r="A674">
        <v>694</v>
      </c>
      <c r="B674" s="93" t="s">
        <v>494</v>
      </c>
      <c r="C674" t="s">
        <v>78</v>
      </c>
      <c r="E674">
        <v>199</v>
      </c>
      <c r="F674" t="s">
        <v>235</v>
      </c>
      <c r="G674" s="92" t="s">
        <v>586</v>
      </c>
      <c r="H674" s="92" t="s">
        <v>583</v>
      </c>
      <c r="I674" s="98">
        <v>20</v>
      </c>
      <c r="O674" s="5">
        <v>1</v>
      </c>
    </row>
    <row r="675" spans="1:15" hidden="1">
      <c r="A675">
        <v>90</v>
      </c>
      <c r="B675" s="93" t="s">
        <v>499</v>
      </c>
      <c r="C675" t="s">
        <v>185</v>
      </c>
      <c r="E675">
        <v>199</v>
      </c>
      <c r="F675" t="s">
        <v>235</v>
      </c>
      <c r="G675" s="92" t="s">
        <v>586</v>
      </c>
      <c r="H675" s="92" t="s">
        <v>583</v>
      </c>
      <c r="I675" s="98">
        <v>20</v>
      </c>
      <c r="O675">
        <v>1</v>
      </c>
    </row>
    <row r="676" spans="1:15" hidden="1">
      <c r="A676">
        <v>706</v>
      </c>
      <c r="B676" s="93" t="s">
        <v>500</v>
      </c>
      <c r="C676" t="s">
        <v>79</v>
      </c>
      <c r="E676">
        <v>199</v>
      </c>
      <c r="F676" t="s">
        <v>235</v>
      </c>
      <c r="G676" s="92" t="s">
        <v>586</v>
      </c>
      <c r="H676" s="92" t="s">
        <v>583</v>
      </c>
      <c r="I676" s="98">
        <v>20</v>
      </c>
    </row>
    <row r="677" spans="1:15" hidden="1">
      <c r="A677">
        <v>728</v>
      </c>
      <c r="B677" s="93" t="s">
        <v>215</v>
      </c>
      <c r="C677" t="s">
        <v>216</v>
      </c>
      <c r="E677">
        <v>199</v>
      </c>
      <c r="F677" t="s">
        <v>235</v>
      </c>
      <c r="G677" s="92" t="s">
        <v>586</v>
      </c>
      <c r="H677" s="92" t="s">
        <v>583</v>
      </c>
      <c r="I677" s="98">
        <v>20</v>
      </c>
      <c r="O677" s="5">
        <v>1</v>
      </c>
    </row>
    <row r="678" spans="1:15" hidden="1">
      <c r="A678">
        <v>729</v>
      </c>
      <c r="B678" s="93" t="s">
        <v>508</v>
      </c>
      <c r="C678" t="s">
        <v>81</v>
      </c>
      <c r="E678">
        <v>199</v>
      </c>
      <c r="F678" t="s">
        <v>235</v>
      </c>
      <c r="G678" s="92" t="s">
        <v>586</v>
      </c>
      <c r="H678" s="92" t="s">
        <v>583</v>
      </c>
      <c r="I678" s="98">
        <v>20</v>
      </c>
      <c r="J678" s="5">
        <v>1</v>
      </c>
      <c r="K678" s="99"/>
      <c r="L678" s="99"/>
      <c r="M678" s="99"/>
      <c r="N678" s="5">
        <v>0</v>
      </c>
      <c r="O678" s="5">
        <v>0</v>
      </c>
    </row>
    <row r="679" spans="1:15" hidden="1">
      <c r="A679">
        <v>626</v>
      </c>
      <c r="B679" s="93" t="s">
        <v>205</v>
      </c>
      <c r="C679" t="s">
        <v>149</v>
      </c>
      <c r="E679">
        <v>199</v>
      </c>
      <c r="F679" t="s">
        <v>235</v>
      </c>
      <c r="G679" s="92" t="s">
        <v>586</v>
      </c>
      <c r="H679" s="92" t="s">
        <v>583</v>
      </c>
      <c r="I679" s="98">
        <v>20</v>
      </c>
      <c r="J679" s="5">
        <v>0</v>
      </c>
      <c r="K679" s="5">
        <v>1</v>
      </c>
      <c r="L679" s="5">
        <v>1</v>
      </c>
      <c r="M679" s="5">
        <v>0</v>
      </c>
      <c r="N679" s="5">
        <v>0</v>
      </c>
      <c r="O679" s="5">
        <v>1</v>
      </c>
    </row>
    <row r="680" spans="1:15" hidden="1">
      <c r="A680">
        <v>768</v>
      </c>
      <c r="B680" s="93" t="s">
        <v>521</v>
      </c>
      <c r="C680" t="s">
        <v>82</v>
      </c>
      <c r="E680">
        <v>199</v>
      </c>
      <c r="F680" t="s">
        <v>235</v>
      </c>
      <c r="G680" s="92" t="s">
        <v>586</v>
      </c>
      <c r="H680" s="92" t="s">
        <v>583</v>
      </c>
      <c r="I680" s="98">
        <v>20</v>
      </c>
      <c r="J680" s="5">
        <v>1</v>
      </c>
      <c r="K680" s="5">
        <v>1</v>
      </c>
      <c r="L680" s="5">
        <v>1</v>
      </c>
      <c r="M680" s="5">
        <v>1</v>
      </c>
      <c r="N680" s="5">
        <v>0</v>
      </c>
      <c r="O680" s="5">
        <v>0</v>
      </c>
    </row>
    <row r="681" spans="1:15" hidden="1">
      <c r="A681">
        <v>798</v>
      </c>
      <c r="B681" s="93" t="s">
        <v>529</v>
      </c>
      <c r="C681" t="s">
        <v>181</v>
      </c>
      <c r="E681">
        <v>199</v>
      </c>
      <c r="F681" t="s">
        <v>235</v>
      </c>
      <c r="G681" s="92" t="s">
        <v>586</v>
      </c>
      <c r="H681" s="92" t="s">
        <v>583</v>
      </c>
      <c r="I681" s="98">
        <v>20</v>
      </c>
      <c r="O681">
        <v>0</v>
      </c>
    </row>
    <row r="682" spans="1:15" hidden="1">
      <c r="A682">
        <v>800</v>
      </c>
      <c r="B682" s="93" t="s">
        <v>530</v>
      </c>
      <c r="C682" t="s">
        <v>83</v>
      </c>
      <c r="E682">
        <v>199</v>
      </c>
      <c r="F682" t="s">
        <v>235</v>
      </c>
      <c r="G682" s="92" t="s">
        <v>586</v>
      </c>
      <c r="H682" s="92" t="s">
        <v>583</v>
      </c>
      <c r="I682" s="98">
        <v>20</v>
      </c>
      <c r="O682" s="5">
        <v>1</v>
      </c>
    </row>
    <row r="683" spans="1:15" hidden="1">
      <c r="A683">
        <v>834</v>
      </c>
      <c r="B683" s="93" t="s">
        <v>535</v>
      </c>
      <c r="C683" t="s">
        <v>212</v>
      </c>
      <c r="E683">
        <v>199</v>
      </c>
      <c r="F683" t="s">
        <v>235</v>
      </c>
      <c r="G683" s="92" t="s">
        <v>586</v>
      </c>
      <c r="H683" s="92" t="s">
        <v>583</v>
      </c>
      <c r="I683" s="98">
        <v>20</v>
      </c>
      <c r="J683">
        <v>0</v>
      </c>
      <c r="N683">
        <v>0</v>
      </c>
      <c r="O683" s="5">
        <v>1</v>
      </c>
    </row>
    <row r="684" spans="1:15" hidden="1">
      <c r="A684">
        <v>548</v>
      </c>
      <c r="B684" s="93" t="s">
        <v>544</v>
      </c>
      <c r="C684" t="s">
        <v>182</v>
      </c>
      <c r="E684">
        <v>199</v>
      </c>
      <c r="F684" t="s">
        <v>235</v>
      </c>
      <c r="G684" s="92" t="s">
        <v>586</v>
      </c>
      <c r="H684" s="92" t="s">
        <v>583</v>
      </c>
      <c r="I684" s="98">
        <v>20</v>
      </c>
      <c r="J684" s="5">
        <v>1</v>
      </c>
      <c r="K684" s="5">
        <v>0</v>
      </c>
      <c r="L684" s="5">
        <v>1</v>
      </c>
      <c r="M684" s="5">
        <v>0</v>
      </c>
      <c r="N684" s="5">
        <v>0</v>
      </c>
      <c r="O684" s="5">
        <v>1</v>
      </c>
    </row>
    <row r="685" spans="1:15" hidden="1">
      <c r="A685">
        <v>887</v>
      </c>
      <c r="B685" s="93" t="s">
        <v>551</v>
      </c>
      <c r="C685" t="s">
        <v>166</v>
      </c>
      <c r="E685">
        <v>199</v>
      </c>
      <c r="F685" t="s">
        <v>235</v>
      </c>
      <c r="G685" s="92" t="s">
        <v>586</v>
      </c>
      <c r="H685" s="92" t="s">
        <v>583</v>
      </c>
      <c r="I685" s="98">
        <v>20</v>
      </c>
      <c r="O685">
        <v>0</v>
      </c>
    </row>
    <row r="686" spans="1:15" hidden="1">
      <c r="A686">
        <v>894</v>
      </c>
      <c r="B686" s="93" t="s">
        <v>552</v>
      </c>
      <c r="C686" t="s">
        <v>84</v>
      </c>
      <c r="E686">
        <v>199</v>
      </c>
      <c r="F686" t="s">
        <v>235</v>
      </c>
      <c r="G686" s="92" t="s">
        <v>586</v>
      </c>
      <c r="H686" s="92" t="s">
        <v>583</v>
      </c>
      <c r="I686" s="98">
        <v>20</v>
      </c>
      <c r="O686" s="5">
        <v>1</v>
      </c>
    </row>
    <row r="687" spans="1:15" hidden="1">
      <c r="A687">
        <v>16</v>
      </c>
      <c r="B687" s="93" t="s">
        <v>277</v>
      </c>
      <c r="C687" t="s">
        <v>167</v>
      </c>
      <c r="E687">
        <v>722</v>
      </c>
      <c r="F687" t="s">
        <v>191</v>
      </c>
      <c r="G687" s="92" t="s">
        <v>586</v>
      </c>
      <c r="H687" s="92" t="s">
        <v>583</v>
      </c>
      <c r="I687" s="98">
        <v>21</v>
      </c>
    </row>
    <row r="688" spans="1:15" hidden="1">
      <c r="A688">
        <v>660</v>
      </c>
      <c r="B688" s="93" t="s">
        <v>280</v>
      </c>
      <c r="C688" t="s">
        <v>86</v>
      </c>
      <c r="E688">
        <v>722</v>
      </c>
      <c r="F688" t="s">
        <v>191</v>
      </c>
      <c r="G688" s="92" t="s">
        <v>586</v>
      </c>
      <c r="H688" s="92" t="s">
        <v>583</v>
      </c>
      <c r="I688" s="98">
        <v>21</v>
      </c>
      <c r="O688">
        <v>0</v>
      </c>
    </row>
    <row r="689" spans="1:15" hidden="1">
      <c r="A689">
        <v>28</v>
      </c>
      <c r="B689" s="93" t="s">
        <v>281</v>
      </c>
      <c r="C689" t="s">
        <v>87</v>
      </c>
      <c r="E689">
        <v>722</v>
      </c>
      <c r="F689" t="s">
        <v>191</v>
      </c>
      <c r="G689" s="92" t="s">
        <v>586</v>
      </c>
      <c r="H689" s="92" t="s">
        <v>583</v>
      </c>
      <c r="I689" s="98">
        <v>21</v>
      </c>
      <c r="J689" s="5">
        <v>0</v>
      </c>
      <c r="K689" s="5">
        <v>0</v>
      </c>
      <c r="L689" s="5">
        <v>1</v>
      </c>
      <c r="M689" s="5">
        <v>0</v>
      </c>
      <c r="N689" s="5">
        <v>1</v>
      </c>
      <c r="O689" s="5">
        <v>1</v>
      </c>
    </row>
    <row r="690" spans="1:15" hidden="1">
      <c r="A690">
        <v>533</v>
      </c>
      <c r="B690" s="93" t="s">
        <v>284</v>
      </c>
      <c r="C690" t="s">
        <v>89</v>
      </c>
      <c r="E690">
        <v>722</v>
      </c>
      <c r="F690" t="s">
        <v>191</v>
      </c>
      <c r="G690" s="92" t="s">
        <v>586</v>
      </c>
      <c r="H690" s="92" t="s">
        <v>583</v>
      </c>
      <c r="I690" s="98">
        <v>21</v>
      </c>
    </row>
    <row r="691" spans="1:15" hidden="1">
      <c r="A691">
        <v>44</v>
      </c>
      <c r="B691" s="93" t="s">
        <v>288</v>
      </c>
      <c r="C691" t="s">
        <v>90</v>
      </c>
      <c r="E691">
        <v>722</v>
      </c>
      <c r="F691" t="s">
        <v>191</v>
      </c>
      <c r="G691" s="92" t="s">
        <v>586</v>
      </c>
      <c r="H691" s="92" t="s">
        <v>583</v>
      </c>
      <c r="I691" s="98">
        <v>21</v>
      </c>
      <c r="O691">
        <v>0</v>
      </c>
    </row>
    <row r="692" spans="1:15" hidden="1">
      <c r="A692">
        <v>52</v>
      </c>
      <c r="B692" s="93" t="s">
        <v>291</v>
      </c>
      <c r="C692" t="s">
        <v>91</v>
      </c>
      <c r="E692">
        <v>722</v>
      </c>
      <c r="F692" t="s">
        <v>191</v>
      </c>
      <c r="G692" s="92" t="s">
        <v>586</v>
      </c>
      <c r="H692" s="92" t="s">
        <v>583</v>
      </c>
      <c r="I692" s="98">
        <v>21</v>
      </c>
    </row>
    <row r="693" spans="1:15" hidden="1">
      <c r="A693">
        <v>84</v>
      </c>
      <c r="B693" s="93" t="s">
        <v>294</v>
      </c>
      <c r="C693" t="s">
        <v>92</v>
      </c>
      <c r="E693">
        <v>722</v>
      </c>
      <c r="F693" t="s">
        <v>191</v>
      </c>
      <c r="G693" s="92" t="s">
        <v>586</v>
      </c>
      <c r="H693" s="92" t="s">
        <v>583</v>
      </c>
      <c r="I693" s="98">
        <v>21</v>
      </c>
      <c r="O693">
        <v>0</v>
      </c>
    </row>
    <row r="694" spans="1:15" hidden="1">
      <c r="A694">
        <v>535</v>
      </c>
      <c r="B694" s="93" t="s">
        <v>221</v>
      </c>
      <c r="C694" t="s">
        <v>217</v>
      </c>
      <c r="E694">
        <v>722</v>
      </c>
      <c r="F694" t="s">
        <v>191</v>
      </c>
      <c r="G694" s="92" t="s">
        <v>586</v>
      </c>
      <c r="H694" s="92" t="s">
        <v>583</v>
      </c>
      <c r="I694" s="98">
        <v>21</v>
      </c>
    </row>
    <row r="695" spans="1:15" hidden="1">
      <c r="A695">
        <v>92</v>
      </c>
      <c r="B695" s="93" t="s">
        <v>307</v>
      </c>
      <c r="C695" t="s">
        <v>187</v>
      </c>
      <c r="E695">
        <v>722</v>
      </c>
      <c r="F695" t="s">
        <v>191</v>
      </c>
      <c r="G695" s="92" t="s">
        <v>586</v>
      </c>
      <c r="H695" s="92" t="s">
        <v>583</v>
      </c>
      <c r="I695" s="98">
        <v>21</v>
      </c>
    </row>
    <row r="696" spans="1:15" hidden="1">
      <c r="A696">
        <v>132</v>
      </c>
      <c r="B696" s="93" t="s">
        <v>312</v>
      </c>
      <c r="C696" t="s">
        <v>313</v>
      </c>
      <c r="E696">
        <v>722</v>
      </c>
      <c r="F696" t="s">
        <v>191</v>
      </c>
      <c r="G696" s="92" t="s">
        <v>586</v>
      </c>
      <c r="H696" s="92" t="s">
        <v>583</v>
      </c>
      <c r="I696" s="98">
        <v>21</v>
      </c>
      <c r="O696" s="5">
        <v>1</v>
      </c>
    </row>
    <row r="697" spans="1:15" hidden="1">
      <c r="A697">
        <v>174</v>
      </c>
      <c r="B697" s="93" t="s">
        <v>331</v>
      </c>
      <c r="C697" t="s">
        <v>52</v>
      </c>
      <c r="E697">
        <v>722</v>
      </c>
      <c r="F697" t="s">
        <v>191</v>
      </c>
      <c r="G697" s="92" t="s">
        <v>586</v>
      </c>
      <c r="H697" s="92" t="s">
        <v>583</v>
      </c>
      <c r="I697" s="98">
        <v>21</v>
      </c>
      <c r="J697" s="5">
        <v>0</v>
      </c>
      <c r="K697" s="5">
        <v>1</v>
      </c>
      <c r="L697" s="5">
        <v>1</v>
      </c>
      <c r="M697" s="5">
        <v>0</v>
      </c>
      <c r="N697" s="5">
        <v>0</v>
      </c>
      <c r="O697" s="5">
        <v>1</v>
      </c>
    </row>
    <row r="698" spans="1:15" hidden="1">
      <c r="A698">
        <v>184</v>
      </c>
      <c r="B698" s="93" t="s">
        <v>333</v>
      </c>
      <c r="C698" t="s">
        <v>186</v>
      </c>
      <c r="E698">
        <v>722</v>
      </c>
      <c r="F698" t="s">
        <v>191</v>
      </c>
      <c r="G698" s="92" t="s">
        <v>586</v>
      </c>
      <c r="H698" s="92" t="s">
        <v>583</v>
      </c>
      <c r="I698" s="98">
        <v>21</v>
      </c>
      <c r="O698" s="5">
        <v>1</v>
      </c>
    </row>
    <row r="699" spans="1:15" hidden="1">
      <c r="A699">
        <v>192</v>
      </c>
      <c r="B699" s="93" t="s">
        <v>339</v>
      </c>
      <c r="C699" t="s">
        <v>98</v>
      </c>
      <c r="E699">
        <v>722</v>
      </c>
      <c r="F699" t="s">
        <v>191</v>
      </c>
      <c r="G699" s="92" t="s">
        <v>586</v>
      </c>
      <c r="H699" s="92" t="s">
        <v>583</v>
      </c>
      <c r="I699" s="98">
        <v>21</v>
      </c>
    </row>
    <row r="700" spans="1:15" hidden="1">
      <c r="A700">
        <v>531</v>
      </c>
      <c r="B700" s="93" t="s">
        <v>219</v>
      </c>
      <c r="C700" t="s">
        <v>340</v>
      </c>
      <c r="E700">
        <v>722</v>
      </c>
      <c r="F700" t="s">
        <v>191</v>
      </c>
      <c r="G700" s="92" t="s">
        <v>586</v>
      </c>
      <c r="H700" s="92" t="s">
        <v>583</v>
      </c>
      <c r="I700" s="98">
        <v>21</v>
      </c>
      <c r="J700" s="5">
        <v>0</v>
      </c>
      <c r="K700" s="5">
        <v>0</v>
      </c>
      <c r="L700" s="5">
        <v>1</v>
      </c>
      <c r="M700" s="5">
        <v>0</v>
      </c>
      <c r="N700" s="5">
        <v>1</v>
      </c>
      <c r="O700" s="5">
        <v>1</v>
      </c>
    </row>
    <row r="701" spans="1:15" hidden="1">
      <c r="A701">
        <v>212</v>
      </c>
      <c r="B701" s="93" t="s">
        <v>350</v>
      </c>
      <c r="C701" t="s">
        <v>99</v>
      </c>
      <c r="E701">
        <v>722</v>
      </c>
      <c r="F701" t="s">
        <v>191</v>
      </c>
      <c r="G701" s="92" t="s">
        <v>586</v>
      </c>
      <c r="H701" s="92" t="s">
        <v>583</v>
      </c>
      <c r="I701" s="98">
        <v>21</v>
      </c>
      <c r="O701">
        <v>0</v>
      </c>
    </row>
    <row r="702" spans="1:15" hidden="1">
      <c r="A702">
        <v>214</v>
      </c>
      <c r="B702" s="93" t="s">
        <v>351</v>
      </c>
      <c r="C702" t="s">
        <v>100</v>
      </c>
      <c r="E702">
        <v>722</v>
      </c>
      <c r="F702" t="s">
        <v>191</v>
      </c>
      <c r="G702" s="92" t="s">
        <v>586</v>
      </c>
      <c r="H702" s="92" t="s">
        <v>583</v>
      </c>
      <c r="I702" s="98">
        <v>21</v>
      </c>
    </row>
    <row r="703" spans="1:15" hidden="1">
      <c r="A703">
        <v>242</v>
      </c>
      <c r="B703" s="93" t="s">
        <v>363</v>
      </c>
      <c r="C703" t="s">
        <v>168</v>
      </c>
      <c r="E703">
        <v>722</v>
      </c>
      <c r="F703" t="s">
        <v>191</v>
      </c>
      <c r="G703" s="92" t="s">
        <v>586</v>
      </c>
      <c r="H703" s="92" t="s">
        <v>583</v>
      </c>
      <c r="I703" s="98">
        <v>21</v>
      </c>
      <c r="O703">
        <v>0</v>
      </c>
    </row>
    <row r="704" spans="1:15" hidden="1">
      <c r="A704">
        <v>258</v>
      </c>
      <c r="B704" s="93" t="s">
        <v>367</v>
      </c>
      <c r="C704" t="s">
        <v>169</v>
      </c>
      <c r="E704">
        <v>722</v>
      </c>
      <c r="F704" t="s">
        <v>191</v>
      </c>
      <c r="G704" s="92" t="s">
        <v>586</v>
      </c>
      <c r="H704" s="92" t="s">
        <v>583</v>
      </c>
      <c r="I704" s="98">
        <v>21</v>
      </c>
    </row>
    <row r="705" spans="1:15" hidden="1">
      <c r="A705">
        <v>308</v>
      </c>
      <c r="B705" s="93" t="s">
        <v>379</v>
      </c>
      <c r="C705" t="s">
        <v>104</v>
      </c>
      <c r="E705">
        <v>722</v>
      </c>
      <c r="F705" t="s">
        <v>191</v>
      </c>
      <c r="G705" s="92" t="s">
        <v>586</v>
      </c>
      <c r="H705" s="92" t="s">
        <v>583</v>
      </c>
      <c r="I705" s="98">
        <v>21</v>
      </c>
      <c r="O705">
        <v>0</v>
      </c>
    </row>
    <row r="706" spans="1:15" hidden="1">
      <c r="A706">
        <v>316</v>
      </c>
      <c r="B706" s="93" t="s">
        <v>381</v>
      </c>
      <c r="C706" t="s">
        <v>170</v>
      </c>
      <c r="E706">
        <v>722</v>
      </c>
      <c r="F706" t="s">
        <v>191</v>
      </c>
      <c r="G706" s="92" t="s">
        <v>586</v>
      </c>
      <c r="H706" s="92" t="s">
        <v>583</v>
      </c>
      <c r="I706" s="98">
        <v>21</v>
      </c>
    </row>
    <row r="707" spans="1:15" hidden="1">
      <c r="A707">
        <v>624</v>
      </c>
      <c r="B707" s="93" t="s">
        <v>386</v>
      </c>
      <c r="C707" t="s">
        <v>62</v>
      </c>
      <c r="E707">
        <v>722</v>
      </c>
      <c r="F707" t="s">
        <v>191</v>
      </c>
      <c r="G707" s="92" t="s">
        <v>586</v>
      </c>
      <c r="H707" s="92" t="s">
        <v>583</v>
      </c>
      <c r="I707" s="98">
        <v>21</v>
      </c>
      <c r="O707">
        <v>1</v>
      </c>
    </row>
    <row r="708" spans="1:15" hidden="1">
      <c r="A708">
        <v>328</v>
      </c>
      <c r="B708" s="93" t="s">
        <v>387</v>
      </c>
      <c r="C708" t="s">
        <v>107</v>
      </c>
      <c r="E708">
        <v>722</v>
      </c>
      <c r="F708" t="s">
        <v>191</v>
      </c>
      <c r="G708" s="92" t="s">
        <v>586</v>
      </c>
      <c r="H708" s="92" t="s">
        <v>583</v>
      </c>
      <c r="I708" s="98">
        <v>21</v>
      </c>
      <c r="O708">
        <v>0</v>
      </c>
    </row>
    <row r="709" spans="1:15" hidden="1">
      <c r="A709">
        <v>332</v>
      </c>
      <c r="B709" s="93" t="s">
        <v>388</v>
      </c>
      <c r="C709" t="s">
        <v>108</v>
      </c>
      <c r="E709">
        <v>722</v>
      </c>
      <c r="F709" t="s">
        <v>191</v>
      </c>
      <c r="G709" s="92" t="s">
        <v>586</v>
      </c>
      <c r="H709" s="92" t="s">
        <v>583</v>
      </c>
      <c r="I709" s="98">
        <v>21</v>
      </c>
      <c r="O709">
        <v>0</v>
      </c>
    </row>
    <row r="710" spans="1:15" hidden="1">
      <c r="A710">
        <v>388</v>
      </c>
      <c r="B710" s="93" t="s">
        <v>404</v>
      </c>
      <c r="C710" t="s">
        <v>110</v>
      </c>
      <c r="E710">
        <v>722</v>
      </c>
      <c r="F710" t="s">
        <v>191</v>
      </c>
      <c r="G710" s="92" t="s">
        <v>586</v>
      </c>
      <c r="H710" s="92" t="s">
        <v>583</v>
      </c>
      <c r="I710" s="98">
        <v>21</v>
      </c>
      <c r="J710" s="5">
        <v>0</v>
      </c>
      <c r="K710" s="5">
        <v>1</v>
      </c>
      <c r="L710" s="5">
        <v>1</v>
      </c>
      <c r="M710" s="5">
        <v>0</v>
      </c>
      <c r="N710" s="5">
        <v>0</v>
      </c>
      <c r="O710" s="5">
        <v>1</v>
      </c>
    </row>
    <row r="711" spans="1:15" hidden="1">
      <c r="A711">
        <v>296</v>
      </c>
      <c r="B711" s="93" t="s">
        <v>411</v>
      </c>
      <c r="C711" t="s">
        <v>171</v>
      </c>
      <c r="E711">
        <v>722</v>
      </c>
      <c r="F711" t="s">
        <v>191</v>
      </c>
      <c r="G711" s="92" t="s">
        <v>586</v>
      </c>
      <c r="H711" s="92" t="s">
        <v>583</v>
      </c>
      <c r="I711" s="98">
        <v>21</v>
      </c>
      <c r="O711">
        <v>0</v>
      </c>
    </row>
    <row r="712" spans="1:15" hidden="1">
      <c r="A712">
        <v>462</v>
      </c>
      <c r="B712" s="93" t="s">
        <v>428</v>
      </c>
      <c r="C712" t="s">
        <v>134</v>
      </c>
      <c r="E712">
        <v>722</v>
      </c>
      <c r="F712" t="s">
        <v>191</v>
      </c>
      <c r="G712" s="92" t="s">
        <v>586</v>
      </c>
      <c r="H712" s="92" t="s">
        <v>583</v>
      </c>
      <c r="I712" s="98">
        <v>21</v>
      </c>
      <c r="J712" s="5">
        <v>1</v>
      </c>
      <c r="K712" s="5">
        <v>1</v>
      </c>
      <c r="L712" s="5">
        <v>1</v>
      </c>
      <c r="M712" s="5">
        <v>0</v>
      </c>
      <c r="N712" s="5">
        <v>0</v>
      </c>
      <c r="O712" s="5">
        <v>1</v>
      </c>
    </row>
    <row r="713" spans="1:15" hidden="1">
      <c r="A713">
        <v>584</v>
      </c>
      <c r="B713" s="93" t="s">
        <v>431</v>
      </c>
      <c r="C713" t="s">
        <v>172</v>
      </c>
      <c r="E713">
        <v>722</v>
      </c>
      <c r="F713" t="s">
        <v>191</v>
      </c>
      <c r="G713" s="92" t="s">
        <v>586</v>
      </c>
      <c r="H713" s="92" t="s">
        <v>583</v>
      </c>
      <c r="I713" s="98">
        <v>21</v>
      </c>
    </row>
    <row r="714" spans="1:15" hidden="1">
      <c r="A714">
        <v>480</v>
      </c>
      <c r="B714" s="93" t="s">
        <v>434</v>
      </c>
      <c r="C714" t="s">
        <v>69</v>
      </c>
      <c r="E714">
        <v>722</v>
      </c>
      <c r="F714" t="s">
        <v>191</v>
      </c>
      <c r="G714" s="92" t="s">
        <v>586</v>
      </c>
      <c r="H714" s="92" t="s">
        <v>583</v>
      </c>
      <c r="I714" s="98">
        <v>21</v>
      </c>
      <c r="J714" s="5">
        <v>1</v>
      </c>
      <c r="K714" s="5">
        <v>0</v>
      </c>
      <c r="L714" s="5">
        <v>1</v>
      </c>
      <c r="M714" s="5">
        <v>0</v>
      </c>
      <c r="N714" s="5">
        <v>1</v>
      </c>
      <c r="O714" s="5">
        <v>1</v>
      </c>
    </row>
    <row r="715" spans="1:15" hidden="1">
      <c r="A715">
        <v>583</v>
      </c>
      <c r="B715" s="93" t="s">
        <v>436</v>
      </c>
      <c r="C715" t="s">
        <v>195</v>
      </c>
      <c r="E715">
        <v>722</v>
      </c>
      <c r="F715" t="s">
        <v>191</v>
      </c>
      <c r="G715" s="92" t="s">
        <v>586</v>
      </c>
      <c r="H715" s="92" t="s">
        <v>583</v>
      </c>
      <c r="I715" s="98">
        <v>21</v>
      </c>
      <c r="O715">
        <v>0</v>
      </c>
    </row>
    <row r="716" spans="1:15" hidden="1">
      <c r="A716">
        <v>500</v>
      </c>
      <c r="B716" s="93" t="s">
        <v>439</v>
      </c>
      <c r="C716" t="s">
        <v>113</v>
      </c>
      <c r="E716">
        <v>722</v>
      </c>
      <c r="F716" t="s">
        <v>191</v>
      </c>
      <c r="G716" s="92" t="s">
        <v>586</v>
      </c>
      <c r="H716" s="92" t="s">
        <v>583</v>
      </c>
      <c r="I716" s="98">
        <v>21</v>
      </c>
    </row>
    <row r="717" spans="1:15" hidden="1">
      <c r="A717">
        <v>520</v>
      </c>
      <c r="B717" s="93" t="s">
        <v>444</v>
      </c>
      <c r="C717" t="s">
        <v>173</v>
      </c>
      <c r="E717">
        <v>722</v>
      </c>
      <c r="F717" t="s">
        <v>191</v>
      </c>
      <c r="G717" s="92" t="s">
        <v>586</v>
      </c>
      <c r="H717" s="92" t="s">
        <v>583</v>
      </c>
      <c r="I717" s="98">
        <v>21</v>
      </c>
      <c r="O717">
        <v>0</v>
      </c>
    </row>
    <row r="718" spans="1:15" hidden="1">
      <c r="A718">
        <v>540</v>
      </c>
      <c r="B718" s="93" t="s">
        <v>447</v>
      </c>
      <c r="C718" t="s">
        <v>175</v>
      </c>
      <c r="E718">
        <v>722</v>
      </c>
      <c r="F718" t="s">
        <v>191</v>
      </c>
      <c r="G718" s="92" t="s">
        <v>586</v>
      </c>
      <c r="H718" s="92" t="s">
        <v>583</v>
      </c>
      <c r="I718" s="98">
        <v>21</v>
      </c>
    </row>
    <row r="719" spans="1:15" hidden="1">
      <c r="A719">
        <v>570</v>
      </c>
      <c r="B719" s="93" t="s">
        <v>452</v>
      </c>
      <c r="C719" t="s">
        <v>174</v>
      </c>
      <c r="E719">
        <v>722</v>
      </c>
      <c r="F719" t="s">
        <v>191</v>
      </c>
      <c r="G719" s="92" t="s">
        <v>586</v>
      </c>
      <c r="H719" s="92" t="s">
        <v>583</v>
      </c>
      <c r="I719" s="98">
        <v>21</v>
      </c>
    </row>
    <row r="720" spans="1:15" hidden="1">
      <c r="A720">
        <v>580</v>
      </c>
      <c r="B720" s="93" t="s">
        <v>455</v>
      </c>
      <c r="C720" t="s">
        <v>196</v>
      </c>
      <c r="E720">
        <v>722</v>
      </c>
      <c r="F720" t="s">
        <v>191</v>
      </c>
      <c r="G720" s="92" t="s">
        <v>586</v>
      </c>
      <c r="H720" s="92" t="s">
        <v>583</v>
      </c>
      <c r="I720" s="98">
        <v>21</v>
      </c>
    </row>
    <row r="721" spans="1:15" hidden="1">
      <c r="A721">
        <v>585</v>
      </c>
      <c r="B721" s="93" t="s">
        <v>459</v>
      </c>
      <c r="C721" t="s">
        <v>176</v>
      </c>
      <c r="E721">
        <v>722</v>
      </c>
      <c r="F721" t="s">
        <v>191</v>
      </c>
      <c r="G721" s="92" t="s">
        <v>586</v>
      </c>
      <c r="H721" s="92" t="s">
        <v>583</v>
      </c>
      <c r="I721" s="98">
        <v>21</v>
      </c>
      <c r="O721">
        <v>0</v>
      </c>
    </row>
    <row r="722" spans="1:15" hidden="1">
      <c r="A722">
        <v>598</v>
      </c>
      <c r="B722" s="93" t="s">
        <v>461</v>
      </c>
      <c r="C722" t="s">
        <v>177</v>
      </c>
      <c r="E722">
        <v>722</v>
      </c>
      <c r="F722" t="s">
        <v>191</v>
      </c>
      <c r="G722" s="92" t="s">
        <v>586</v>
      </c>
      <c r="H722" s="92" t="s">
        <v>583</v>
      </c>
      <c r="I722" s="98">
        <v>21</v>
      </c>
      <c r="O722">
        <v>0</v>
      </c>
    </row>
    <row r="723" spans="1:15" hidden="1">
      <c r="A723">
        <v>630</v>
      </c>
      <c r="B723" s="93" t="s">
        <v>469</v>
      </c>
      <c r="C723" t="s">
        <v>118</v>
      </c>
      <c r="E723">
        <v>722</v>
      </c>
      <c r="F723" t="s">
        <v>191</v>
      </c>
      <c r="G723" s="92" t="s">
        <v>586</v>
      </c>
      <c r="H723" s="92" t="s">
        <v>583</v>
      </c>
      <c r="I723" s="98">
        <v>21</v>
      </c>
      <c r="J723" s="5">
        <v>1</v>
      </c>
    </row>
    <row r="724" spans="1:15" hidden="1">
      <c r="A724">
        <v>659</v>
      </c>
      <c r="B724" s="93" t="s">
        <v>210</v>
      </c>
      <c r="C724" t="s">
        <v>119</v>
      </c>
      <c r="E724">
        <v>722</v>
      </c>
      <c r="F724" t="s">
        <v>191</v>
      </c>
      <c r="G724" s="92" t="s">
        <v>586</v>
      </c>
      <c r="H724" s="92" t="s">
        <v>583</v>
      </c>
      <c r="I724" s="98">
        <v>21</v>
      </c>
      <c r="J724" s="5">
        <v>0</v>
      </c>
      <c r="K724" s="5">
        <v>1</v>
      </c>
      <c r="L724" s="5">
        <v>1</v>
      </c>
      <c r="M724" s="5">
        <v>0</v>
      </c>
      <c r="N724" s="5">
        <v>0</v>
      </c>
      <c r="O724" s="5">
        <v>1</v>
      </c>
    </row>
    <row r="725" spans="1:15" hidden="1">
      <c r="A725">
        <v>662</v>
      </c>
      <c r="B725" s="93" t="s">
        <v>481</v>
      </c>
      <c r="C725" t="s">
        <v>120</v>
      </c>
      <c r="E725">
        <v>722</v>
      </c>
      <c r="F725" t="s">
        <v>191</v>
      </c>
      <c r="G725" s="92" t="s">
        <v>586</v>
      </c>
      <c r="H725" s="92" t="s">
        <v>583</v>
      </c>
      <c r="I725" s="98">
        <v>21</v>
      </c>
      <c r="O725">
        <v>0</v>
      </c>
    </row>
    <row r="726" spans="1:15" hidden="1">
      <c r="A726">
        <v>670</v>
      </c>
      <c r="B726" s="93" t="s">
        <v>486</v>
      </c>
      <c r="C726" t="s">
        <v>487</v>
      </c>
      <c r="E726">
        <v>722</v>
      </c>
      <c r="F726" t="s">
        <v>191</v>
      </c>
      <c r="G726" s="92" t="s">
        <v>586</v>
      </c>
      <c r="H726" s="92" t="s">
        <v>583</v>
      </c>
      <c r="I726" s="98">
        <v>21</v>
      </c>
      <c r="J726" s="5">
        <v>0</v>
      </c>
      <c r="K726" s="5"/>
      <c r="L726" s="5"/>
      <c r="M726" s="5"/>
      <c r="N726" s="5"/>
      <c r="O726" s="5">
        <v>0</v>
      </c>
    </row>
    <row r="727" spans="1:15" hidden="1">
      <c r="A727">
        <v>882</v>
      </c>
      <c r="B727" s="93" t="s">
        <v>488</v>
      </c>
      <c r="C727" t="s">
        <v>178</v>
      </c>
      <c r="E727">
        <v>722</v>
      </c>
      <c r="F727" t="s">
        <v>191</v>
      </c>
      <c r="G727" s="92" t="s">
        <v>586</v>
      </c>
      <c r="H727" s="92" t="s">
        <v>583</v>
      </c>
      <c r="I727" s="98">
        <v>21</v>
      </c>
      <c r="O727" s="5">
        <v>1</v>
      </c>
    </row>
    <row r="728" spans="1:15" hidden="1">
      <c r="A728">
        <v>678</v>
      </c>
      <c r="B728" s="93" t="s">
        <v>490</v>
      </c>
      <c r="C728" t="s">
        <v>197</v>
      </c>
      <c r="E728">
        <v>722</v>
      </c>
      <c r="F728" t="s">
        <v>191</v>
      </c>
      <c r="G728" s="92" t="s">
        <v>586</v>
      </c>
      <c r="H728" s="92" t="s">
        <v>583</v>
      </c>
      <c r="I728" s="98">
        <v>21</v>
      </c>
      <c r="O728" s="5">
        <v>1</v>
      </c>
    </row>
    <row r="729" spans="1:15" hidden="1">
      <c r="A729">
        <v>690</v>
      </c>
      <c r="B729" s="93" t="s">
        <v>493</v>
      </c>
      <c r="C729" t="s">
        <v>77</v>
      </c>
      <c r="E729">
        <v>722</v>
      </c>
      <c r="F729" t="s">
        <v>191</v>
      </c>
      <c r="G729" s="92" t="s">
        <v>586</v>
      </c>
      <c r="H729" s="92" t="s">
        <v>583</v>
      </c>
      <c r="I729" s="98">
        <v>21</v>
      </c>
      <c r="O729" s="5">
        <v>1</v>
      </c>
    </row>
    <row r="730" spans="1:15" hidden="1">
      <c r="A730">
        <v>702</v>
      </c>
      <c r="B730" s="93" t="s">
        <v>495</v>
      </c>
      <c r="C730" t="s">
        <v>147</v>
      </c>
      <c r="E730">
        <v>722</v>
      </c>
      <c r="F730" t="s">
        <v>191</v>
      </c>
      <c r="G730" s="92" t="s">
        <v>586</v>
      </c>
      <c r="H730" s="92" t="s">
        <v>583</v>
      </c>
      <c r="I730" s="98">
        <v>21</v>
      </c>
      <c r="J730" s="5">
        <v>0</v>
      </c>
      <c r="K730" s="5">
        <v>0</v>
      </c>
      <c r="L730" s="5">
        <v>1</v>
      </c>
      <c r="M730" s="5">
        <v>0</v>
      </c>
      <c r="N730" s="5">
        <v>1</v>
      </c>
      <c r="O730" s="99">
        <v>1</v>
      </c>
    </row>
    <row r="731" spans="1:15" hidden="1">
      <c r="A731">
        <v>534</v>
      </c>
      <c r="B731" s="93" t="s">
        <v>220</v>
      </c>
      <c r="C731" t="s">
        <v>218</v>
      </c>
      <c r="E731">
        <v>722</v>
      </c>
      <c r="F731" t="s">
        <v>191</v>
      </c>
      <c r="G731" s="92" t="s">
        <v>586</v>
      </c>
      <c r="H731" s="92" t="s">
        <v>583</v>
      </c>
      <c r="I731" s="98">
        <v>21</v>
      </c>
    </row>
    <row r="732" spans="1:15" hidden="1">
      <c r="A732">
        <v>90</v>
      </c>
      <c r="B732" s="93" t="s">
        <v>499</v>
      </c>
      <c r="C732" t="s">
        <v>185</v>
      </c>
      <c r="E732">
        <v>722</v>
      </c>
      <c r="F732" t="s">
        <v>191</v>
      </c>
      <c r="G732" s="92" t="s">
        <v>586</v>
      </c>
      <c r="H732" s="92" t="s">
        <v>583</v>
      </c>
      <c r="I732" s="98">
        <v>21</v>
      </c>
      <c r="O732">
        <v>1</v>
      </c>
    </row>
    <row r="733" spans="1:15" hidden="1">
      <c r="A733">
        <v>740</v>
      </c>
      <c r="B733" s="93" t="s">
        <v>509</v>
      </c>
      <c r="C733" t="s">
        <v>121</v>
      </c>
      <c r="E733">
        <v>722</v>
      </c>
      <c r="F733" t="s">
        <v>191</v>
      </c>
      <c r="G733" s="92" t="s">
        <v>586</v>
      </c>
      <c r="H733" s="92" t="s">
        <v>583</v>
      </c>
      <c r="I733" s="98">
        <v>21</v>
      </c>
      <c r="O733">
        <v>0</v>
      </c>
    </row>
    <row r="734" spans="1:15" hidden="1">
      <c r="A734">
        <v>626</v>
      </c>
      <c r="B734" s="93" t="s">
        <v>205</v>
      </c>
      <c r="C734" t="s">
        <v>149</v>
      </c>
      <c r="E734">
        <v>722</v>
      </c>
      <c r="F734" t="s">
        <v>191</v>
      </c>
      <c r="G734" s="92" t="s">
        <v>586</v>
      </c>
      <c r="H734" s="92" t="s">
        <v>583</v>
      </c>
      <c r="I734" s="98">
        <v>21</v>
      </c>
      <c r="J734" s="5">
        <v>0</v>
      </c>
      <c r="K734" s="5">
        <v>1</v>
      </c>
      <c r="L734" s="5">
        <v>1</v>
      </c>
      <c r="M734" s="5">
        <v>0</v>
      </c>
      <c r="N734" s="5">
        <v>0</v>
      </c>
      <c r="O734" s="5">
        <v>1</v>
      </c>
    </row>
    <row r="735" spans="1:15" hidden="1">
      <c r="A735">
        <v>776</v>
      </c>
      <c r="B735" s="93" t="s">
        <v>523</v>
      </c>
      <c r="C735" t="s">
        <v>180</v>
      </c>
      <c r="E735">
        <v>722</v>
      </c>
      <c r="F735" t="s">
        <v>191</v>
      </c>
      <c r="G735" s="92" t="s">
        <v>586</v>
      </c>
      <c r="H735" s="92" t="s">
        <v>583</v>
      </c>
      <c r="I735" s="98">
        <v>21</v>
      </c>
      <c r="O735">
        <v>0</v>
      </c>
    </row>
    <row r="736" spans="1:15" hidden="1">
      <c r="A736">
        <v>780</v>
      </c>
      <c r="B736" s="93" t="s">
        <v>524</v>
      </c>
      <c r="C736" t="s">
        <v>122</v>
      </c>
      <c r="E736">
        <v>722</v>
      </c>
      <c r="F736" t="s">
        <v>191</v>
      </c>
      <c r="G736" s="92" t="s">
        <v>586</v>
      </c>
      <c r="H736" s="92" t="s">
        <v>583</v>
      </c>
      <c r="I736" s="98">
        <v>21</v>
      </c>
    </row>
    <row r="737" spans="1:15" hidden="1">
      <c r="A737">
        <v>798</v>
      </c>
      <c r="B737" s="93" t="s">
        <v>529</v>
      </c>
      <c r="C737" t="s">
        <v>181</v>
      </c>
      <c r="E737">
        <v>722</v>
      </c>
      <c r="F737" t="s">
        <v>191</v>
      </c>
      <c r="G737" s="92" t="s">
        <v>586</v>
      </c>
      <c r="H737" s="92" t="s">
        <v>583</v>
      </c>
      <c r="I737" s="98">
        <v>21</v>
      </c>
      <c r="O737">
        <v>0</v>
      </c>
    </row>
    <row r="738" spans="1:15" hidden="1">
      <c r="A738">
        <v>850</v>
      </c>
      <c r="B738" s="93" t="s">
        <v>540</v>
      </c>
      <c r="C738" t="s">
        <v>541</v>
      </c>
      <c r="E738">
        <v>722</v>
      </c>
      <c r="F738" t="s">
        <v>191</v>
      </c>
      <c r="G738" s="92" t="s">
        <v>586</v>
      </c>
      <c r="H738" s="92" t="s">
        <v>583</v>
      </c>
      <c r="I738" s="98">
        <v>21</v>
      </c>
    </row>
    <row r="739" spans="1:15" hidden="1">
      <c r="A739">
        <v>548</v>
      </c>
      <c r="B739" s="93" t="s">
        <v>544</v>
      </c>
      <c r="C739" t="s">
        <v>182</v>
      </c>
      <c r="E739">
        <v>722</v>
      </c>
      <c r="F739" t="s">
        <v>191</v>
      </c>
      <c r="G739" s="92" t="s">
        <v>586</v>
      </c>
      <c r="H739" s="92" t="s">
        <v>583</v>
      </c>
      <c r="I739" s="98">
        <v>21</v>
      </c>
      <c r="J739" s="5">
        <v>1</v>
      </c>
      <c r="K739" s="5">
        <v>0</v>
      </c>
      <c r="L739" s="5">
        <v>1</v>
      </c>
      <c r="M739" s="5">
        <v>0</v>
      </c>
      <c r="N739" s="5">
        <v>0</v>
      </c>
      <c r="O739" s="5">
        <v>1</v>
      </c>
    </row>
    <row r="740" spans="1:15" hidden="1">
      <c r="A740">
        <v>4</v>
      </c>
      <c r="B740" s="93" t="s">
        <v>272</v>
      </c>
      <c r="C740" t="s">
        <v>127</v>
      </c>
      <c r="E740">
        <v>432</v>
      </c>
      <c r="F740" t="s">
        <v>190</v>
      </c>
      <c r="G740" s="92" t="s">
        <v>586</v>
      </c>
      <c r="H740" s="92" t="s">
        <v>583</v>
      </c>
      <c r="I740" s="98">
        <v>19</v>
      </c>
      <c r="O740" s="5">
        <v>1</v>
      </c>
    </row>
    <row r="741" spans="1:15" hidden="1">
      <c r="A741">
        <v>51</v>
      </c>
      <c r="B741" s="93" t="s">
        <v>283</v>
      </c>
      <c r="C741" t="s">
        <v>151</v>
      </c>
      <c r="E741">
        <v>432</v>
      </c>
      <c r="F741" t="s">
        <v>190</v>
      </c>
      <c r="G741" s="92" t="s">
        <v>586</v>
      </c>
      <c r="H741" s="92" t="s">
        <v>583</v>
      </c>
      <c r="I741" s="98">
        <v>19</v>
      </c>
      <c r="J741" s="5">
        <v>1</v>
      </c>
      <c r="K741" s="5">
        <v>1</v>
      </c>
      <c r="L741" s="5">
        <v>1</v>
      </c>
      <c r="M741" s="5">
        <v>0</v>
      </c>
      <c r="N741" s="5">
        <v>1</v>
      </c>
      <c r="O741" s="5">
        <v>1</v>
      </c>
    </row>
    <row r="742" spans="1:15" hidden="1">
      <c r="A742">
        <v>31</v>
      </c>
      <c r="B742" s="93" t="s">
        <v>287</v>
      </c>
      <c r="C742" t="s">
        <v>152</v>
      </c>
      <c r="E742">
        <v>432</v>
      </c>
      <c r="F742" t="s">
        <v>190</v>
      </c>
      <c r="G742" s="92" t="s">
        <v>586</v>
      </c>
      <c r="H742" s="92" t="s">
        <v>583</v>
      </c>
      <c r="I742" s="98">
        <v>19</v>
      </c>
    </row>
    <row r="743" spans="1:15" hidden="1">
      <c r="A743">
        <v>64</v>
      </c>
      <c r="B743" s="93" t="s">
        <v>297</v>
      </c>
      <c r="C743" t="s">
        <v>129</v>
      </c>
      <c r="E743">
        <v>432</v>
      </c>
      <c r="F743" t="s">
        <v>190</v>
      </c>
      <c r="G743" s="92" t="s">
        <v>586</v>
      </c>
      <c r="H743" s="92" t="s">
        <v>583</v>
      </c>
      <c r="I743" s="98">
        <v>19</v>
      </c>
      <c r="O743" s="5">
        <v>1</v>
      </c>
    </row>
    <row r="744" spans="1:15" hidden="1">
      <c r="A744">
        <v>68</v>
      </c>
      <c r="B744" s="93" t="s">
        <v>298</v>
      </c>
      <c r="C744" t="s">
        <v>299</v>
      </c>
      <c r="E744">
        <v>432</v>
      </c>
      <c r="F744" t="s">
        <v>190</v>
      </c>
      <c r="G744" s="92" t="s">
        <v>586</v>
      </c>
      <c r="H744" s="92" t="s">
        <v>583</v>
      </c>
      <c r="I744" s="98">
        <v>19</v>
      </c>
      <c r="O744">
        <v>0</v>
      </c>
    </row>
    <row r="745" spans="1:15" hidden="1">
      <c r="A745">
        <v>72</v>
      </c>
      <c r="B745" s="93" t="s">
        <v>302</v>
      </c>
      <c r="C745" t="s">
        <v>303</v>
      </c>
      <c r="E745">
        <v>432</v>
      </c>
      <c r="F745" t="s">
        <v>190</v>
      </c>
      <c r="G745" s="92" t="s">
        <v>586</v>
      </c>
      <c r="H745" s="92" t="s">
        <v>583</v>
      </c>
      <c r="I745" s="98">
        <v>19</v>
      </c>
      <c r="J745" s="5">
        <v>1</v>
      </c>
      <c r="K745" s="5">
        <v>1</v>
      </c>
      <c r="L745" s="5">
        <v>1</v>
      </c>
      <c r="M745" s="5">
        <v>1</v>
      </c>
      <c r="N745" s="5">
        <v>1</v>
      </c>
      <c r="O745" s="5">
        <v>1</v>
      </c>
    </row>
    <row r="746" spans="1:15" hidden="1">
      <c r="A746">
        <v>854</v>
      </c>
      <c r="B746" s="93" t="s">
        <v>310</v>
      </c>
      <c r="C746" t="s">
        <v>48</v>
      </c>
      <c r="E746">
        <v>432</v>
      </c>
      <c r="F746" t="s">
        <v>190</v>
      </c>
      <c r="G746" s="92" t="s">
        <v>586</v>
      </c>
      <c r="H746" s="92" t="s">
        <v>583</v>
      </c>
      <c r="I746" s="98">
        <v>19</v>
      </c>
      <c r="O746" s="5">
        <v>1</v>
      </c>
    </row>
    <row r="747" spans="1:15" hidden="1">
      <c r="A747">
        <v>108</v>
      </c>
      <c r="B747" s="93" t="s">
        <v>311</v>
      </c>
      <c r="C747" t="s">
        <v>49</v>
      </c>
      <c r="E747">
        <v>432</v>
      </c>
      <c r="F747" t="s">
        <v>190</v>
      </c>
      <c r="G747" s="92" t="s">
        <v>586</v>
      </c>
      <c r="H747" s="92" t="s">
        <v>583</v>
      </c>
      <c r="I747" s="98">
        <v>19</v>
      </c>
      <c r="J747" s="5">
        <v>0</v>
      </c>
      <c r="K747" s="5">
        <v>1</v>
      </c>
      <c r="L747" s="5">
        <v>1</v>
      </c>
      <c r="M747" s="5">
        <v>0</v>
      </c>
      <c r="N747" s="5">
        <v>1</v>
      </c>
      <c r="O747" s="5">
        <v>1</v>
      </c>
    </row>
    <row r="748" spans="1:15" hidden="1">
      <c r="A748">
        <v>140</v>
      </c>
      <c r="B748" s="93" t="s">
        <v>318</v>
      </c>
      <c r="C748" t="s">
        <v>184</v>
      </c>
      <c r="E748">
        <v>432</v>
      </c>
      <c r="F748" t="s">
        <v>190</v>
      </c>
      <c r="G748" s="92" t="s">
        <v>586</v>
      </c>
      <c r="H748" s="92" t="s">
        <v>583</v>
      </c>
      <c r="I748" s="98">
        <v>19</v>
      </c>
      <c r="O748">
        <v>0</v>
      </c>
    </row>
    <row r="749" spans="1:15" hidden="1">
      <c r="A749">
        <v>148</v>
      </c>
      <c r="B749" s="93" t="s">
        <v>319</v>
      </c>
      <c r="C749" t="s">
        <v>51</v>
      </c>
      <c r="E749">
        <v>432</v>
      </c>
      <c r="F749" t="s">
        <v>190</v>
      </c>
      <c r="G749" s="92" t="s">
        <v>586</v>
      </c>
      <c r="H749" s="92" t="s">
        <v>583</v>
      </c>
      <c r="I749" s="98">
        <v>19</v>
      </c>
      <c r="J749" s="5">
        <v>0</v>
      </c>
      <c r="K749" s="5">
        <v>1</v>
      </c>
      <c r="L749" s="5">
        <v>1</v>
      </c>
      <c r="M749" s="5">
        <v>0</v>
      </c>
      <c r="N749" s="5">
        <v>0</v>
      </c>
      <c r="O749" s="5">
        <v>0</v>
      </c>
    </row>
    <row r="750" spans="1:15" hidden="1">
      <c r="A750">
        <v>231</v>
      </c>
      <c r="B750" s="93" t="s">
        <v>358</v>
      </c>
      <c r="C750" t="s">
        <v>57</v>
      </c>
      <c r="E750">
        <v>432</v>
      </c>
      <c r="F750" t="s">
        <v>190</v>
      </c>
      <c r="G750" s="92" t="s">
        <v>586</v>
      </c>
      <c r="H750" s="92" t="s">
        <v>583</v>
      </c>
      <c r="I750" s="98">
        <v>19</v>
      </c>
      <c r="O750" s="5">
        <v>1</v>
      </c>
    </row>
    <row r="751" spans="1:15" hidden="1">
      <c r="A751">
        <v>398</v>
      </c>
      <c r="B751" s="93" t="s">
        <v>409</v>
      </c>
      <c r="C751" t="s">
        <v>132</v>
      </c>
      <c r="E751">
        <v>432</v>
      </c>
      <c r="F751" t="s">
        <v>190</v>
      </c>
      <c r="G751" s="92" t="s">
        <v>586</v>
      </c>
      <c r="H751" s="92" t="s">
        <v>583</v>
      </c>
      <c r="I751" s="98">
        <v>19</v>
      </c>
    </row>
    <row r="752" spans="1:15" hidden="1">
      <c r="A752">
        <v>417</v>
      </c>
      <c r="B752" s="93" t="s">
        <v>413</v>
      </c>
      <c r="C752" t="s">
        <v>133</v>
      </c>
      <c r="E752">
        <v>432</v>
      </c>
      <c r="F752" t="s">
        <v>190</v>
      </c>
      <c r="G752" s="92" t="s">
        <v>586</v>
      </c>
      <c r="H752" s="92" t="s">
        <v>583</v>
      </c>
      <c r="I752" s="98">
        <v>19</v>
      </c>
      <c r="O752" s="5">
        <v>1</v>
      </c>
    </row>
    <row r="753" spans="1:15" hidden="1">
      <c r="A753">
        <v>418</v>
      </c>
      <c r="B753" s="93" t="s">
        <v>414</v>
      </c>
      <c r="C753" t="s">
        <v>415</v>
      </c>
      <c r="E753">
        <v>432</v>
      </c>
      <c r="F753" t="s">
        <v>190</v>
      </c>
      <c r="G753" s="92" t="s">
        <v>586</v>
      </c>
      <c r="H753" s="92" t="s">
        <v>583</v>
      </c>
      <c r="I753" s="98">
        <v>19</v>
      </c>
      <c r="O753" s="5">
        <v>1</v>
      </c>
    </row>
    <row r="754" spans="1:15" hidden="1">
      <c r="A754">
        <v>426</v>
      </c>
      <c r="B754" s="93" t="s">
        <v>418</v>
      </c>
      <c r="C754" t="s">
        <v>183</v>
      </c>
      <c r="E754">
        <v>432</v>
      </c>
      <c r="F754" t="s">
        <v>190</v>
      </c>
      <c r="G754" s="92" t="s">
        <v>586</v>
      </c>
      <c r="H754" s="92" t="s">
        <v>583</v>
      </c>
      <c r="I754" s="98">
        <v>19</v>
      </c>
      <c r="O754">
        <v>0</v>
      </c>
    </row>
    <row r="755" spans="1:15" hidden="1">
      <c r="A755">
        <v>454</v>
      </c>
      <c r="B755" s="93" t="s">
        <v>426</v>
      </c>
      <c r="C755" t="s">
        <v>66</v>
      </c>
      <c r="E755">
        <v>432</v>
      </c>
      <c r="F755" t="s">
        <v>190</v>
      </c>
      <c r="G755" s="92" t="s">
        <v>586</v>
      </c>
      <c r="H755" s="92" t="s">
        <v>583</v>
      </c>
      <c r="I755" s="98">
        <v>19</v>
      </c>
      <c r="O755" s="5">
        <v>1</v>
      </c>
    </row>
    <row r="756" spans="1:15" hidden="1">
      <c r="A756">
        <v>466</v>
      </c>
      <c r="B756" s="93" t="s">
        <v>429</v>
      </c>
      <c r="C756" t="s">
        <v>67</v>
      </c>
      <c r="E756">
        <v>432</v>
      </c>
      <c r="F756" t="s">
        <v>190</v>
      </c>
      <c r="G756" s="92" t="s">
        <v>586</v>
      </c>
      <c r="H756" s="92" t="s">
        <v>583</v>
      </c>
      <c r="I756" s="98">
        <v>19</v>
      </c>
      <c r="J756" s="5">
        <v>1</v>
      </c>
      <c r="K756" s="5">
        <v>1</v>
      </c>
      <c r="L756" s="5">
        <v>1</v>
      </c>
      <c r="M756" s="5">
        <v>0</v>
      </c>
      <c r="N756" s="5">
        <v>0</v>
      </c>
      <c r="O756" s="5">
        <v>1</v>
      </c>
    </row>
    <row r="757" spans="1:15" hidden="1">
      <c r="A757">
        <v>496</v>
      </c>
      <c r="B757" s="93" t="s">
        <v>438</v>
      </c>
      <c r="C757" t="s">
        <v>126</v>
      </c>
      <c r="E757">
        <v>432</v>
      </c>
      <c r="F757" t="s">
        <v>190</v>
      </c>
      <c r="G757" s="92" t="s">
        <v>586</v>
      </c>
      <c r="H757" s="92" t="s">
        <v>583</v>
      </c>
      <c r="I757" s="98">
        <v>19</v>
      </c>
      <c r="J757" s="5">
        <v>1</v>
      </c>
      <c r="K757" s="5">
        <v>1</v>
      </c>
      <c r="L757" s="5">
        <v>1</v>
      </c>
      <c r="M757" s="5">
        <v>0</v>
      </c>
      <c r="N757" s="5">
        <v>1</v>
      </c>
      <c r="O757" s="5">
        <v>1</v>
      </c>
    </row>
    <row r="758" spans="1:15" hidden="1">
      <c r="A758">
        <v>524</v>
      </c>
      <c r="B758" s="93" t="s">
        <v>445</v>
      </c>
      <c r="C758" t="s">
        <v>135</v>
      </c>
      <c r="E758">
        <v>432</v>
      </c>
      <c r="F758" t="s">
        <v>190</v>
      </c>
      <c r="G758" s="92" t="s">
        <v>586</v>
      </c>
      <c r="H758" s="92" t="s">
        <v>583</v>
      </c>
      <c r="I758" s="98">
        <v>19</v>
      </c>
      <c r="J758" s="5">
        <v>0</v>
      </c>
      <c r="K758" s="5">
        <v>1</v>
      </c>
      <c r="L758" s="5">
        <v>1</v>
      </c>
      <c r="M758" s="5">
        <v>0</v>
      </c>
      <c r="N758" s="5">
        <v>0</v>
      </c>
      <c r="O758" s="5">
        <v>1</v>
      </c>
    </row>
    <row r="759" spans="1:15" hidden="1">
      <c r="A759">
        <v>562</v>
      </c>
      <c r="B759" s="93" t="s">
        <v>450</v>
      </c>
      <c r="C759" t="s">
        <v>72</v>
      </c>
      <c r="E759">
        <v>432</v>
      </c>
      <c r="F759" t="s">
        <v>190</v>
      </c>
      <c r="G759" s="92" t="s">
        <v>586</v>
      </c>
      <c r="H759" s="92" t="s">
        <v>583</v>
      </c>
      <c r="I759" s="98">
        <v>19</v>
      </c>
      <c r="J759" s="5">
        <v>0</v>
      </c>
      <c r="K759" s="5">
        <v>1</v>
      </c>
      <c r="L759" s="5">
        <v>1</v>
      </c>
      <c r="M759" s="5">
        <v>0</v>
      </c>
      <c r="N759" s="5">
        <v>0</v>
      </c>
      <c r="O759" s="5">
        <v>1</v>
      </c>
    </row>
    <row r="760" spans="1:15" hidden="1">
      <c r="A760">
        <v>600</v>
      </c>
      <c r="B760" s="93" t="s">
        <v>462</v>
      </c>
      <c r="C760" t="s">
        <v>116</v>
      </c>
      <c r="E760">
        <v>432</v>
      </c>
      <c r="F760" t="s">
        <v>190</v>
      </c>
      <c r="G760" s="92" t="s">
        <v>586</v>
      </c>
      <c r="H760" s="92" t="s">
        <v>583</v>
      </c>
      <c r="I760" s="98">
        <v>19</v>
      </c>
      <c r="O760" s="5">
        <v>1</v>
      </c>
    </row>
    <row r="761" spans="1:15" hidden="1">
      <c r="A761">
        <v>498</v>
      </c>
      <c r="B761" s="93" t="s">
        <v>203</v>
      </c>
      <c r="C761" t="s">
        <v>4</v>
      </c>
      <c r="E761">
        <v>432</v>
      </c>
      <c r="F761" t="s">
        <v>190</v>
      </c>
      <c r="G761" s="92" t="s">
        <v>586</v>
      </c>
      <c r="H761" s="92" t="s">
        <v>583</v>
      </c>
      <c r="I761" s="98">
        <v>19</v>
      </c>
      <c r="O761">
        <v>0</v>
      </c>
    </row>
    <row r="762" spans="1:15" hidden="1">
      <c r="A762">
        <v>646</v>
      </c>
      <c r="B762" s="93" t="s">
        <v>476</v>
      </c>
      <c r="C762" t="s">
        <v>75</v>
      </c>
      <c r="E762">
        <v>432</v>
      </c>
      <c r="F762" t="s">
        <v>190</v>
      </c>
      <c r="G762" s="92" t="s">
        <v>586</v>
      </c>
      <c r="H762" s="92" t="s">
        <v>583</v>
      </c>
      <c r="I762" s="98">
        <v>19</v>
      </c>
      <c r="O762" s="5">
        <v>1</v>
      </c>
    </row>
    <row r="763" spans="1:15" hidden="1">
      <c r="A763">
        <v>728</v>
      </c>
      <c r="B763" s="93" t="s">
        <v>215</v>
      </c>
      <c r="C763" t="s">
        <v>216</v>
      </c>
      <c r="E763">
        <v>432</v>
      </c>
      <c r="F763" t="s">
        <v>190</v>
      </c>
      <c r="G763" s="92" t="s">
        <v>586</v>
      </c>
      <c r="H763" s="92" t="s">
        <v>583</v>
      </c>
      <c r="I763" s="98">
        <v>19</v>
      </c>
      <c r="O763" s="5">
        <v>1</v>
      </c>
    </row>
    <row r="764" spans="1:15" hidden="1">
      <c r="A764">
        <v>748</v>
      </c>
      <c r="B764" s="93" t="s">
        <v>512</v>
      </c>
      <c r="C764" t="s">
        <v>513</v>
      </c>
      <c r="E764">
        <v>432</v>
      </c>
      <c r="F764" t="s">
        <v>190</v>
      </c>
      <c r="G764" s="92" t="s">
        <v>586</v>
      </c>
      <c r="H764" s="92" t="s">
        <v>583</v>
      </c>
      <c r="I764" s="98">
        <v>19</v>
      </c>
      <c r="J764" s="5">
        <v>0</v>
      </c>
      <c r="K764" s="5">
        <v>1</v>
      </c>
      <c r="L764" s="5">
        <v>1</v>
      </c>
      <c r="M764" s="5">
        <v>0</v>
      </c>
      <c r="N764" s="5">
        <v>0</v>
      </c>
      <c r="O764" s="5">
        <v>1</v>
      </c>
    </row>
    <row r="765" spans="1:15" hidden="1">
      <c r="A765">
        <v>762</v>
      </c>
      <c r="B765" s="93" t="s">
        <v>517</v>
      </c>
      <c r="C765" t="s">
        <v>138</v>
      </c>
      <c r="E765">
        <v>432</v>
      </c>
      <c r="F765" t="s">
        <v>190</v>
      </c>
      <c r="G765" s="92" t="s">
        <v>586</v>
      </c>
      <c r="H765" s="92" t="s">
        <v>583</v>
      </c>
      <c r="I765" s="98">
        <v>19</v>
      </c>
      <c r="J765" s="5">
        <v>1</v>
      </c>
      <c r="K765" s="5">
        <v>1</v>
      </c>
      <c r="L765" s="5">
        <v>1</v>
      </c>
      <c r="M765" s="5">
        <v>1</v>
      </c>
      <c r="N765" s="5">
        <v>0</v>
      </c>
      <c r="O765" s="5">
        <v>0</v>
      </c>
    </row>
    <row r="766" spans="1:15" hidden="1">
      <c r="A766">
        <v>807</v>
      </c>
      <c r="B766" s="93" t="s">
        <v>519</v>
      </c>
      <c r="C766" t="s">
        <v>520</v>
      </c>
      <c r="E766">
        <v>432</v>
      </c>
      <c r="F766" t="s">
        <v>190</v>
      </c>
      <c r="G766" s="92" t="s">
        <v>586</v>
      </c>
      <c r="H766" s="92" t="s">
        <v>583</v>
      </c>
      <c r="I766" s="98">
        <v>19</v>
      </c>
    </row>
    <row r="767" spans="1:15" hidden="1">
      <c r="A767">
        <v>795</v>
      </c>
      <c r="B767" s="93" t="s">
        <v>527</v>
      </c>
      <c r="C767" t="s">
        <v>139</v>
      </c>
      <c r="E767">
        <v>432</v>
      </c>
      <c r="F767" t="s">
        <v>190</v>
      </c>
      <c r="G767" s="92" t="s">
        <v>586</v>
      </c>
      <c r="H767" s="92" t="s">
        <v>583</v>
      </c>
      <c r="I767" s="98">
        <v>19</v>
      </c>
      <c r="O767">
        <v>0</v>
      </c>
    </row>
    <row r="768" spans="1:15" hidden="1">
      <c r="A768">
        <v>800</v>
      </c>
      <c r="B768" s="93" t="s">
        <v>530</v>
      </c>
      <c r="C768" t="s">
        <v>83</v>
      </c>
      <c r="E768">
        <v>432</v>
      </c>
      <c r="F768" t="s">
        <v>190</v>
      </c>
      <c r="G768" s="92" t="s">
        <v>586</v>
      </c>
      <c r="H768" s="92" t="s">
        <v>583</v>
      </c>
      <c r="I768" s="98">
        <v>19</v>
      </c>
      <c r="O768" s="5">
        <v>1</v>
      </c>
    </row>
    <row r="769" spans="1:15" hidden="1">
      <c r="A769">
        <v>860</v>
      </c>
      <c r="B769" s="93" t="s">
        <v>543</v>
      </c>
      <c r="C769" t="s">
        <v>140</v>
      </c>
      <c r="E769">
        <v>432</v>
      </c>
      <c r="F769" t="s">
        <v>190</v>
      </c>
      <c r="G769" s="92" t="s">
        <v>586</v>
      </c>
      <c r="H769" s="92" t="s">
        <v>583</v>
      </c>
      <c r="I769" s="98">
        <v>19</v>
      </c>
      <c r="J769" s="5">
        <v>1</v>
      </c>
      <c r="K769" s="5">
        <v>1</v>
      </c>
      <c r="L769" s="5">
        <v>1</v>
      </c>
      <c r="M769" s="5">
        <v>1</v>
      </c>
      <c r="N769" s="5">
        <v>1</v>
      </c>
      <c r="O769" s="5">
        <v>1</v>
      </c>
    </row>
    <row r="770" spans="1:15" hidden="1">
      <c r="A770">
        <v>894</v>
      </c>
      <c r="B770" s="93" t="s">
        <v>552</v>
      </c>
      <c r="C770" t="s">
        <v>84</v>
      </c>
      <c r="E770">
        <v>432</v>
      </c>
      <c r="F770" t="s">
        <v>190</v>
      </c>
      <c r="G770" s="92" t="s">
        <v>586</v>
      </c>
      <c r="H770" s="92" t="s">
        <v>583</v>
      </c>
      <c r="I770" s="98">
        <v>19</v>
      </c>
      <c r="O770" s="5">
        <v>1</v>
      </c>
    </row>
    <row r="771" spans="1:15" hidden="1">
      <c r="A771">
        <v>716</v>
      </c>
      <c r="B771" s="93" t="s">
        <v>207</v>
      </c>
      <c r="C771" t="s">
        <v>85</v>
      </c>
      <c r="E771">
        <v>432</v>
      </c>
      <c r="F771" t="s">
        <v>190</v>
      </c>
      <c r="G771" s="92" t="s">
        <v>586</v>
      </c>
      <c r="H771" s="92" t="s">
        <v>583</v>
      </c>
      <c r="I771" s="98">
        <v>19</v>
      </c>
      <c r="J771" s="5">
        <v>1</v>
      </c>
      <c r="K771" s="5">
        <v>1</v>
      </c>
      <c r="L771" s="5">
        <v>1</v>
      </c>
      <c r="M771" s="5">
        <v>0</v>
      </c>
      <c r="N771" s="5">
        <v>0</v>
      </c>
      <c r="O771" s="5">
        <v>1</v>
      </c>
    </row>
    <row r="772" spans="1:15" hidden="1">
      <c r="A772">
        <v>12</v>
      </c>
      <c r="B772" s="93" t="s">
        <v>276</v>
      </c>
      <c r="C772" t="s">
        <v>41</v>
      </c>
      <c r="E772">
        <v>2</v>
      </c>
      <c r="F772" s="92" t="s">
        <v>588</v>
      </c>
      <c r="G772" s="92" t="s">
        <v>589</v>
      </c>
      <c r="H772" s="92" t="s">
        <v>591</v>
      </c>
      <c r="I772" s="98">
        <v>25</v>
      </c>
      <c r="J772" s="5">
        <v>1</v>
      </c>
      <c r="K772" s="5">
        <v>1</v>
      </c>
      <c r="L772" s="5">
        <v>1</v>
      </c>
      <c r="M772" s="5">
        <v>0</v>
      </c>
      <c r="N772" s="5">
        <v>1</v>
      </c>
      <c r="O772" s="5">
        <v>1</v>
      </c>
    </row>
    <row r="773" spans="1:15" hidden="1">
      <c r="A773">
        <v>24</v>
      </c>
      <c r="B773" s="93" t="s">
        <v>279</v>
      </c>
      <c r="C773" t="s">
        <v>46</v>
      </c>
      <c r="E773">
        <v>2</v>
      </c>
      <c r="F773" s="92" t="s">
        <v>588</v>
      </c>
      <c r="G773" s="92" t="s">
        <v>589</v>
      </c>
      <c r="H773" s="92" t="s">
        <v>591</v>
      </c>
      <c r="I773" s="98">
        <v>25</v>
      </c>
      <c r="O773">
        <v>1</v>
      </c>
    </row>
    <row r="774" spans="1:15" hidden="1">
      <c r="A774">
        <v>204</v>
      </c>
      <c r="B774" s="93" t="s">
        <v>295</v>
      </c>
      <c r="C774" t="s">
        <v>47</v>
      </c>
      <c r="E774">
        <v>2</v>
      </c>
      <c r="F774" s="92" t="s">
        <v>588</v>
      </c>
      <c r="G774" s="92" t="s">
        <v>589</v>
      </c>
      <c r="H774" s="92" t="s">
        <v>591</v>
      </c>
      <c r="I774" s="98">
        <v>25</v>
      </c>
      <c r="O774" s="5">
        <v>0</v>
      </c>
    </row>
    <row r="775" spans="1:15" hidden="1">
      <c r="A775">
        <v>72</v>
      </c>
      <c r="B775" s="93" t="s">
        <v>302</v>
      </c>
      <c r="C775" t="s">
        <v>303</v>
      </c>
      <c r="E775">
        <v>2</v>
      </c>
      <c r="F775" s="92" t="s">
        <v>588</v>
      </c>
      <c r="G775" s="92" t="s">
        <v>589</v>
      </c>
      <c r="H775" s="92" t="s">
        <v>591</v>
      </c>
      <c r="I775" s="98">
        <v>25</v>
      </c>
      <c r="J775" s="5">
        <v>1</v>
      </c>
      <c r="K775" s="5">
        <v>1</v>
      </c>
      <c r="L775" s="5">
        <v>1</v>
      </c>
      <c r="M775" s="5">
        <v>1</v>
      </c>
      <c r="N775" s="5">
        <v>1</v>
      </c>
      <c r="O775" s="5">
        <v>1</v>
      </c>
    </row>
    <row r="776" spans="1:15" hidden="1">
      <c r="A776">
        <v>86</v>
      </c>
      <c r="B776" s="93" t="s">
        <v>305</v>
      </c>
      <c r="C776" t="s">
        <v>306</v>
      </c>
      <c r="E776">
        <v>2</v>
      </c>
      <c r="F776" s="92" t="s">
        <v>588</v>
      </c>
      <c r="G776" s="92" t="s">
        <v>589</v>
      </c>
      <c r="H776" s="92" t="s">
        <v>591</v>
      </c>
      <c r="I776" s="98">
        <v>25</v>
      </c>
    </row>
    <row r="777" spans="1:15" hidden="1">
      <c r="A777">
        <v>854</v>
      </c>
      <c r="B777" s="93" t="s">
        <v>310</v>
      </c>
      <c r="C777" t="s">
        <v>48</v>
      </c>
      <c r="E777">
        <v>2</v>
      </c>
      <c r="F777" s="92" t="s">
        <v>588</v>
      </c>
      <c r="G777" s="92" t="s">
        <v>589</v>
      </c>
      <c r="H777" s="92" t="s">
        <v>591</v>
      </c>
      <c r="I777" s="98">
        <v>25</v>
      </c>
      <c r="O777" s="5">
        <v>1</v>
      </c>
    </row>
    <row r="778" spans="1:15" hidden="1">
      <c r="A778">
        <v>108</v>
      </c>
      <c r="B778" s="93" t="s">
        <v>311</v>
      </c>
      <c r="C778" t="s">
        <v>49</v>
      </c>
      <c r="E778">
        <v>2</v>
      </c>
      <c r="F778" s="92" t="s">
        <v>588</v>
      </c>
      <c r="G778" s="92" t="s">
        <v>589</v>
      </c>
      <c r="H778" s="92" t="s">
        <v>591</v>
      </c>
      <c r="I778" s="98">
        <v>25</v>
      </c>
      <c r="J778" s="5">
        <v>0</v>
      </c>
      <c r="K778" s="5">
        <v>1</v>
      </c>
      <c r="L778" s="5">
        <v>1</v>
      </c>
      <c r="M778" s="5">
        <v>0</v>
      </c>
      <c r="N778" s="5">
        <v>1</v>
      </c>
      <c r="O778" s="5">
        <v>1</v>
      </c>
    </row>
    <row r="779" spans="1:15" hidden="1">
      <c r="A779">
        <v>132</v>
      </c>
      <c r="B779" s="93" t="s">
        <v>312</v>
      </c>
      <c r="C779" t="s">
        <v>313</v>
      </c>
      <c r="E779">
        <v>2</v>
      </c>
      <c r="F779" s="92" t="s">
        <v>588</v>
      </c>
      <c r="G779" s="92" t="s">
        <v>589</v>
      </c>
      <c r="H779" s="92" t="s">
        <v>591</v>
      </c>
      <c r="I779" s="98">
        <v>25</v>
      </c>
      <c r="O779" s="5">
        <v>1</v>
      </c>
    </row>
    <row r="780" spans="1:15" hidden="1">
      <c r="A780">
        <v>120</v>
      </c>
      <c r="B780" s="93" t="s">
        <v>315</v>
      </c>
      <c r="C780" t="s">
        <v>50</v>
      </c>
      <c r="E780">
        <v>2</v>
      </c>
      <c r="F780" s="92" t="s">
        <v>588</v>
      </c>
      <c r="G780" s="92" t="s">
        <v>589</v>
      </c>
      <c r="H780" s="92" t="s">
        <v>591</v>
      </c>
      <c r="I780" s="98">
        <v>25</v>
      </c>
      <c r="O780" s="5">
        <v>1</v>
      </c>
    </row>
    <row r="781" spans="1:15" hidden="1">
      <c r="A781">
        <v>140</v>
      </c>
      <c r="B781" s="93" t="s">
        <v>318</v>
      </c>
      <c r="C781" t="s">
        <v>184</v>
      </c>
      <c r="E781">
        <v>2</v>
      </c>
      <c r="F781" s="92" t="s">
        <v>588</v>
      </c>
      <c r="G781" s="92" t="s">
        <v>589</v>
      </c>
      <c r="H781" s="92" t="s">
        <v>591</v>
      </c>
      <c r="I781" s="98">
        <v>25</v>
      </c>
      <c r="O781">
        <v>0</v>
      </c>
    </row>
    <row r="782" spans="1:15" hidden="1">
      <c r="A782">
        <v>148</v>
      </c>
      <c r="B782" s="93" t="s">
        <v>319</v>
      </c>
      <c r="C782" t="s">
        <v>51</v>
      </c>
      <c r="E782">
        <v>2</v>
      </c>
      <c r="F782" s="92" t="s">
        <v>588</v>
      </c>
      <c r="G782" s="92" t="s">
        <v>589</v>
      </c>
      <c r="H782" s="92" t="s">
        <v>591</v>
      </c>
      <c r="I782" s="98">
        <v>25</v>
      </c>
      <c r="J782" s="5">
        <v>0</v>
      </c>
      <c r="K782" s="5">
        <v>1</v>
      </c>
      <c r="L782" s="5">
        <v>1</v>
      </c>
      <c r="M782" s="5">
        <v>0</v>
      </c>
      <c r="N782" s="5">
        <v>0</v>
      </c>
      <c r="O782" s="5">
        <v>0</v>
      </c>
    </row>
    <row r="783" spans="1:15" hidden="1">
      <c r="A783">
        <v>174</v>
      </c>
      <c r="B783" s="93" t="s">
        <v>331</v>
      </c>
      <c r="C783" t="s">
        <v>52</v>
      </c>
      <c r="E783">
        <v>2</v>
      </c>
      <c r="F783" s="92" t="s">
        <v>588</v>
      </c>
      <c r="G783" s="92" t="s">
        <v>589</v>
      </c>
      <c r="H783" s="92" t="s">
        <v>591</v>
      </c>
      <c r="I783" s="98">
        <v>25</v>
      </c>
      <c r="J783" s="5">
        <v>0</v>
      </c>
      <c r="K783" s="5">
        <v>1</v>
      </c>
      <c r="L783" s="5">
        <v>1</v>
      </c>
      <c r="M783" s="5">
        <v>0</v>
      </c>
      <c r="N783" s="5">
        <v>0</v>
      </c>
      <c r="O783" s="5">
        <v>1</v>
      </c>
    </row>
    <row r="784" spans="1:15" hidden="1">
      <c r="A784">
        <v>178</v>
      </c>
      <c r="B784" s="93" t="s">
        <v>332</v>
      </c>
      <c r="C784" t="s">
        <v>53</v>
      </c>
      <c r="E784">
        <v>2</v>
      </c>
      <c r="F784" s="92" t="s">
        <v>588</v>
      </c>
      <c r="G784" s="92" t="s">
        <v>589</v>
      </c>
      <c r="H784" s="92" t="s">
        <v>591</v>
      </c>
      <c r="I784" s="98">
        <v>25</v>
      </c>
      <c r="O784">
        <v>0</v>
      </c>
    </row>
    <row r="785" spans="1:15" hidden="1">
      <c r="A785">
        <v>384</v>
      </c>
      <c r="B785" s="93" t="s">
        <v>335</v>
      </c>
      <c r="C785" t="s">
        <v>336</v>
      </c>
      <c r="E785">
        <v>2</v>
      </c>
      <c r="F785" s="92" t="s">
        <v>588</v>
      </c>
      <c r="G785" s="92" t="s">
        <v>589</v>
      </c>
      <c r="H785" s="92" t="s">
        <v>591</v>
      </c>
      <c r="I785" s="98">
        <v>25</v>
      </c>
      <c r="O785">
        <v>0</v>
      </c>
    </row>
    <row r="786" spans="1:15" hidden="1">
      <c r="A786">
        <v>180</v>
      </c>
      <c r="B786" s="93" t="s">
        <v>346</v>
      </c>
      <c r="C786" t="s">
        <v>347</v>
      </c>
      <c r="E786">
        <v>2</v>
      </c>
      <c r="F786" s="92" t="s">
        <v>588</v>
      </c>
      <c r="G786" s="92" t="s">
        <v>589</v>
      </c>
      <c r="H786" s="92" t="s">
        <v>591</v>
      </c>
      <c r="I786" s="98">
        <v>25</v>
      </c>
      <c r="J786" s="5">
        <v>0</v>
      </c>
      <c r="K786" s="5">
        <v>1</v>
      </c>
      <c r="L786" s="5">
        <v>1</v>
      </c>
      <c r="M786" s="5">
        <v>0</v>
      </c>
      <c r="N786" s="5">
        <v>0</v>
      </c>
      <c r="O786" s="5">
        <v>1</v>
      </c>
    </row>
    <row r="787" spans="1:15" hidden="1">
      <c r="A787">
        <v>262</v>
      </c>
      <c r="B787" s="93" t="s">
        <v>349</v>
      </c>
      <c r="C787" t="s">
        <v>54</v>
      </c>
      <c r="E787">
        <v>2</v>
      </c>
      <c r="F787" s="92" t="s">
        <v>588</v>
      </c>
      <c r="G787" s="92" t="s">
        <v>589</v>
      </c>
      <c r="H787" s="92" t="s">
        <v>591</v>
      </c>
      <c r="I787" s="98">
        <v>25</v>
      </c>
      <c r="J787" s="5">
        <v>0</v>
      </c>
      <c r="K787" s="5">
        <v>1</v>
      </c>
      <c r="L787" s="5">
        <v>1</v>
      </c>
      <c r="M787" s="5">
        <v>0</v>
      </c>
      <c r="N787" s="5">
        <v>0</v>
      </c>
      <c r="O787" s="5">
        <v>0</v>
      </c>
    </row>
    <row r="788" spans="1:15" hidden="1">
      <c r="A788">
        <v>818</v>
      </c>
      <c r="B788" s="93" t="s">
        <v>353</v>
      </c>
      <c r="C788" t="s">
        <v>42</v>
      </c>
      <c r="E788">
        <v>2</v>
      </c>
      <c r="F788" s="92" t="s">
        <v>588</v>
      </c>
      <c r="G788" s="92" t="s">
        <v>589</v>
      </c>
      <c r="H788" s="92" t="s">
        <v>591</v>
      </c>
      <c r="I788" s="98">
        <v>25</v>
      </c>
      <c r="J788" s="5">
        <v>1</v>
      </c>
      <c r="K788" s="5">
        <v>1</v>
      </c>
      <c r="L788" s="5">
        <v>1</v>
      </c>
      <c r="M788" s="5">
        <v>1</v>
      </c>
      <c r="N788" s="5">
        <v>0</v>
      </c>
      <c r="O788" s="5">
        <v>1</v>
      </c>
    </row>
    <row r="789" spans="1:15" hidden="1">
      <c r="A789">
        <v>226</v>
      </c>
      <c r="B789" s="93" t="s">
        <v>355</v>
      </c>
      <c r="C789" t="s">
        <v>55</v>
      </c>
      <c r="E789">
        <v>2</v>
      </c>
      <c r="F789" s="92" t="s">
        <v>588</v>
      </c>
      <c r="G789" s="92" t="s">
        <v>589</v>
      </c>
      <c r="H789" s="92" t="s">
        <v>591</v>
      </c>
      <c r="I789" s="98">
        <v>25</v>
      </c>
      <c r="O789" s="5">
        <v>1</v>
      </c>
    </row>
    <row r="790" spans="1:15" hidden="1">
      <c r="A790">
        <v>232</v>
      </c>
      <c r="B790" s="93" t="s">
        <v>356</v>
      </c>
      <c r="C790" t="s">
        <v>56</v>
      </c>
      <c r="E790">
        <v>2</v>
      </c>
      <c r="F790" s="92" t="s">
        <v>588</v>
      </c>
      <c r="G790" s="92" t="s">
        <v>589</v>
      </c>
      <c r="H790" s="92" t="s">
        <v>591</v>
      </c>
      <c r="I790" s="98">
        <v>25</v>
      </c>
      <c r="O790">
        <v>0</v>
      </c>
    </row>
    <row r="791" spans="1:15" hidden="1">
      <c r="A791">
        <v>231</v>
      </c>
      <c r="B791" s="93" t="s">
        <v>358</v>
      </c>
      <c r="C791" t="s">
        <v>57</v>
      </c>
      <c r="E791">
        <v>2</v>
      </c>
      <c r="F791" s="92" t="s">
        <v>588</v>
      </c>
      <c r="G791" s="92" t="s">
        <v>589</v>
      </c>
      <c r="H791" s="92" t="s">
        <v>591</v>
      </c>
      <c r="I791" s="98">
        <v>25</v>
      </c>
      <c r="O791" s="5">
        <v>1</v>
      </c>
    </row>
    <row r="792" spans="1:15" hidden="1">
      <c r="A792">
        <v>260</v>
      </c>
      <c r="B792" s="93" t="s">
        <v>368</v>
      </c>
      <c r="C792" t="s">
        <v>369</v>
      </c>
      <c r="E792">
        <v>2</v>
      </c>
      <c r="F792" s="92" t="s">
        <v>588</v>
      </c>
      <c r="G792" s="92" t="s">
        <v>589</v>
      </c>
      <c r="H792" s="92" t="s">
        <v>591</v>
      </c>
      <c r="I792" s="98">
        <v>25</v>
      </c>
    </row>
    <row r="793" spans="1:15" hidden="1">
      <c r="A793">
        <v>266</v>
      </c>
      <c r="B793" s="93" t="s">
        <v>370</v>
      </c>
      <c r="C793" t="s">
        <v>58</v>
      </c>
      <c r="E793">
        <v>2</v>
      </c>
      <c r="F793" s="92" t="s">
        <v>588</v>
      </c>
      <c r="G793" s="92" t="s">
        <v>589</v>
      </c>
      <c r="H793" s="92" t="s">
        <v>591</v>
      </c>
      <c r="I793" s="98">
        <v>25</v>
      </c>
      <c r="O793">
        <v>0</v>
      </c>
    </row>
    <row r="794" spans="1:15" hidden="1">
      <c r="A794">
        <v>270</v>
      </c>
      <c r="B794" s="93" t="s">
        <v>371</v>
      </c>
      <c r="C794" t="s">
        <v>59</v>
      </c>
      <c r="E794">
        <v>2</v>
      </c>
      <c r="F794" s="92" t="s">
        <v>588</v>
      </c>
      <c r="G794" s="92" t="s">
        <v>589</v>
      </c>
      <c r="H794" s="92" t="s">
        <v>591</v>
      </c>
      <c r="I794" s="98">
        <v>25</v>
      </c>
      <c r="O794">
        <v>0</v>
      </c>
    </row>
    <row r="795" spans="1:15" hidden="1">
      <c r="A795">
        <v>288</v>
      </c>
      <c r="B795" s="93" t="s">
        <v>374</v>
      </c>
      <c r="C795" t="s">
        <v>60</v>
      </c>
      <c r="E795">
        <v>2</v>
      </c>
      <c r="F795" s="92" t="s">
        <v>588</v>
      </c>
      <c r="G795" s="92" t="s">
        <v>589</v>
      </c>
      <c r="H795" s="92" t="s">
        <v>591</v>
      </c>
      <c r="I795" s="98">
        <v>25</v>
      </c>
      <c r="O795" s="5">
        <v>1</v>
      </c>
    </row>
    <row r="796" spans="1:15" hidden="1">
      <c r="A796">
        <v>324</v>
      </c>
      <c r="B796" s="93" t="s">
        <v>385</v>
      </c>
      <c r="C796" t="s">
        <v>61</v>
      </c>
      <c r="E796">
        <v>2</v>
      </c>
      <c r="F796" s="92" t="s">
        <v>588</v>
      </c>
      <c r="G796" s="92" t="s">
        <v>589</v>
      </c>
      <c r="H796" s="92" t="s">
        <v>591</v>
      </c>
      <c r="I796" s="98">
        <v>25</v>
      </c>
    </row>
    <row r="797" spans="1:15" hidden="1">
      <c r="A797">
        <v>624</v>
      </c>
      <c r="B797" s="93" t="s">
        <v>386</v>
      </c>
      <c r="C797" t="s">
        <v>62</v>
      </c>
      <c r="E797">
        <v>2</v>
      </c>
      <c r="F797" s="92" t="s">
        <v>588</v>
      </c>
      <c r="G797" s="92" t="s">
        <v>589</v>
      </c>
      <c r="H797" s="92" t="s">
        <v>591</v>
      </c>
      <c r="I797" s="98">
        <v>25</v>
      </c>
      <c r="O797">
        <v>1</v>
      </c>
    </row>
    <row r="798" spans="1:15" hidden="1">
      <c r="A798">
        <v>404</v>
      </c>
      <c r="B798" s="93" t="s">
        <v>410</v>
      </c>
      <c r="C798" t="s">
        <v>63</v>
      </c>
      <c r="E798">
        <v>2</v>
      </c>
      <c r="F798" s="92" t="s">
        <v>588</v>
      </c>
      <c r="G798" s="92" t="s">
        <v>589</v>
      </c>
      <c r="H798" s="92" t="s">
        <v>591</v>
      </c>
      <c r="I798" s="98">
        <v>25</v>
      </c>
      <c r="O798" s="5">
        <v>1</v>
      </c>
    </row>
    <row r="799" spans="1:15" hidden="1">
      <c r="A799">
        <v>426</v>
      </c>
      <c r="B799" s="93" t="s">
        <v>418</v>
      </c>
      <c r="C799" t="s">
        <v>183</v>
      </c>
      <c r="E799">
        <v>2</v>
      </c>
      <c r="F799" s="92" t="s">
        <v>588</v>
      </c>
      <c r="G799" s="92" t="s">
        <v>589</v>
      </c>
      <c r="H799" s="92" t="s">
        <v>591</v>
      </c>
      <c r="I799" s="98">
        <v>25</v>
      </c>
      <c r="O799">
        <v>0</v>
      </c>
    </row>
    <row r="800" spans="1:15" hidden="1">
      <c r="A800">
        <v>430</v>
      </c>
      <c r="B800" s="93" t="s">
        <v>419</v>
      </c>
      <c r="C800" t="s">
        <v>64</v>
      </c>
      <c r="E800">
        <v>2</v>
      </c>
      <c r="F800" s="92" t="s">
        <v>588</v>
      </c>
      <c r="G800" s="92" t="s">
        <v>589</v>
      </c>
      <c r="H800" s="92" t="s">
        <v>591</v>
      </c>
      <c r="I800" s="98">
        <v>25</v>
      </c>
      <c r="J800" s="5">
        <v>1</v>
      </c>
      <c r="K800" s="5">
        <v>0</v>
      </c>
      <c r="L800" s="5">
        <v>0</v>
      </c>
      <c r="M800" s="5">
        <v>0</v>
      </c>
      <c r="N800" s="5">
        <v>0</v>
      </c>
      <c r="O800" s="5">
        <v>0</v>
      </c>
    </row>
    <row r="801" spans="1:15" hidden="1">
      <c r="A801">
        <v>434</v>
      </c>
      <c r="B801" s="93" t="s">
        <v>420</v>
      </c>
      <c r="C801" t="s">
        <v>421</v>
      </c>
      <c r="E801">
        <v>2</v>
      </c>
      <c r="F801" s="92" t="s">
        <v>588</v>
      </c>
      <c r="G801" s="92" t="s">
        <v>589</v>
      </c>
      <c r="H801" s="92" t="s">
        <v>591</v>
      </c>
      <c r="I801" s="98">
        <v>25</v>
      </c>
      <c r="O801">
        <v>0</v>
      </c>
    </row>
    <row r="802" spans="1:15" hidden="1">
      <c r="A802">
        <v>450</v>
      </c>
      <c r="B802" s="93" t="s">
        <v>425</v>
      </c>
      <c r="C802" t="s">
        <v>65</v>
      </c>
      <c r="E802">
        <v>2</v>
      </c>
      <c r="F802" s="92" t="s">
        <v>588</v>
      </c>
      <c r="G802" s="92" t="s">
        <v>589</v>
      </c>
      <c r="H802" s="92" t="s">
        <v>591</v>
      </c>
      <c r="I802" s="98">
        <v>25</v>
      </c>
      <c r="O802" s="5">
        <v>1</v>
      </c>
    </row>
    <row r="803" spans="1:15" hidden="1">
      <c r="A803">
        <v>454</v>
      </c>
      <c r="B803" s="93" t="s">
        <v>426</v>
      </c>
      <c r="C803" t="s">
        <v>66</v>
      </c>
      <c r="E803">
        <v>2</v>
      </c>
      <c r="F803" s="92" t="s">
        <v>588</v>
      </c>
      <c r="G803" s="92" t="s">
        <v>589</v>
      </c>
      <c r="H803" s="92" t="s">
        <v>591</v>
      </c>
      <c r="I803" s="98">
        <v>25</v>
      </c>
      <c r="O803" s="5">
        <v>1</v>
      </c>
    </row>
    <row r="804" spans="1:15" hidden="1">
      <c r="A804">
        <v>466</v>
      </c>
      <c r="B804" s="93" t="s">
        <v>429</v>
      </c>
      <c r="C804" t="s">
        <v>67</v>
      </c>
      <c r="E804">
        <v>2</v>
      </c>
      <c r="F804" s="92" t="s">
        <v>588</v>
      </c>
      <c r="G804" s="92" t="s">
        <v>589</v>
      </c>
      <c r="H804" s="92" t="s">
        <v>591</v>
      </c>
      <c r="I804" s="98">
        <v>25</v>
      </c>
      <c r="J804" s="5">
        <v>1</v>
      </c>
      <c r="K804" s="5">
        <v>1</v>
      </c>
      <c r="L804" s="5">
        <v>1</v>
      </c>
      <c r="M804" s="5">
        <v>0</v>
      </c>
      <c r="N804" s="5">
        <v>0</v>
      </c>
      <c r="O804" s="5">
        <v>1</v>
      </c>
    </row>
    <row r="805" spans="1:15" hidden="1">
      <c r="A805">
        <v>478</v>
      </c>
      <c r="B805" s="93" t="s">
        <v>433</v>
      </c>
      <c r="C805" t="s">
        <v>68</v>
      </c>
      <c r="E805">
        <v>2</v>
      </c>
      <c r="F805" s="92" t="s">
        <v>588</v>
      </c>
      <c r="G805" s="92" t="s">
        <v>589</v>
      </c>
      <c r="H805" s="92" t="s">
        <v>591</v>
      </c>
      <c r="I805" s="98">
        <v>25</v>
      </c>
      <c r="J805" s="5">
        <v>1</v>
      </c>
      <c r="K805" s="5">
        <v>1</v>
      </c>
      <c r="L805" s="5">
        <v>1</v>
      </c>
      <c r="M805" s="5">
        <v>0</v>
      </c>
      <c r="N805" s="5">
        <v>0</v>
      </c>
      <c r="O805" s="5">
        <v>1</v>
      </c>
    </row>
    <row r="806" spans="1:15" hidden="1">
      <c r="A806">
        <v>480</v>
      </c>
      <c r="B806" s="93" t="s">
        <v>434</v>
      </c>
      <c r="C806" t="s">
        <v>69</v>
      </c>
      <c r="E806">
        <v>2</v>
      </c>
      <c r="F806" s="92" t="s">
        <v>588</v>
      </c>
      <c r="G806" s="92" t="s">
        <v>589</v>
      </c>
      <c r="H806" s="92" t="s">
        <v>591</v>
      </c>
      <c r="I806" s="98">
        <v>25</v>
      </c>
      <c r="J806" s="5">
        <v>1</v>
      </c>
      <c r="K806" s="5">
        <v>0</v>
      </c>
      <c r="L806" s="5">
        <v>1</v>
      </c>
      <c r="M806" s="5">
        <v>0</v>
      </c>
      <c r="N806" s="5">
        <v>1</v>
      </c>
      <c r="O806" s="5">
        <v>1</v>
      </c>
    </row>
    <row r="807" spans="1:15" hidden="1">
      <c r="A807">
        <v>175</v>
      </c>
      <c r="B807" s="93" t="s">
        <v>201</v>
      </c>
      <c r="C807" t="s">
        <v>70</v>
      </c>
      <c r="E807">
        <v>2</v>
      </c>
      <c r="F807" s="92" t="s">
        <v>588</v>
      </c>
      <c r="G807" s="92" t="s">
        <v>589</v>
      </c>
      <c r="H807" s="92" t="s">
        <v>591</v>
      </c>
      <c r="I807" s="98">
        <v>25</v>
      </c>
    </row>
    <row r="808" spans="1:15" hidden="1">
      <c r="A808">
        <v>504</v>
      </c>
      <c r="B808" s="93" t="s">
        <v>440</v>
      </c>
      <c r="C808" t="s">
        <v>43</v>
      </c>
      <c r="E808">
        <v>2</v>
      </c>
      <c r="F808" s="92" t="s">
        <v>588</v>
      </c>
      <c r="G808" s="92" t="s">
        <v>589</v>
      </c>
      <c r="H808" s="92" t="s">
        <v>591</v>
      </c>
      <c r="I808" s="98">
        <v>25</v>
      </c>
      <c r="J808" s="5">
        <v>0</v>
      </c>
      <c r="K808" s="5">
        <v>0</v>
      </c>
      <c r="L808" s="5">
        <v>1</v>
      </c>
      <c r="M808" s="5">
        <v>0</v>
      </c>
      <c r="N808" s="5">
        <v>1</v>
      </c>
      <c r="O808" s="5">
        <v>1</v>
      </c>
    </row>
    <row r="809" spans="1:15" hidden="1">
      <c r="A809">
        <v>508</v>
      </c>
      <c r="B809" s="93" t="s">
        <v>441</v>
      </c>
      <c r="C809" t="s">
        <v>71</v>
      </c>
      <c r="E809">
        <v>2</v>
      </c>
      <c r="F809" s="92" t="s">
        <v>588</v>
      </c>
      <c r="G809" s="92" t="s">
        <v>589</v>
      </c>
      <c r="H809" s="92" t="s">
        <v>591</v>
      </c>
      <c r="I809" s="98">
        <v>25</v>
      </c>
      <c r="O809" s="5">
        <v>1</v>
      </c>
    </row>
    <row r="810" spans="1:15" hidden="1">
      <c r="A810">
        <v>516</v>
      </c>
      <c r="B810" s="93" t="s">
        <v>443</v>
      </c>
      <c r="C810" t="s">
        <v>213</v>
      </c>
      <c r="E810">
        <v>2</v>
      </c>
      <c r="F810" s="92" t="s">
        <v>588</v>
      </c>
      <c r="G810" s="92" t="s">
        <v>589</v>
      </c>
      <c r="H810" s="92" t="s">
        <v>591</v>
      </c>
      <c r="I810" s="98">
        <v>25</v>
      </c>
      <c r="O810" s="5">
        <v>1</v>
      </c>
    </row>
    <row r="811" spans="1:15" hidden="1">
      <c r="A811">
        <v>562</v>
      </c>
      <c r="B811" s="93" t="s">
        <v>450</v>
      </c>
      <c r="C811" t="s">
        <v>72</v>
      </c>
      <c r="E811">
        <v>2</v>
      </c>
      <c r="F811" s="92" t="s">
        <v>588</v>
      </c>
      <c r="G811" s="92" t="s">
        <v>589</v>
      </c>
      <c r="H811" s="92" t="s">
        <v>591</v>
      </c>
      <c r="I811" s="98">
        <v>25</v>
      </c>
      <c r="J811" s="5">
        <v>0</v>
      </c>
      <c r="K811" s="5">
        <v>1</v>
      </c>
      <c r="L811" s="5">
        <v>1</v>
      </c>
      <c r="M811" s="5">
        <v>0</v>
      </c>
      <c r="N811" s="5">
        <v>0</v>
      </c>
      <c r="O811" s="5">
        <v>1</v>
      </c>
    </row>
    <row r="812" spans="1:15" hidden="1">
      <c r="A812">
        <v>566</v>
      </c>
      <c r="B812" s="93" t="s">
        <v>451</v>
      </c>
      <c r="C812" t="s">
        <v>73</v>
      </c>
      <c r="E812">
        <v>2</v>
      </c>
      <c r="F812" s="92" t="s">
        <v>588</v>
      </c>
      <c r="G812" s="92" t="s">
        <v>589</v>
      </c>
      <c r="H812" s="92" t="s">
        <v>591</v>
      </c>
      <c r="I812" s="98">
        <v>25</v>
      </c>
      <c r="O812">
        <v>0</v>
      </c>
    </row>
    <row r="813" spans="1:15" hidden="1">
      <c r="A813">
        <v>638</v>
      </c>
      <c r="B813" s="93" t="s">
        <v>473</v>
      </c>
      <c r="C813" t="s">
        <v>74</v>
      </c>
      <c r="E813">
        <v>2</v>
      </c>
      <c r="F813" s="92" t="s">
        <v>588</v>
      </c>
      <c r="G813" s="92" t="s">
        <v>589</v>
      </c>
      <c r="H813" s="92" t="s">
        <v>591</v>
      </c>
      <c r="I813" s="98">
        <v>25</v>
      </c>
    </row>
    <row r="814" spans="1:15" hidden="1">
      <c r="A814">
        <v>646</v>
      </c>
      <c r="B814" s="93" t="s">
        <v>476</v>
      </c>
      <c r="C814" t="s">
        <v>75</v>
      </c>
      <c r="E814">
        <v>2</v>
      </c>
      <c r="F814" s="92" t="s">
        <v>588</v>
      </c>
      <c r="G814" s="92" t="s">
        <v>589</v>
      </c>
      <c r="H814" s="92" t="s">
        <v>591</v>
      </c>
      <c r="I814" s="98">
        <v>25</v>
      </c>
      <c r="O814" s="5">
        <v>1</v>
      </c>
    </row>
    <row r="815" spans="1:15" hidden="1">
      <c r="A815">
        <v>654</v>
      </c>
      <c r="B815" s="93" t="s">
        <v>479</v>
      </c>
      <c r="C815" t="s">
        <v>480</v>
      </c>
      <c r="E815">
        <v>2</v>
      </c>
      <c r="F815" s="92" t="s">
        <v>588</v>
      </c>
      <c r="G815" s="92" t="s">
        <v>589</v>
      </c>
      <c r="H815" s="92" t="s">
        <v>591</v>
      </c>
      <c r="I815" s="98">
        <v>25</v>
      </c>
    </row>
    <row r="816" spans="1:15" hidden="1">
      <c r="A816">
        <v>678</v>
      </c>
      <c r="B816" s="93" t="s">
        <v>490</v>
      </c>
      <c r="C816" t="s">
        <v>197</v>
      </c>
      <c r="E816">
        <v>2</v>
      </c>
      <c r="F816" s="92" t="s">
        <v>588</v>
      </c>
      <c r="G816" s="92" t="s">
        <v>589</v>
      </c>
      <c r="H816" s="92" t="s">
        <v>591</v>
      </c>
      <c r="I816" s="98">
        <v>25</v>
      </c>
      <c r="O816" s="5">
        <v>1</v>
      </c>
    </row>
    <row r="817" spans="1:15" hidden="1">
      <c r="A817">
        <v>686</v>
      </c>
      <c r="B817" s="93" t="s">
        <v>492</v>
      </c>
      <c r="C817" t="s">
        <v>76</v>
      </c>
      <c r="E817">
        <v>2</v>
      </c>
      <c r="F817" s="92" t="s">
        <v>588</v>
      </c>
      <c r="G817" s="92" t="s">
        <v>589</v>
      </c>
      <c r="H817" s="92" t="s">
        <v>591</v>
      </c>
      <c r="I817" s="98">
        <v>25</v>
      </c>
      <c r="J817" s="5">
        <v>1</v>
      </c>
      <c r="K817" s="5">
        <v>1</v>
      </c>
      <c r="L817" s="5">
        <v>1</v>
      </c>
      <c r="M817" s="5">
        <v>0</v>
      </c>
      <c r="N817" s="5">
        <v>0</v>
      </c>
      <c r="O817" s="5">
        <v>1</v>
      </c>
    </row>
    <row r="818" spans="1:15" hidden="1">
      <c r="A818">
        <v>690</v>
      </c>
      <c r="B818" s="93" t="s">
        <v>493</v>
      </c>
      <c r="C818" t="s">
        <v>77</v>
      </c>
      <c r="E818">
        <v>2</v>
      </c>
      <c r="F818" s="92" t="s">
        <v>588</v>
      </c>
      <c r="G818" s="92" t="s">
        <v>589</v>
      </c>
      <c r="H818" s="92" t="s">
        <v>591</v>
      </c>
      <c r="I818" s="98">
        <v>25</v>
      </c>
      <c r="O818" s="5">
        <v>1</v>
      </c>
    </row>
    <row r="819" spans="1:15" hidden="1">
      <c r="A819">
        <v>694</v>
      </c>
      <c r="B819" s="93" t="s">
        <v>494</v>
      </c>
      <c r="C819" t="s">
        <v>78</v>
      </c>
      <c r="E819">
        <v>2</v>
      </c>
      <c r="F819" s="92" t="s">
        <v>588</v>
      </c>
      <c r="G819" s="92" t="s">
        <v>589</v>
      </c>
      <c r="H819" s="92" t="s">
        <v>591</v>
      </c>
      <c r="I819" s="98">
        <v>25</v>
      </c>
      <c r="O819" s="5">
        <v>1</v>
      </c>
    </row>
    <row r="820" spans="1:15" hidden="1">
      <c r="A820">
        <v>706</v>
      </c>
      <c r="B820" s="93" t="s">
        <v>500</v>
      </c>
      <c r="C820" t="s">
        <v>79</v>
      </c>
      <c r="E820">
        <v>2</v>
      </c>
      <c r="F820" s="92" t="s">
        <v>588</v>
      </c>
      <c r="G820" s="92" t="s">
        <v>589</v>
      </c>
      <c r="H820" s="92" t="s">
        <v>591</v>
      </c>
      <c r="I820" s="98">
        <v>25</v>
      </c>
    </row>
    <row r="821" spans="1:15" hidden="1">
      <c r="A821">
        <v>710</v>
      </c>
      <c r="B821" s="93" t="s">
        <v>501</v>
      </c>
      <c r="C821" t="s">
        <v>80</v>
      </c>
      <c r="E821">
        <v>2</v>
      </c>
      <c r="F821" s="92" t="s">
        <v>588</v>
      </c>
      <c r="G821" s="92" t="s">
        <v>589</v>
      </c>
      <c r="H821" s="92" t="s">
        <v>591</v>
      </c>
      <c r="I821" s="98">
        <v>25</v>
      </c>
      <c r="J821" s="5">
        <v>1</v>
      </c>
      <c r="K821" s="5">
        <v>0</v>
      </c>
      <c r="L821" s="5">
        <v>1</v>
      </c>
      <c r="M821" s="5">
        <v>0</v>
      </c>
      <c r="N821" s="5">
        <v>0</v>
      </c>
      <c r="O821" s="5">
        <v>1</v>
      </c>
    </row>
    <row r="822" spans="1:15" hidden="1">
      <c r="A822">
        <v>728</v>
      </c>
      <c r="B822" s="93" t="s">
        <v>215</v>
      </c>
      <c r="C822" t="s">
        <v>216</v>
      </c>
      <c r="E822">
        <v>2</v>
      </c>
      <c r="F822" s="92" t="s">
        <v>588</v>
      </c>
      <c r="G822" s="92" t="s">
        <v>589</v>
      </c>
      <c r="H822" s="92" t="s">
        <v>591</v>
      </c>
      <c r="I822" s="98">
        <v>25</v>
      </c>
      <c r="O822" s="5">
        <v>1</v>
      </c>
    </row>
    <row r="823" spans="1:15" hidden="1">
      <c r="A823">
        <v>729</v>
      </c>
      <c r="B823" s="93" t="s">
        <v>508</v>
      </c>
      <c r="C823" t="s">
        <v>81</v>
      </c>
      <c r="E823" s="5">
        <v>2</v>
      </c>
      <c r="F823" s="92" t="s">
        <v>588</v>
      </c>
      <c r="G823" s="92" t="s">
        <v>589</v>
      </c>
      <c r="H823" s="92" t="s">
        <v>591</v>
      </c>
      <c r="I823" s="98">
        <v>25</v>
      </c>
      <c r="J823" s="5">
        <v>1</v>
      </c>
      <c r="K823" s="99"/>
      <c r="L823" s="99"/>
      <c r="M823" s="99"/>
      <c r="N823" s="5">
        <v>0</v>
      </c>
      <c r="O823" s="5">
        <v>0</v>
      </c>
    </row>
    <row r="824" spans="1:15" hidden="1">
      <c r="A824">
        <v>748</v>
      </c>
      <c r="B824" s="93" t="s">
        <v>512</v>
      </c>
      <c r="C824" t="s">
        <v>513</v>
      </c>
      <c r="E824" s="5">
        <v>2</v>
      </c>
      <c r="F824" s="92" t="s">
        <v>588</v>
      </c>
      <c r="G824" s="92" t="s">
        <v>589</v>
      </c>
      <c r="H824" s="92" t="s">
        <v>591</v>
      </c>
      <c r="I824" s="98">
        <v>25</v>
      </c>
      <c r="J824" s="5">
        <v>0</v>
      </c>
      <c r="K824" s="5">
        <v>1</v>
      </c>
      <c r="L824" s="5">
        <v>1</v>
      </c>
      <c r="M824" s="5">
        <v>0</v>
      </c>
      <c r="N824" s="5">
        <v>0</v>
      </c>
      <c r="O824" s="5">
        <v>1</v>
      </c>
    </row>
    <row r="825" spans="1:15" hidden="1">
      <c r="A825">
        <v>768</v>
      </c>
      <c r="B825" s="93" t="s">
        <v>521</v>
      </c>
      <c r="C825" t="s">
        <v>82</v>
      </c>
      <c r="E825" s="5">
        <v>2</v>
      </c>
      <c r="F825" s="92" t="s">
        <v>588</v>
      </c>
      <c r="G825" s="92" t="s">
        <v>589</v>
      </c>
      <c r="H825" s="92" t="s">
        <v>591</v>
      </c>
      <c r="I825" s="98">
        <v>25</v>
      </c>
      <c r="J825" s="5">
        <v>1</v>
      </c>
      <c r="K825" s="5">
        <v>1</v>
      </c>
      <c r="L825" s="5">
        <v>1</v>
      </c>
      <c r="M825" s="5">
        <v>1</v>
      </c>
      <c r="N825" s="5">
        <v>0</v>
      </c>
      <c r="O825" s="5">
        <v>0</v>
      </c>
    </row>
    <row r="826" spans="1:15" hidden="1">
      <c r="A826">
        <v>788</v>
      </c>
      <c r="B826" s="93" t="s">
        <v>525</v>
      </c>
      <c r="C826" t="s">
        <v>44</v>
      </c>
      <c r="E826" s="5">
        <v>2</v>
      </c>
      <c r="F826" s="92" t="s">
        <v>588</v>
      </c>
      <c r="G826" s="92" t="s">
        <v>589</v>
      </c>
      <c r="H826" s="92" t="s">
        <v>591</v>
      </c>
      <c r="I826" s="98">
        <v>25</v>
      </c>
      <c r="O826">
        <v>1</v>
      </c>
    </row>
    <row r="827" spans="1:15" hidden="1">
      <c r="A827">
        <v>800</v>
      </c>
      <c r="B827" s="93" t="s">
        <v>530</v>
      </c>
      <c r="C827" t="s">
        <v>83</v>
      </c>
      <c r="E827" s="5">
        <v>2</v>
      </c>
      <c r="F827" s="92" t="s">
        <v>588</v>
      </c>
      <c r="G827" s="92" t="s">
        <v>589</v>
      </c>
      <c r="H827" s="92" t="s">
        <v>591</v>
      </c>
      <c r="I827" s="98">
        <v>25</v>
      </c>
      <c r="O827" s="5">
        <v>1</v>
      </c>
    </row>
    <row r="828" spans="1:15" hidden="1">
      <c r="A828">
        <v>834</v>
      </c>
      <c r="B828" s="93" t="s">
        <v>535</v>
      </c>
      <c r="C828" t="s">
        <v>212</v>
      </c>
      <c r="E828" s="5">
        <v>2</v>
      </c>
      <c r="F828" s="92" t="s">
        <v>588</v>
      </c>
      <c r="G828" s="92" t="s">
        <v>589</v>
      </c>
      <c r="H828" s="92" t="s">
        <v>591</v>
      </c>
      <c r="I828" s="98">
        <v>25</v>
      </c>
      <c r="J828">
        <v>0</v>
      </c>
      <c r="N828">
        <v>0</v>
      </c>
      <c r="O828" s="5">
        <v>1</v>
      </c>
    </row>
    <row r="829" spans="1:15" hidden="1">
      <c r="A829">
        <v>732</v>
      </c>
      <c r="B829" s="93" t="s">
        <v>550</v>
      </c>
      <c r="C829" t="s">
        <v>45</v>
      </c>
      <c r="E829" s="5">
        <v>2</v>
      </c>
      <c r="F829" s="92" t="s">
        <v>588</v>
      </c>
      <c r="G829" s="92" t="s">
        <v>589</v>
      </c>
      <c r="H829" s="92" t="s">
        <v>591</v>
      </c>
      <c r="I829" s="98">
        <v>25</v>
      </c>
    </row>
    <row r="830" spans="1:15" hidden="1">
      <c r="A830">
        <v>894</v>
      </c>
      <c r="B830" s="93" t="s">
        <v>552</v>
      </c>
      <c r="C830" t="s">
        <v>84</v>
      </c>
      <c r="E830" s="5">
        <v>2</v>
      </c>
      <c r="F830" s="92" t="s">
        <v>588</v>
      </c>
      <c r="G830" s="92" t="s">
        <v>589</v>
      </c>
      <c r="H830" s="92" t="s">
        <v>591</v>
      </c>
      <c r="I830" s="98">
        <v>25</v>
      </c>
      <c r="O830" s="5">
        <v>1</v>
      </c>
    </row>
    <row r="831" spans="1:15" hidden="1">
      <c r="A831">
        <v>716</v>
      </c>
      <c r="B831" s="93" t="s">
        <v>207</v>
      </c>
      <c r="C831" t="s">
        <v>85</v>
      </c>
      <c r="E831" s="5">
        <v>2</v>
      </c>
      <c r="F831" s="92" t="s">
        <v>588</v>
      </c>
      <c r="G831" s="92" t="s">
        <v>589</v>
      </c>
      <c r="H831" s="92" t="s">
        <v>591</v>
      </c>
      <c r="I831" s="98">
        <v>25</v>
      </c>
      <c r="J831" s="5">
        <v>1</v>
      </c>
      <c r="K831" s="5">
        <v>1</v>
      </c>
      <c r="L831" s="5">
        <v>1</v>
      </c>
      <c r="M831" s="5">
        <v>0</v>
      </c>
      <c r="N831" s="5">
        <v>0</v>
      </c>
      <c r="O831" s="5">
        <v>1</v>
      </c>
    </row>
    <row r="832" spans="1:15" hidden="1">
      <c r="A832">
        <v>4</v>
      </c>
      <c r="B832" s="93" t="s">
        <v>272</v>
      </c>
      <c r="C832" t="s">
        <v>127</v>
      </c>
      <c r="E832" s="5">
        <v>142</v>
      </c>
      <c r="F832" s="5" t="s">
        <v>222</v>
      </c>
      <c r="G832" s="92" t="s">
        <v>589</v>
      </c>
      <c r="H832" s="92" t="s">
        <v>591</v>
      </c>
      <c r="I832" s="98">
        <v>26</v>
      </c>
      <c r="O832" s="5">
        <v>1</v>
      </c>
    </row>
    <row r="833" spans="1:15" hidden="1">
      <c r="A833">
        <v>51</v>
      </c>
      <c r="B833" s="93" t="s">
        <v>283</v>
      </c>
      <c r="C833" t="s">
        <v>151</v>
      </c>
      <c r="E833" s="5">
        <v>142</v>
      </c>
      <c r="F833" s="5" t="s">
        <v>222</v>
      </c>
      <c r="G833" s="92" t="s">
        <v>589</v>
      </c>
      <c r="H833" s="92" t="s">
        <v>591</v>
      </c>
      <c r="I833" s="98">
        <v>26</v>
      </c>
      <c r="J833" s="5">
        <v>1</v>
      </c>
      <c r="K833" s="5">
        <v>1</v>
      </c>
      <c r="L833" s="5">
        <v>1</v>
      </c>
      <c r="M833" s="5">
        <v>0</v>
      </c>
      <c r="N833" s="5">
        <v>1</v>
      </c>
      <c r="O833" s="5">
        <v>1</v>
      </c>
    </row>
    <row r="834" spans="1:15" hidden="1">
      <c r="A834">
        <v>31</v>
      </c>
      <c r="B834" s="93" t="s">
        <v>287</v>
      </c>
      <c r="C834" t="s">
        <v>152</v>
      </c>
      <c r="E834" s="5">
        <v>142</v>
      </c>
      <c r="F834" s="5" t="s">
        <v>222</v>
      </c>
      <c r="G834" s="92" t="s">
        <v>589</v>
      </c>
      <c r="H834" s="92" t="s">
        <v>591</v>
      </c>
      <c r="I834" s="98">
        <v>26</v>
      </c>
    </row>
    <row r="835" spans="1:15" hidden="1">
      <c r="A835">
        <v>48</v>
      </c>
      <c r="B835" s="93" t="s">
        <v>289</v>
      </c>
      <c r="C835" t="s">
        <v>153</v>
      </c>
      <c r="E835" s="5">
        <v>142</v>
      </c>
      <c r="F835" s="5" t="s">
        <v>222</v>
      </c>
      <c r="G835" s="92" t="s">
        <v>589</v>
      </c>
      <c r="H835" s="92" t="s">
        <v>591</v>
      </c>
      <c r="I835" s="98">
        <v>26</v>
      </c>
    </row>
    <row r="836" spans="1:15" hidden="1">
      <c r="A836">
        <v>50</v>
      </c>
      <c r="B836" s="93" t="s">
        <v>290</v>
      </c>
      <c r="C836" t="s">
        <v>128</v>
      </c>
      <c r="E836" s="5">
        <v>142</v>
      </c>
      <c r="F836" s="5" t="s">
        <v>222</v>
      </c>
      <c r="G836" s="92" t="s">
        <v>589</v>
      </c>
      <c r="H836" s="92" t="s">
        <v>591</v>
      </c>
      <c r="I836" s="98">
        <v>26</v>
      </c>
      <c r="J836" s="5">
        <v>0</v>
      </c>
      <c r="K836" s="5">
        <v>1</v>
      </c>
      <c r="L836" s="5">
        <v>1</v>
      </c>
      <c r="M836" s="5">
        <v>0</v>
      </c>
      <c r="N836" s="5">
        <v>1</v>
      </c>
      <c r="O836" s="5">
        <v>1</v>
      </c>
    </row>
    <row r="837" spans="1:15" hidden="1">
      <c r="A837">
        <v>64</v>
      </c>
      <c r="B837" s="93" t="s">
        <v>297</v>
      </c>
      <c r="C837" t="s">
        <v>129</v>
      </c>
      <c r="E837" s="5">
        <v>142</v>
      </c>
      <c r="F837" s="5" t="s">
        <v>222</v>
      </c>
      <c r="G837" s="92" t="s">
        <v>589</v>
      </c>
      <c r="H837" s="92" t="s">
        <v>591</v>
      </c>
      <c r="I837" s="98">
        <v>26</v>
      </c>
      <c r="O837" s="5">
        <v>1</v>
      </c>
    </row>
    <row r="838" spans="1:15" hidden="1">
      <c r="A838">
        <v>96</v>
      </c>
      <c r="B838" s="93" t="s">
        <v>308</v>
      </c>
      <c r="C838" t="s">
        <v>141</v>
      </c>
      <c r="E838" s="5">
        <v>142</v>
      </c>
      <c r="F838" s="5" t="s">
        <v>222</v>
      </c>
      <c r="G838" s="92" t="s">
        <v>589</v>
      </c>
      <c r="H838" s="92" t="s">
        <v>591</v>
      </c>
      <c r="I838" s="98">
        <v>26</v>
      </c>
      <c r="J838" s="5">
        <v>0</v>
      </c>
      <c r="K838" s="99"/>
      <c r="L838" s="99"/>
      <c r="M838" s="99"/>
      <c r="N838" s="5">
        <v>1</v>
      </c>
      <c r="O838" s="5">
        <v>1</v>
      </c>
    </row>
    <row r="839" spans="1:15" hidden="1">
      <c r="A839">
        <v>116</v>
      </c>
      <c r="B839" s="93" t="s">
        <v>314</v>
      </c>
      <c r="C839" t="s">
        <v>142</v>
      </c>
      <c r="E839" s="5">
        <v>142</v>
      </c>
      <c r="F839" s="5" t="s">
        <v>222</v>
      </c>
      <c r="G839" s="92" t="s">
        <v>589</v>
      </c>
      <c r="H839" s="92" t="s">
        <v>591</v>
      </c>
      <c r="I839" s="98">
        <v>26</v>
      </c>
      <c r="J839" s="5">
        <v>1</v>
      </c>
      <c r="K839" s="5">
        <v>1</v>
      </c>
      <c r="L839" s="5">
        <v>1</v>
      </c>
      <c r="M839" s="5">
        <v>0</v>
      </c>
      <c r="N839" s="5">
        <v>0</v>
      </c>
      <c r="O839" s="5">
        <v>0</v>
      </c>
    </row>
    <row r="840" spans="1:15" hidden="1">
      <c r="A840">
        <v>156</v>
      </c>
      <c r="B840" s="93" t="s">
        <v>322</v>
      </c>
      <c r="C840" t="s">
        <v>125</v>
      </c>
      <c r="E840" s="5">
        <v>142</v>
      </c>
      <c r="F840" s="5" t="s">
        <v>222</v>
      </c>
      <c r="G840" s="92" t="s">
        <v>589</v>
      </c>
      <c r="H840" s="92" t="s">
        <v>591</v>
      </c>
      <c r="I840" s="98">
        <v>26</v>
      </c>
      <c r="J840" s="5">
        <v>1</v>
      </c>
      <c r="K840" s="5">
        <v>0</v>
      </c>
      <c r="L840" s="5">
        <v>1</v>
      </c>
      <c r="M840" s="5">
        <v>0</v>
      </c>
      <c r="N840" s="5">
        <v>1</v>
      </c>
      <c r="O840" s="5">
        <v>1</v>
      </c>
    </row>
    <row r="841" spans="1:15" hidden="1">
      <c r="A841">
        <v>344</v>
      </c>
      <c r="B841" s="93" t="s">
        <v>199</v>
      </c>
      <c r="C841" t="s">
        <v>323</v>
      </c>
      <c r="E841" s="5">
        <v>142</v>
      </c>
      <c r="F841" s="5" t="s">
        <v>222</v>
      </c>
      <c r="G841" s="92" t="s">
        <v>589</v>
      </c>
      <c r="H841" s="92" t="s">
        <v>591</v>
      </c>
      <c r="I841" s="98">
        <v>26</v>
      </c>
      <c r="J841" s="5">
        <v>0</v>
      </c>
      <c r="K841" s="5">
        <v>0</v>
      </c>
      <c r="L841" s="5">
        <v>1</v>
      </c>
      <c r="M841" s="5">
        <v>0</v>
      </c>
      <c r="N841" s="5">
        <v>1</v>
      </c>
      <c r="O841" s="5">
        <v>1</v>
      </c>
    </row>
    <row r="842" spans="1:15" hidden="1">
      <c r="A842">
        <v>446</v>
      </c>
      <c r="B842" s="93" t="s">
        <v>324</v>
      </c>
      <c r="C842" t="s">
        <v>325</v>
      </c>
      <c r="E842" s="5">
        <v>142</v>
      </c>
      <c r="F842" s="5" t="s">
        <v>222</v>
      </c>
      <c r="G842" s="92" t="s">
        <v>589</v>
      </c>
      <c r="H842" s="92" t="s">
        <v>591</v>
      </c>
      <c r="I842" s="98">
        <v>26</v>
      </c>
    </row>
    <row r="843" spans="1:15" hidden="1">
      <c r="A843">
        <v>196</v>
      </c>
      <c r="B843" s="93" t="s">
        <v>341</v>
      </c>
      <c r="C843" t="s">
        <v>154</v>
      </c>
      <c r="E843" s="5">
        <v>142</v>
      </c>
      <c r="F843" s="5" t="s">
        <v>222</v>
      </c>
      <c r="G843" s="92" t="s">
        <v>589</v>
      </c>
      <c r="H843" s="92" t="s">
        <v>591</v>
      </c>
      <c r="I843" s="98">
        <v>26</v>
      </c>
      <c r="J843" s="5">
        <v>1</v>
      </c>
      <c r="K843" s="5">
        <v>0</v>
      </c>
      <c r="L843" s="5">
        <v>1</v>
      </c>
      <c r="M843" s="5">
        <v>0</v>
      </c>
      <c r="N843" s="5">
        <v>1</v>
      </c>
      <c r="O843" s="5">
        <v>1</v>
      </c>
    </row>
    <row r="844" spans="1:15" hidden="1">
      <c r="A844">
        <v>408</v>
      </c>
      <c r="B844" s="93" t="s">
        <v>344</v>
      </c>
      <c r="C844" t="s">
        <v>345</v>
      </c>
      <c r="E844" s="5">
        <v>142</v>
      </c>
      <c r="F844" s="5" t="s">
        <v>222</v>
      </c>
      <c r="G844" s="92" t="s">
        <v>589</v>
      </c>
      <c r="H844" s="92" t="s">
        <v>591</v>
      </c>
      <c r="I844" s="98">
        <v>26</v>
      </c>
    </row>
    <row r="845" spans="1:15" hidden="1">
      <c r="A845">
        <v>268</v>
      </c>
      <c r="B845" s="93" t="s">
        <v>372</v>
      </c>
      <c r="C845" t="s">
        <v>155</v>
      </c>
      <c r="E845" s="5">
        <v>142</v>
      </c>
      <c r="F845" s="5" t="s">
        <v>222</v>
      </c>
      <c r="G845" s="92" t="s">
        <v>589</v>
      </c>
      <c r="H845" s="92" t="s">
        <v>591</v>
      </c>
      <c r="I845" s="98">
        <v>26</v>
      </c>
      <c r="J845" s="5">
        <v>1</v>
      </c>
      <c r="K845" s="5">
        <v>0</v>
      </c>
      <c r="L845" s="5">
        <v>1</v>
      </c>
      <c r="M845" s="5">
        <v>0</v>
      </c>
      <c r="N845" s="5">
        <v>1</v>
      </c>
      <c r="O845" s="5">
        <v>1</v>
      </c>
    </row>
    <row r="846" spans="1:15" hidden="1">
      <c r="A846">
        <v>356</v>
      </c>
      <c r="B846" s="93" t="s">
        <v>396</v>
      </c>
      <c r="C846" t="s">
        <v>130</v>
      </c>
      <c r="E846" s="5">
        <v>142</v>
      </c>
      <c r="F846" s="5" t="s">
        <v>222</v>
      </c>
      <c r="G846" s="92" t="s">
        <v>589</v>
      </c>
      <c r="H846" s="92" t="s">
        <v>591</v>
      </c>
      <c r="I846" s="98">
        <v>26</v>
      </c>
      <c r="O846">
        <v>0</v>
      </c>
    </row>
    <row r="847" spans="1:15" hidden="1">
      <c r="A847">
        <v>360</v>
      </c>
      <c r="B847" s="93" t="s">
        <v>397</v>
      </c>
      <c r="C847" t="s">
        <v>143</v>
      </c>
      <c r="E847" s="5">
        <v>142</v>
      </c>
      <c r="F847" s="5" t="s">
        <v>222</v>
      </c>
      <c r="G847" s="92" t="s">
        <v>589</v>
      </c>
      <c r="H847" s="92" t="s">
        <v>591</v>
      </c>
      <c r="I847" s="98">
        <v>26</v>
      </c>
      <c r="O847">
        <v>0</v>
      </c>
    </row>
    <row r="848" spans="1:15" hidden="1">
      <c r="A848">
        <v>364</v>
      </c>
      <c r="B848" s="93" t="s">
        <v>398</v>
      </c>
      <c r="C848" t="s">
        <v>131</v>
      </c>
      <c r="E848" s="5">
        <v>142</v>
      </c>
      <c r="F848" s="5" t="s">
        <v>222</v>
      </c>
      <c r="G848" s="92" t="s">
        <v>589</v>
      </c>
      <c r="H848" s="92" t="s">
        <v>591</v>
      </c>
      <c r="I848" s="98">
        <v>26</v>
      </c>
    </row>
    <row r="849" spans="1:15" hidden="1">
      <c r="A849">
        <v>368</v>
      </c>
      <c r="B849" s="93" t="s">
        <v>399</v>
      </c>
      <c r="C849" t="s">
        <v>156</v>
      </c>
      <c r="E849" s="5">
        <v>142</v>
      </c>
      <c r="F849" s="5" t="s">
        <v>222</v>
      </c>
      <c r="G849" s="92" t="s">
        <v>589</v>
      </c>
      <c r="H849" s="92" t="s">
        <v>591</v>
      </c>
      <c r="I849" s="98">
        <v>26</v>
      </c>
      <c r="O849">
        <v>0</v>
      </c>
    </row>
    <row r="850" spans="1:15" hidden="1">
      <c r="A850">
        <v>376</v>
      </c>
      <c r="B850" s="93" t="s">
        <v>401</v>
      </c>
      <c r="C850" t="s">
        <v>402</v>
      </c>
      <c r="E850" s="5">
        <v>142</v>
      </c>
      <c r="F850" s="5" t="s">
        <v>222</v>
      </c>
      <c r="G850" s="92" t="s">
        <v>589</v>
      </c>
      <c r="H850" s="92" t="s">
        <v>591</v>
      </c>
      <c r="I850" s="98">
        <v>26</v>
      </c>
      <c r="J850" s="5">
        <v>1</v>
      </c>
      <c r="K850" s="5">
        <v>0</v>
      </c>
      <c r="L850" s="5">
        <v>1</v>
      </c>
      <c r="M850" s="5">
        <v>1</v>
      </c>
      <c r="N850" s="5">
        <v>1</v>
      </c>
      <c r="O850" s="5">
        <v>1</v>
      </c>
    </row>
    <row r="851" spans="1:15" hidden="1">
      <c r="A851">
        <v>392</v>
      </c>
      <c r="B851" s="93" t="s">
        <v>405</v>
      </c>
      <c r="C851" t="s">
        <v>37</v>
      </c>
      <c r="E851" s="5">
        <v>142</v>
      </c>
      <c r="F851" s="5" t="s">
        <v>222</v>
      </c>
      <c r="G851" s="92" t="s">
        <v>589</v>
      </c>
      <c r="H851" s="92" t="s">
        <v>591</v>
      </c>
      <c r="I851" s="98">
        <v>26</v>
      </c>
      <c r="J851" s="5">
        <v>1</v>
      </c>
      <c r="K851" s="5">
        <v>0</v>
      </c>
      <c r="L851" s="5">
        <v>1</v>
      </c>
      <c r="M851" s="5">
        <v>0</v>
      </c>
      <c r="N851" s="5">
        <v>1</v>
      </c>
      <c r="O851" s="5">
        <v>1</v>
      </c>
    </row>
    <row r="852" spans="1:15" hidden="1">
      <c r="A852">
        <v>400</v>
      </c>
      <c r="B852" s="93" t="s">
        <v>408</v>
      </c>
      <c r="C852" t="s">
        <v>157</v>
      </c>
      <c r="E852" s="5">
        <v>142</v>
      </c>
      <c r="F852" s="5" t="s">
        <v>222</v>
      </c>
      <c r="G852" s="92" t="s">
        <v>589</v>
      </c>
      <c r="H852" s="92" t="s">
        <v>591</v>
      </c>
      <c r="I852" s="98">
        <v>26</v>
      </c>
    </row>
    <row r="853" spans="1:15" hidden="1">
      <c r="A853">
        <v>398</v>
      </c>
      <c r="B853" s="93" t="s">
        <v>409</v>
      </c>
      <c r="C853" t="s">
        <v>132</v>
      </c>
      <c r="E853" s="5">
        <v>142</v>
      </c>
      <c r="F853" s="5" t="s">
        <v>222</v>
      </c>
      <c r="G853" s="92" t="s">
        <v>589</v>
      </c>
      <c r="H853" s="92" t="s">
        <v>591</v>
      </c>
      <c r="I853" s="98">
        <v>26</v>
      </c>
    </row>
    <row r="854" spans="1:15" hidden="1">
      <c r="A854">
        <v>414</v>
      </c>
      <c r="B854" s="93" t="s">
        <v>412</v>
      </c>
      <c r="C854" t="s">
        <v>158</v>
      </c>
      <c r="E854" s="5">
        <v>142</v>
      </c>
      <c r="F854" s="5" t="s">
        <v>222</v>
      </c>
      <c r="G854" s="92" t="s">
        <v>589</v>
      </c>
      <c r="H854" s="92" t="s">
        <v>591</v>
      </c>
      <c r="I854" s="98">
        <v>26</v>
      </c>
    </row>
    <row r="855" spans="1:15" hidden="1">
      <c r="A855">
        <v>417</v>
      </c>
      <c r="B855" s="93" t="s">
        <v>413</v>
      </c>
      <c r="C855" t="s">
        <v>133</v>
      </c>
      <c r="E855" s="5">
        <v>142</v>
      </c>
      <c r="F855" s="5" t="s">
        <v>222</v>
      </c>
      <c r="G855" s="92" t="s">
        <v>589</v>
      </c>
      <c r="H855" s="92" t="s">
        <v>591</v>
      </c>
      <c r="I855" s="98">
        <v>26</v>
      </c>
      <c r="O855" s="5">
        <v>1</v>
      </c>
    </row>
    <row r="856" spans="1:15" hidden="1">
      <c r="A856">
        <v>418</v>
      </c>
      <c r="B856" s="93" t="s">
        <v>414</v>
      </c>
      <c r="C856" t="s">
        <v>415</v>
      </c>
      <c r="E856" s="5">
        <v>142</v>
      </c>
      <c r="F856" s="5" t="s">
        <v>222</v>
      </c>
      <c r="G856" s="92" t="s">
        <v>589</v>
      </c>
      <c r="H856" s="92" t="s">
        <v>591</v>
      </c>
      <c r="I856" s="98">
        <v>26</v>
      </c>
      <c r="O856" s="5">
        <v>1</v>
      </c>
    </row>
    <row r="857" spans="1:15" hidden="1">
      <c r="A857">
        <v>422</v>
      </c>
      <c r="B857" s="93" t="s">
        <v>417</v>
      </c>
      <c r="C857" t="s">
        <v>159</v>
      </c>
      <c r="E857" s="5">
        <v>142</v>
      </c>
      <c r="F857" s="5" t="s">
        <v>222</v>
      </c>
      <c r="G857" s="92" t="s">
        <v>589</v>
      </c>
      <c r="H857" s="92" t="s">
        <v>591</v>
      </c>
      <c r="I857" s="98">
        <v>26</v>
      </c>
    </row>
    <row r="858" spans="1:15" hidden="1">
      <c r="A858">
        <v>458</v>
      </c>
      <c r="B858" s="93" t="s">
        <v>427</v>
      </c>
      <c r="C858" t="s">
        <v>144</v>
      </c>
      <c r="E858" s="5">
        <v>142</v>
      </c>
      <c r="F858" s="5" t="s">
        <v>222</v>
      </c>
      <c r="G858" s="92" t="s">
        <v>589</v>
      </c>
      <c r="H858" s="92" t="s">
        <v>591</v>
      </c>
      <c r="I858" s="98">
        <v>26</v>
      </c>
    </row>
    <row r="859" spans="1:15" hidden="1">
      <c r="A859">
        <v>462</v>
      </c>
      <c r="B859" s="93" t="s">
        <v>428</v>
      </c>
      <c r="C859" t="s">
        <v>134</v>
      </c>
      <c r="E859" s="5">
        <v>142</v>
      </c>
      <c r="F859" s="5" t="s">
        <v>222</v>
      </c>
      <c r="G859" s="92" t="s">
        <v>589</v>
      </c>
      <c r="H859" s="92" t="s">
        <v>591</v>
      </c>
      <c r="I859" s="98">
        <v>26</v>
      </c>
      <c r="J859" s="5">
        <v>1</v>
      </c>
      <c r="K859" s="5">
        <v>1</v>
      </c>
      <c r="L859" s="5">
        <v>1</v>
      </c>
      <c r="M859" s="5">
        <v>0</v>
      </c>
      <c r="N859" s="5">
        <v>0</v>
      </c>
      <c r="O859" s="5">
        <v>1</v>
      </c>
    </row>
    <row r="860" spans="1:15" hidden="1">
      <c r="A860">
        <v>496</v>
      </c>
      <c r="B860" s="93" t="s">
        <v>438</v>
      </c>
      <c r="C860" t="s">
        <v>126</v>
      </c>
      <c r="E860" s="5">
        <v>142</v>
      </c>
      <c r="F860" s="5" t="s">
        <v>222</v>
      </c>
      <c r="G860" s="92" t="s">
        <v>589</v>
      </c>
      <c r="H860" s="92" t="s">
        <v>591</v>
      </c>
      <c r="I860" s="98">
        <v>26</v>
      </c>
      <c r="J860" s="5">
        <v>1</v>
      </c>
      <c r="K860" s="5">
        <v>1</v>
      </c>
      <c r="L860" s="5">
        <v>1</v>
      </c>
      <c r="M860" s="5">
        <v>0</v>
      </c>
      <c r="N860" s="5">
        <v>1</v>
      </c>
      <c r="O860" s="5">
        <v>1</v>
      </c>
    </row>
    <row r="861" spans="1:15" hidden="1">
      <c r="A861">
        <v>104</v>
      </c>
      <c r="B861" s="93" t="s">
        <v>442</v>
      </c>
      <c r="C861" t="s">
        <v>145</v>
      </c>
      <c r="E861" s="5">
        <v>142</v>
      </c>
      <c r="F861" s="5" t="s">
        <v>222</v>
      </c>
      <c r="G861" s="92" t="s">
        <v>589</v>
      </c>
      <c r="H861" s="92" t="s">
        <v>591</v>
      </c>
      <c r="I861" s="98">
        <v>26</v>
      </c>
      <c r="O861">
        <v>1</v>
      </c>
    </row>
    <row r="862" spans="1:15" hidden="1">
      <c r="A862">
        <v>524</v>
      </c>
      <c r="B862" s="93" t="s">
        <v>445</v>
      </c>
      <c r="C862" t="s">
        <v>135</v>
      </c>
      <c r="E862" s="5">
        <v>142</v>
      </c>
      <c r="F862" s="5" t="s">
        <v>222</v>
      </c>
      <c r="G862" s="92" t="s">
        <v>589</v>
      </c>
      <c r="H862" s="92" t="s">
        <v>591</v>
      </c>
      <c r="I862" s="98">
        <v>26</v>
      </c>
      <c r="J862" s="5">
        <v>0</v>
      </c>
      <c r="K862" s="5">
        <v>1</v>
      </c>
      <c r="L862" s="5">
        <v>1</v>
      </c>
      <c r="M862" s="5">
        <v>0</v>
      </c>
      <c r="N862" s="5">
        <v>0</v>
      </c>
      <c r="O862" s="5">
        <v>1</v>
      </c>
    </row>
    <row r="863" spans="1:15" hidden="1">
      <c r="A863">
        <v>512</v>
      </c>
      <c r="B863" s="93" t="s">
        <v>457</v>
      </c>
      <c r="C863" t="s">
        <v>160</v>
      </c>
      <c r="E863" s="5">
        <v>142</v>
      </c>
      <c r="F863" s="5" t="s">
        <v>222</v>
      </c>
      <c r="G863" s="92" t="s">
        <v>589</v>
      </c>
      <c r="H863" s="92" t="s">
        <v>591</v>
      </c>
      <c r="I863" s="98">
        <v>26</v>
      </c>
    </row>
    <row r="864" spans="1:15" hidden="1">
      <c r="A864">
        <v>586</v>
      </c>
      <c r="B864" s="93" t="s">
        <v>458</v>
      </c>
      <c r="C864" t="s">
        <v>136</v>
      </c>
      <c r="E864" s="5">
        <v>142</v>
      </c>
      <c r="F864" s="5" t="s">
        <v>222</v>
      </c>
      <c r="G864" s="92" t="s">
        <v>589</v>
      </c>
      <c r="H864" s="92" t="s">
        <v>591</v>
      </c>
      <c r="I864" s="98">
        <v>26</v>
      </c>
      <c r="J864" s="5">
        <v>1</v>
      </c>
      <c r="K864" s="5">
        <v>0</v>
      </c>
      <c r="L864" s="5">
        <v>1</v>
      </c>
      <c r="M864" s="5">
        <v>0</v>
      </c>
      <c r="N864" s="5">
        <v>1</v>
      </c>
      <c r="O864" s="5">
        <v>1</v>
      </c>
    </row>
    <row r="865" spans="1:15" hidden="1">
      <c r="A865">
        <v>608</v>
      </c>
      <c r="B865" s="93" t="s">
        <v>464</v>
      </c>
      <c r="C865" t="s">
        <v>146</v>
      </c>
      <c r="E865" s="5">
        <v>142</v>
      </c>
      <c r="F865" s="5" t="s">
        <v>222</v>
      </c>
      <c r="G865" s="92" t="s">
        <v>589</v>
      </c>
      <c r="H865" s="92" t="s">
        <v>591</v>
      </c>
      <c r="I865" s="98">
        <v>26</v>
      </c>
      <c r="J865" s="5">
        <v>1</v>
      </c>
      <c r="O865" s="5">
        <v>1</v>
      </c>
    </row>
    <row r="866" spans="1:15" hidden="1">
      <c r="A866">
        <v>634</v>
      </c>
      <c r="B866" s="93" t="s">
        <v>470</v>
      </c>
      <c r="C866" t="s">
        <v>161</v>
      </c>
      <c r="E866" s="5">
        <v>142</v>
      </c>
      <c r="F866" s="5" t="s">
        <v>222</v>
      </c>
      <c r="G866" s="92" t="s">
        <v>589</v>
      </c>
      <c r="H866" s="92" t="s">
        <v>591</v>
      </c>
      <c r="I866" s="98">
        <v>26</v>
      </c>
    </row>
    <row r="867" spans="1:15" hidden="1">
      <c r="A867">
        <v>410</v>
      </c>
      <c r="B867" s="93" t="s">
        <v>471</v>
      </c>
      <c r="C867" t="s">
        <v>472</v>
      </c>
      <c r="E867" s="5">
        <v>142</v>
      </c>
      <c r="F867" s="5" t="s">
        <v>222</v>
      </c>
      <c r="G867" s="92" t="s">
        <v>589</v>
      </c>
      <c r="H867" s="92" t="s">
        <v>591</v>
      </c>
      <c r="I867" s="98">
        <v>26</v>
      </c>
      <c r="J867">
        <v>1</v>
      </c>
      <c r="K867" s="5">
        <v>0</v>
      </c>
      <c r="L867" s="5">
        <v>1</v>
      </c>
      <c r="M867" s="5">
        <v>0</v>
      </c>
      <c r="N867" s="5">
        <v>1</v>
      </c>
      <c r="O867" s="5">
        <v>1</v>
      </c>
    </row>
    <row r="868" spans="1:15" hidden="1">
      <c r="A868">
        <v>682</v>
      </c>
      <c r="B868" s="93" t="s">
        <v>491</v>
      </c>
      <c r="C868" t="s">
        <v>162</v>
      </c>
      <c r="E868" s="5">
        <v>142</v>
      </c>
      <c r="F868" s="5" t="s">
        <v>222</v>
      </c>
      <c r="G868" s="92" t="s">
        <v>589</v>
      </c>
      <c r="H868" s="92" t="s">
        <v>591</v>
      </c>
      <c r="I868" s="98">
        <v>26</v>
      </c>
    </row>
    <row r="869" spans="1:15" hidden="1">
      <c r="A869">
        <v>702</v>
      </c>
      <c r="B869" s="93" t="s">
        <v>495</v>
      </c>
      <c r="C869" t="s">
        <v>147</v>
      </c>
      <c r="E869" s="5">
        <v>142</v>
      </c>
      <c r="F869" s="5" t="s">
        <v>222</v>
      </c>
      <c r="G869" s="92" t="s">
        <v>589</v>
      </c>
      <c r="H869" s="92" t="s">
        <v>591</v>
      </c>
      <c r="I869" s="98">
        <v>26</v>
      </c>
      <c r="J869" s="5">
        <v>0</v>
      </c>
      <c r="K869" s="5">
        <v>0</v>
      </c>
      <c r="L869" s="5">
        <v>1</v>
      </c>
      <c r="M869" s="5">
        <v>0</v>
      </c>
      <c r="N869" s="5">
        <v>1</v>
      </c>
      <c r="O869" s="99">
        <v>1</v>
      </c>
    </row>
    <row r="870" spans="1:15" hidden="1">
      <c r="A870">
        <v>144</v>
      </c>
      <c r="B870" s="93" t="s">
        <v>505</v>
      </c>
      <c r="C870" t="s">
        <v>137</v>
      </c>
      <c r="E870" s="5">
        <v>142</v>
      </c>
      <c r="F870" s="5" t="s">
        <v>222</v>
      </c>
      <c r="G870" s="92" t="s">
        <v>589</v>
      </c>
      <c r="H870" s="92" t="s">
        <v>591</v>
      </c>
      <c r="I870" s="98">
        <v>26</v>
      </c>
      <c r="O870">
        <v>0</v>
      </c>
    </row>
    <row r="871" spans="1:15" hidden="1">
      <c r="A871">
        <v>275</v>
      </c>
      <c r="B871" s="93" t="s">
        <v>506</v>
      </c>
      <c r="C871" t="s">
        <v>507</v>
      </c>
      <c r="E871" s="5">
        <v>142</v>
      </c>
      <c r="F871" s="5" t="s">
        <v>222</v>
      </c>
      <c r="G871" s="92" t="s">
        <v>589</v>
      </c>
      <c r="H871" s="92" t="s">
        <v>591</v>
      </c>
      <c r="I871" s="98">
        <v>26</v>
      </c>
      <c r="J871" s="5">
        <v>1</v>
      </c>
      <c r="K871" s="5">
        <v>1</v>
      </c>
      <c r="L871" s="5">
        <v>1</v>
      </c>
      <c r="M871" s="5">
        <v>0</v>
      </c>
      <c r="N871" s="5">
        <v>0</v>
      </c>
      <c r="O871" s="5">
        <v>1</v>
      </c>
    </row>
    <row r="872" spans="1:15" hidden="1">
      <c r="A872">
        <v>760</v>
      </c>
      <c r="B872" s="93" t="s">
        <v>516</v>
      </c>
      <c r="C872" t="s">
        <v>163</v>
      </c>
      <c r="E872" s="5">
        <v>142</v>
      </c>
      <c r="F872" s="5" t="s">
        <v>222</v>
      </c>
      <c r="G872" s="92" t="s">
        <v>589</v>
      </c>
      <c r="H872" s="92" t="s">
        <v>591</v>
      </c>
      <c r="I872" s="98">
        <v>26</v>
      </c>
      <c r="O872">
        <v>0</v>
      </c>
    </row>
    <row r="873" spans="1:15" hidden="1">
      <c r="A873">
        <v>762</v>
      </c>
      <c r="B873" s="93" t="s">
        <v>517</v>
      </c>
      <c r="C873" t="s">
        <v>138</v>
      </c>
      <c r="E873" s="5">
        <v>142</v>
      </c>
      <c r="F873" s="5" t="s">
        <v>222</v>
      </c>
      <c r="G873" s="92" t="s">
        <v>589</v>
      </c>
      <c r="H873" s="92" t="s">
        <v>591</v>
      </c>
      <c r="I873" s="98">
        <v>26</v>
      </c>
      <c r="J873" s="5">
        <v>1</v>
      </c>
      <c r="K873" s="5">
        <v>1</v>
      </c>
      <c r="L873" s="5">
        <v>1</v>
      </c>
      <c r="M873" s="5">
        <v>1</v>
      </c>
      <c r="N873" s="5">
        <v>0</v>
      </c>
      <c r="O873" s="5">
        <v>0</v>
      </c>
    </row>
    <row r="874" spans="1:15" hidden="1">
      <c r="A874">
        <v>764</v>
      </c>
      <c r="B874" s="93" t="s">
        <v>518</v>
      </c>
      <c r="C874" t="s">
        <v>148</v>
      </c>
      <c r="E874" s="5">
        <v>142</v>
      </c>
      <c r="F874" s="5" t="s">
        <v>222</v>
      </c>
      <c r="G874" s="92" t="s">
        <v>589</v>
      </c>
      <c r="H874" s="92" t="s">
        <v>591</v>
      </c>
      <c r="I874" s="98">
        <v>26</v>
      </c>
      <c r="J874" s="5">
        <v>1</v>
      </c>
      <c r="O874" s="5">
        <v>1</v>
      </c>
    </row>
    <row r="875" spans="1:15" hidden="1">
      <c r="A875">
        <v>626</v>
      </c>
      <c r="B875" s="93" t="s">
        <v>205</v>
      </c>
      <c r="C875" t="s">
        <v>149</v>
      </c>
      <c r="E875" s="5">
        <v>142</v>
      </c>
      <c r="F875" s="5" t="s">
        <v>222</v>
      </c>
      <c r="G875" s="92" t="s">
        <v>589</v>
      </c>
      <c r="H875" s="92" t="s">
        <v>591</v>
      </c>
      <c r="I875" s="98">
        <v>26</v>
      </c>
      <c r="J875" s="5">
        <v>0</v>
      </c>
      <c r="K875" s="5">
        <v>1</v>
      </c>
      <c r="L875" s="5">
        <v>1</v>
      </c>
      <c r="M875" s="5">
        <v>0</v>
      </c>
      <c r="N875" s="5">
        <v>0</v>
      </c>
      <c r="O875" s="5">
        <v>1</v>
      </c>
    </row>
    <row r="876" spans="1:15" hidden="1">
      <c r="A876">
        <v>792</v>
      </c>
      <c r="B876" s="93" t="s">
        <v>526</v>
      </c>
      <c r="C876" t="s">
        <v>164</v>
      </c>
      <c r="E876" s="5">
        <v>142</v>
      </c>
      <c r="F876" s="5" t="s">
        <v>222</v>
      </c>
      <c r="G876" s="92" t="s">
        <v>589</v>
      </c>
      <c r="H876" s="92" t="s">
        <v>591</v>
      </c>
      <c r="I876" s="98">
        <v>26</v>
      </c>
      <c r="J876" s="5">
        <v>1</v>
      </c>
      <c r="K876" s="5">
        <v>1</v>
      </c>
      <c r="L876" s="5">
        <v>1</v>
      </c>
      <c r="M876" s="5">
        <v>1</v>
      </c>
      <c r="N876" s="5">
        <v>1</v>
      </c>
      <c r="O876" s="5">
        <v>1</v>
      </c>
    </row>
    <row r="877" spans="1:15" hidden="1">
      <c r="A877">
        <v>795</v>
      </c>
      <c r="B877" s="93" t="s">
        <v>527</v>
      </c>
      <c r="C877" t="s">
        <v>139</v>
      </c>
      <c r="E877" s="5">
        <v>142</v>
      </c>
      <c r="F877" s="5" t="s">
        <v>222</v>
      </c>
      <c r="G877" s="92" t="s">
        <v>589</v>
      </c>
      <c r="H877" s="92" t="s">
        <v>591</v>
      </c>
      <c r="I877" s="98">
        <v>26</v>
      </c>
      <c r="O877">
        <v>0</v>
      </c>
    </row>
    <row r="878" spans="1:15" hidden="1">
      <c r="A878">
        <v>784</v>
      </c>
      <c r="B878" s="93" t="s">
        <v>532</v>
      </c>
      <c r="C878" t="s">
        <v>165</v>
      </c>
      <c r="E878" s="5">
        <v>142</v>
      </c>
      <c r="F878" s="5" t="s">
        <v>222</v>
      </c>
      <c r="G878" s="92" t="s">
        <v>589</v>
      </c>
      <c r="H878" s="92" t="s">
        <v>591</v>
      </c>
      <c r="I878" s="98">
        <v>26</v>
      </c>
    </row>
    <row r="879" spans="1:15" hidden="1">
      <c r="A879">
        <v>860</v>
      </c>
      <c r="B879" s="93" t="s">
        <v>543</v>
      </c>
      <c r="C879" t="s">
        <v>140</v>
      </c>
      <c r="E879" s="5">
        <v>142</v>
      </c>
      <c r="F879" s="5" t="s">
        <v>222</v>
      </c>
      <c r="G879" s="92" t="s">
        <v>589</v>
      </c>
      <c r="H879" s="92" t="s">
        <v>591</v>
      </c>
      <c r="I879" s="98">
        <v>26</v>
      </c>
      <c r="J879" s="5">
        <v>1</v>
      </c>
      <c r="K879" s="5">
        <v>1</v>
      </c>
      <c r="L879" s="5">
        <v>1</v>
      </c>
      <c r="M879" s="5">
        <v>1</v>
      </c>
      <c r="N879" s="5">
        <v>1</v>
      </c>
      <c r="O879" s="5">
        <v>1</v>
      </c>
    </row>
    <row r="880" spans="1:15" hidden="1">
      <c r="A880">
        <v>704</v>
      </c>
      <c r="B880" s="93" t="s">
        <v>547</v>
      </c>
      <c r="C880" t="s">
        <v>150</v>
      </c>
      <c r="E880" s="5">
        <v>142</v>
      </c>
      <c r="F880" s="5" t="s">
        <v>222</v>
      </c>
      <c r="G880" s="92" t="s">
        <v>589</v>
      </c>
      <c r="H880" s="92" t="s">
        <v>591</v>
      </c>
      <c r="I880" s="98">
        <v>26</v>
      </c>
      <c r="O880" s="5">
        <v>1</v>
      </c>
    </row>
    <row r="881" spans="1:15" hidden="1">
      <c r="A881">
        <v>887</v>
      </c>
      <c r="B881" s="93" t="s">
        <v>551</v>
      </c>
      <c r="C881" t="s">
        <v>166</v>
      </c>
      <c r="E881" s="5">
        <v>142</v>
      </c>
      <c r="F881" s="5" t="s">
        <v>222</v>
      </c>
      <c r="G881" s="92" t="s">
        <v>589</v>
      </c>
      <c r="H881" s="92" t="s">
        <v>591</v>
      </c>
      <c r="I881" s="98">
        <v>26</v>
      </c>
      <c r="O881">
        <v>0</v>
      </c>
    </row>
    <row r="882" spans="1:15" hidden="1">
      <c r="A882">
        <v>660</v>
      </c>
      <c r="B882" s="93" t="s">
        <v>280</v>
      </c>
      <c r="C882" t="s">
        <v>86</v>
      </c>
      <c r="E882">
        <v>19</v>
      </c>
      <c r="F882" s="92" t="s">
        <v>592</v>
      </c>
      <c r="G882" s="92" t="s">
        <v>589</v>
      </c>
      <c r="H882" s="92" t="s">
        <v>591</v>
      </c>
      <c r="I882" s="98">
        <v>27</v>
      </c>
      <c r="O882">
        <v>0</v>
      </c>
    </row>
    <row r="883" spans="1:15" hidden="1">
      <c r="A883">
        <v>28</v>
      </c>
      <c r="B883" s="93" t="s">
        <v>281</v>
      </c>
      <c r="C883" t="s">
        <v>87</v>
      </c>
      <c r="E883" s="5">
        <v>19</v>
      </c>
      <c r="F883" s="92" t="s">
        <v>592</v>
      </c>
      <c r="G883" s="92" t="s">
        <v>589</v>
      </c>
      <c r="H883" s="92" t="s">
        <v>591</v>
      </c>
      <c r="I883" s="98">
        <v>27</v>
      </c>
      <c r="J883" s="5">
        <v>0</v>
      </c>
      <c r="K883" s="5">
        <v>0</v>
      </c>
      <c r="L883" s="5">
        <v>1</v>
      </c>
      <c r="M883" s="5">
        <v>0</v>
      </c>
      <c r="N883" s="5">
        <v>1</v>
      </c>
      <c r="O883" s="5">
        <v>1</v>
      </c>
    </row>
    <row r="884" spans="1:15" hidden="1">
      <c r="A884">
        <v>32</v>
      </c>
      <c r="B884" s="93" t="s">
        <v>282</v>
      </c>
      <c r="C884" t="s">
        <v>88</v>
      </c>
      <c r="E884" s="5">
        <v>19</v>
      </c>
      <c r="F884" s="92" t="s">
        <v>592</v>
      </c>
      <c r="G884" s="92" t="s">
        <v>589</v>
      </c>
      <c r="H884" s="92" t="s">
        <v>591</v>
      </c>
      <c r="I884" s="98">
        <v>27</v>
      </c>
    </row>
    <row r="885" spans="1:15" hidden="1">
      <c r="A885">
        <v>533</v>
      </c>
      <c r="B885" s="93" t="s">
        <v>284</v>
      </c>
      <c r="C885" t="s">
        <v>89</v>
      </c>
      <c r="E885" s="5">
        <v>19</v>
      </c>
      <c r="F885" s="92" t="s">
        <v>592</v>
      </c>
      <c r="G885" s="92" t="s">
        <v>589</v>
      </c>
      <c r="H885" s="92" t="s">
        <v>591</v>
      </c>
      <c r="I885" s="98">
        <v>27</v>
      </c>
    </row>
    <row r="886" spans="1:15" hidden="1">
      <c r="A886">
        <v>44</v>
      </c>
      <c r="B886" s="93" t="s">
        <v>288</v>
      </c>
      <c r="C886" t="s">
        <v>90</v>
      </c>
      <c r="E886" s="5">
        <v>19</v>
      </c>
      <c r="F886" s="92" t="s">
        <v>592</v>
      </c>
      <c r="G886" s="92" t="s">
        <v>589</v>
      </c>
      <c r="H886" s="92" t="s">
        <v>591</v>
      </c>
      <c r="I886" s="98">
        <v>27</v>
      </c>
      <c r="O886">
        <v>0</v>
      </c>
    </row>
    <row r="887" spans="1:15" hidden="1">
      <c r="A887">
        <v>52</v>
      </c>
      <c r="B887" s="93" t="s">
        <v>291</v>
      </c>
      <c r="C887" t="s">
        <v>91</v>
      </c>
      <c r="E887" s="5">
        <v>19</v>
      </c>
      <c r="F887" s="92" t="s">
        <v>592</v>
      </c>
      <c r="G887" s="92" t="s">
        <v>589</v>
      </c>
      <c r="H887" s="92" t="s">
        <v>591</v>
      </c>
      <c r="I887" s="98">
        <v>27</v>
      </c>
    </row>
    <row r="888" spans="1:15" hidden="1">
      <c r="A888">
        <v>84</v>
      </c>
      <c r="B888" s="93" t="s">
        <v>294</v>
      </c>
      <c r="C888" t="s">
        <v>92</v>
      </c>
      <c r="E888" s="5">
        <v>19</v>
      </c>
      <c r="F888" s="92" t="s">
        <v>592</v>
      </c>
      <c r="G888" s="92" t="s">
        <v>589</v>
      </c>
      <c r="H888" s="92" t="s">
        <v>591</v>
      </c>
      <c r="I888" s="98">
        <v>27</v>
      </c>
      <c r="O888">
        <v>0</v>
      </c>
    </row>
    <row r="889" spans="1:15" hidden="1">
      <c r="A889">
        <v>60</v>
      </c>
      <c r="B889" s="93" t="s">
        <v>296</v>
      </c>
      <c r="C889" t="s">
        <v>188</v>
      </c>
      <c r="E889" s="5">
        <v>19</v>
      </c>
      <c r="F889" s="92" t="s">
        <v>592</v>
      </c>
      <c r="G889" s="92" t="s">
        <v>589</v>
      </c>
      <c r="H889" s="92" t="s">
        <v>591</v>
      </c>
      <c r="I889" s="98">
        <v>27</v>
      </c>
    </row>
    <row r="890" spans="1:15" hidden="1">
      <c r="A890">
        <v>68</v>
      </c>
      <c r="B890" s="93" t="s">
        <v>298</v>
      </c>
      <c r="C890" t="s">
        <v>299</v>
      </c>
      <c r="E890" s="5">
        <v>19</v>
      </c>
      <c r="F890" s="92" t="s">
        <v>592</v>
      </c>
      <c r="G890" s="92" t="s">
        <v>589</v>
      </c>
      <c r="H890" s="92" t="s">
        <v>591</v>
      </c>
      <c r="I890" s="98">
        <v>27</v>
      </c>
      <c r="O890">
        <v>0</v>
      </c>
    </row>
    <row r="891" spans="1:15" hidden="1">
      <c r="A891">
        <v>535</v>
      </c>
      <c r="B891" s="93" t="s">
        <v>221</v>
      </c>
      <c r="C891" t="s">
        <v>217</v>
      </c>
      <c r="E891" s="5">
        <v>19</v>
      </c>
      <c r="F891" s="92" t="s">
        <v>592</v>
      </c>
      <c r="G891" s="92" t="s">
        <v>589</v>
      </c>
      <c r="H891" s="92" t="s">
        <v>591</v>
      </c>
      <c r="I891" s="98">
        <v>27</v>
      </c>
    </row>
    <row r="892" spans="1:15" hidden="1">
      <c r="A892">
        <v>76</v>
      </c>
      <c r="B892" s="93" t="s">
        <v>304</v>
      </c>
      <c r="C892" t="s">
        <v>93</v>
      </c>
      <c r="E892" s="5">
        <v>19</v>
      </c>
      <c r="F892" s="92" t="s">
        <v>592</v>
      </c>
      <c r="G892" s="92" t="s">
        <v>589</v>
      </c>
      <c r="H892" s="92" t="s">
        <v>591</v>
      </c>
      <c r="I892" s="98">
        <v>27</v>
      </c>
    </row>
    <row r="893" spans="1:15" hidden="1">
      <c r="A893">
        <v>92</v>
      </c>
      <c r="B893" s="93" t="s">
        <v>307</v>
      </c>
      <c r="C893" t="s">
        <v>187</v>
      </c>
      <c r="E893" s="5">
        <v>19</v>
      </c>
      <c r="F893" s="92" t="s">
        <v>592</v>
      </c>
      <c r="G893" s="92" t="s">
        <v>589</v>
      </c>
      <c r="H893" s="92" t="s">
        <v>591</v>
      </c>
      <c r="I893" s="98">
        <v>27</v>
      </c>
    </row>
    <row r="894" spans="1:15" hidden="1">
      <c r="A894">
        <v>124</v>
      </c>
      <c r="B894" s="93" t="s">
        <v>316</v>
      </c>
      <c r="C894" t="s">
        <v>38</v>
      </c>
      <c r="E894" s="5">
        <v>19</v>
      </c>
      <c r="F894" s="92" t="s">
        <v>592</v>
      </c>
      <c r="G894" s="92" t="s">
        <v>589</v>
      </c>
      <c r="H894" s="92" t="s">
        <v>591</v>
      </c>
      <c r="I894" s="98">
        <v>27</v>
      </c>
      <c r="J894" s="5">
        <v>1</v>
      </c>
      <c r="K894" s="5">
        <v>0</v>
      </c>
      <c r="L894" s="5">
        <v>1</v>
      </c>
      <c r="M894" s="5">
        <v>0</v>
      </c>
      <c r="N894" s="5">
        <v>1</v>
      </c>
      <c r="O894" s="5">
        <v>1</v>
      </c>
    </row>
    <row r="895" spans="1:15" hidden="1">
      <c r="A895">
        <v>136</v>
      </c>
      <c r="B895" s="93" t="s">
        <v>317</v>
      </c>
      <c r="C895" t="s">
        <v>94</v>
      </c>
      <c r="E895" s="5">
        <v>19</v>
      </c>
      <c r="F895" s="92" t="s">
        <v>592</v>
      </c>
      <c r="G895" s="92" t="s">
        <v>589</v>
      </c>
      <c r="H895" s="92" t="s">
        <v>591</v>
      </c>
      <c r="I895" s="98">
        <v>27</v>
      </c>
      <c r="J895" s="5">
        <v>0</v>
      </c>
      <c r="K895" s="5">
        <v>0</v>
      </c>
      <c r="L895" s="5">
        <v>1</v>
      </c>
      <c r="M895" s="5">
        <v>0</v>
      </c>
      <c r="N895" s="5">
        <v>1</v>
      </c>
      <c r="O895" s="5">
        <v>1</v>
      </c>
    </row>
    <row r="896" spans="1:15" hidden="1">
      <c r="A896">
        <v>152</v>
      </c>
      <c r="B896" s="93" t="s">
        <v>321</v>
      </c>
      <c r="C896" t="s">
        <v>95</v>
      </c>
      <c r="E896" s="5">
        <v>19</v>
      </c>
      <c r="F896" s="92" t="s">
        <v>592</v>
      </c>
      <c r="G896" s="92" t="s">
        <v>589</v>
      </c>
      <c r="H896" s="92" t="s">
        <v>591</v>
      </c>
      <c r="I896" s="98">
        <v>27</v>
      </c>
      <c r="J896" s="5">
        <v>1</v>
      </c>
      <c r="K896" s="5">
        <v>0</v>
      </c>
      <c r="L896" s="5">
        <v>1</v>
      </c>
      <c r="M896" s="5">
        <v>1</v>
      </c>
      <c r="N896" s="5">
        <v>1</v>
      </c>
      <c r="O896" s="5">
        <v>1</v>
      </c>
    </row>
    <row r="897" spans="1:15" hidden="1">
      <c r="A897">
        <v>170</v>
      </c>
      <c r="B897" s="93" t="s">
        <v>330</v>
      </c>
      <c r="C897" t="s">
        <v>96</v>
      </c>
      <c r="E897" s="5">
        <v>19</v>
      </c>
      <c r="F897" s="92" t="s">
        <v>592</v>
      </c>
      <c r="G897" s="92" t="s">
        <v>589</v>
      </c>
      <c r="H897" s="92" t="s">
        <v>591</v>
      </c>
      <c r="I897" s="98">
        <v>27</v>
      </c>
      <c r="J897" s="5">
        <v>1</v>
      </c>
      <c r="K897" s="5">
        <v>1</v>
      </c>
      <c r="L897" s="5">
        <v>1</v>
      </c>
      <c r="M897" s="5">
        <v>1</v>
      </c>
      <c r="N897" s="5">
        <v>1</v>
      </c>
      <c r="O897" s="5">
        <v>1</v>
      </c>
    </row>
    <row r="898" spans="1:15" hidden="1">
      <c r="A898">
        <v>188</v>
      </c>
      <c r="B898" s="93" t="s">
        <v>334</v>
      </c>
      <c r="C898" t="s">
        <v>97</v>
      </c>
      <c r="E898" s="5">
        <v>19</v>
      </c>
      <c r="F898" s="92" t="s">
        <v>592</v>
      </c>
      <c r="G898" s="92" t="s">
        <v>589</v>
      </c>
      <c r="H898" s="92" t="s">
        <v>591</v>
      </c>
      <c r="I898" s="98">
        <v>27</v>
      </c>
    </row>
    <row r="899" spans="1:15" hidden="1">
      <c r="A899">
        <v>192</v>
      </c>
      <c r="B899" s="93" t="s">
        <v>339</v>
      </c>
      <c r="C899" t="s">
        <v>98</v>
      </c>
      <c r="E899" s="5">
        <v>19</v>
      </c>
      <c r="F899" s="92" t="s">
        <v>592</v>
      </c>
      <c r="G899" s="92" t="s">
        <v>589</v>
      </c>
      <c r="H899" s="92" t="s">
        <v>591</v>
      </c>
      <c r="I899" s="98">
        <v>27</v>
      </c>
    </row>
    <row r="900" spans="1:15" hidden="1">
      <c r="A900">
        <v>531</v>
      </c>
      <c r="B900" s="93" t="s">
        <v>219</v>
      </c>
      <c r="C900" t="s">
        <v>340</v>
      </c>
      <c r="E900" s="5">
        <v>19</v>
      </c>
      <c r="F900" s="92" t="s">
        <v>592</v>
      </c>
      <c r="G900" s="92" t="s">
        <v>589</v>
      </c>
      <c r="H900" s="92" t="s">
        <v>591</v>
      </c>
      <c r="I900" s="98">
        <v>27</v>
      </c>
      <c r="J900" s="5">
        <v>0</v>
      </c>
      <c r="K900" s="5">
        <v>0</v>
      </c>
      <c r="L900" s="5">
        <v>1</v>
      </c>
      <c r="M900" s="5">
        <v>0</v>
      </c>
      <c r="N900" s="5">
        <v>1</v>
      </c>
      <c r="O900" s="5">
        <v>1</v>
      </c>
    </row>
    <row r="901" spans="1:15" hidden="1">
      <c r="A901">
        <v>212</v>
      </c>
      <c r="B901" s="93" t="s">
        <v>350</v>
      </c>
      <c r="C901" t="s">
        <v>99</v>
      </c>
      <c r="E901" s="5">
        <v>19</v>
      </c>
      <c r="F901" s="92" t="s">
        <v>592</v>
      </c>
      <c r="G901" s="92" t="s">
        <v>589</v>
      </c>
      <c r="H901" s="92" t="s">
        <v>591</v>
      </c>
      <c r="I901" s="98">
        <v>27</v>
      </c>
      <c r="O901">
        <v>0</v>
      </c>
    </row>
    <row r="902" spans="1:15" hidden="1">
      <c r="A902">
        <v>214</v>
      </c>
      <c r="B902" s="93" t="s">
        <v>351</v>
      </c>
      <c r="C902" t="s">
        <v>100</v>
      </c>
      <c r="E902" s="5">
        <v>19</v>
      </c>
      <c r="F902" s="92" t="s">
        <v>592</v>
      </c>
      <c r="G902" s="92" t="s">
        <v>589</v>
      </c>
      <c r="H902" s="92" t="s">
        <v>591</v>
      </c>
      <c r="I902" s="98">
        <v>27</v>
      </c>
    </row>
    <row r="903" spans="1:15" hidden="1">
      <c r="A903">
        <v>218</v>
      </c>
      <c r="B903" s="93" t="s">
        <v>352</v>
      </c>
      <c r="C903" t="s">
        <v>101</v>
      </c>
      <c r="E903" s="5">
        <v>19</v>
      </c>
      <c r="F903" s="92" t="s">
        <v>592</v>
      </c>
      <c r="G903" s="92" t="s">
        <v>589</v>
      </c>
      <c r="H903" s="92" t="s">
        <v>591</v>
      </c>
      <c r="I903" s="98">
        <v>27</v>
      </c>
      <c r="J903" s="5">
        <v>0</v>
      </c>
      <c r="K903" s="5">
        <v>0</v>
      </c>
      <c r="L903" s="5">
        <v>1</v>
      </c>
      <c r="M903" s="5">
        <v>0</v>
      </c>
      <c r="N903" s="5">
        <v>1</v>
      </c>
      <c r="O903" s="5">
        <v>1</v>
      </c>
    </row>
    <row r="904" spans="1:15" hidden="1">
      <c r="A904">
        <v>222</v>
      </c>
      <c r="B904" s="93" t="s">
        <v>354</v>
      </c>
      <c r="C904" t="s">
        <v>102</v>
      </c>
      <c r="E904" s="5">
        <v>19</v>
      </c>
      <c r="F904" s="92" t="s">
        <v>592</v>
      </c>
      <c r="G904" s="92" t="s">
        <v>589</v>
      </c>
      <c r="H904" s="92" t="s">
        <v>591</v>
      </c>
      <c r="I904" s="98">
        <v>27</v>
      </c>
      <c r="O904">
        <v>0</v>
      </c>
    </row>
    <row r="905" spans="1:15" hidden="1">
      <c r="A905">
        <v>238</v>
      </c>
      <c r="B905" s="93" t="s">
        <v>359</v>
      </c>
      <c r="C905" t="s">
        <v>360</v>
      </c>
      <c r="E905" s="5">
        <v>19</v>
      </c>
      <c r="F905" s="92" t="s">
        <v>592</v>
      </c>
      <c r="G905" s="92" t="s">
        <v>589</v>
      </c>
      <c r="H905" s="92" t="s">
        <v>591</v>
      </c>
      <c r="I905" s="98">
        <v>27</v>
      </c>
    </row>
    <row r="906" spans="1:15" hidden="1">
      <c r="A906">
        <v>254</v>
      </c>
      <c r="B906" s="93" t="s">
        <v>366</v>
      </c>
      <c r="C906" t="s">
        <v>103</v>
      </c>
      <c r="E906" s="5">
        <v>19</v>
      </c>
      <c r="F906" s="92" t="s">
        <v>592</v>
      </c>
      <c r="G906" s="92" t="s">
        <v>589</v>
      </c>
      <c r="H906" s="92" t="s">
        <v>591</v>
      </c>
      <c r="I906" s="98">
        <v>27</v>
      </c>
    </row>
    <row r="907" spans="1:15" hidden="1">
      <c r="A907">
        <v>304</v>
      </c>
      <c r="B907" s="93" t="s">
        <v>378</v>
      </c>
      <c r="C907" t="s">
        <v>189</v>
      </c>
      <c r="E907" s="5">
        <v>19</v>
      </c>
      <c r="F907" s="92" t="s">
        <v>592</v>
      </c>
      <c r="G907" s="92" t="s">
        <v>589</v>
      </c>
      <c r="H907" s="92" t="s">
        <v>591</v>
      </c>
      <c r="I907" s="98">
        <v>27</v>
      </c>
    </row>
    <row r="908" spans="1:15" hidden="1">
      <c r="A908">
        <v>308</v>
      </c>
      <c r="B908" s="93" t="s">
        <v>379</v>
      </c>
      <c r="C908" t="s">
        <v>104</v>
      </c>
      <c r="E908" s="5">
        <v>19</v>
      </c>
      <c r="F908" s="92" t="s">
        <v>592</v>
      </c>
      <c r="G908" s="92" t="s">
        <v>589</v>
      </c>
      <c r="H908" s="92" t="s">
        <v>591</v>
      </c>
      <c r="I908" s="98">
        <v>27</v>
      </c>
      <c r="O908">
        <v>0</v>
      </c>
    </row>
    <row r="909" spans="1:15" hidden="1">
      <c r="A909">
        <v>312</v>
      </c>
      <c r="B909" s="93" t="s">
        <v>380</v>
      </c>
      <c r="C909" t="s">
        <v>105</v>
      </c>
      <c r="E909" s="5">
        <v>19</v>
      </c>
      <c r="F909" s="92" t="s">
        <v>592</v>
      </c>
      <c r="G909" s="92" t="s">
        <v>589</v>
      </c>
      <c r="H909" s="92" t="s">
        <v>591</v>
      </c>
      <c r="I909" s="98">
        <v>27</v>
      </c>
    </row>
    <row r="910" spans="1:15" hidden="1">
      <c r="A910">
        <v>320</v>
      </c>
      <c r="B910" s="93" t="s">
        <v>382</v>
      </c>
      <c r="C910" t="s">
        <v>106</v>
      </c>
      <c r="E910" s="5">
        <v>19</v>
      </c>
      <c r="F910" s="92" t="s">
        <v>592</v>
      </c>
      <c r="G910" s="92" t="s">
        <v>589</v>
      </c>
      <c r="H910" s="92" t="s">
        <v>591</v>
      </c>
      <c r="I910" s="98">
        <v>27</v>
      </c>
      <c r="O910">
        <v>0</v>
      </c>
    </row>
    <row r="911" spans="1:15" hidden="1">
      <c r="A911">
        <v>328</v>
      </c>
      <c r="B911" s="93" t="s">
        <v>387</v>
      </c>
      <c r="C911" t="s">
        <v>107</v>
      </c>
      <c r="E911" s="5">
        <v>19</v>
      </c>
      <c r="F911" s="92" t="s">
        <v>592</v>
      </c>
      <c r="G911" s="92" t="s">
        <v>589</v>
      </c>
      <c r="H911" s="92" t="s">
        <v>591</v>
      </c>
      <c r="I911" s="98">
        <v>27</v>
      </c>
      <c r="O911">
        <v>0</v>
      </c>
    </row>
    <row r="912" spans="1:15" hidden="1">
      <c r="A912">
        <v>332</v>
      </c>
      <c r="B912" s="93" t="s">
        <v>388</v>
      </c>
      <c r="C912" t="s">
        <v>108</v>
      </c>
      <c r="E912" s="5">
        <v>19</v>
      </c>
      <c r="F912" s="92" t="s">
        <v>592</v>
      </c>
      <c r="G912" s="92" t="s">
        <v>589</v>
      </c>
      <c r="H912" s="92" t="s">
        <v>591</v>
      </c>
      <c r="I912" s="98">
        <v>27</v>
      </c>
      <c r="O912">
        <v>0</v>
      </c>
    </row>
    <row r="913" spans="1:15" hidden="1">
      <c r="A913">
        <v>340</v>
      </c>
      <c r="B913" s="93" t="s">
        <v>393</v>
      </c>
      <c r="C913" t="s">
        <v>109</v>
      </c>
      <c r="E913" s="5">
        <v>19</v>
      </c>
      <c r="F913" s="92" t="s">
        <v>592</v>
      </c>
      <c r="G913" s="92" t="s">
        <v>589</v>
      </c>
      <c r="H913" s="92" t="s">
        <v>591</v>
      </c>
      <c r="I913" s="98">
        <v>27</v>
      </c>
      <c r="O913">
        <v>0</v>
      </c>
    </row>
    <row r="914" spans="1:15" hidden="1">
      <c r="A914">
        <v>388</v>
      </c>
      <c r="B914" s="93" t="s">
        <v>404</v>
      </c>
      <c r="C914" t="s">
        <v>110</v>
      </c>
      <c r="E914" s="5">
        <v>19</v>
      </c>
      <c r="F914" s="92" t="s">
        <v>592</v>
      </c>
      <c r="G914" s="92" t="s">
        <v>589</v>
      </c>
      <c r="H914" s="92" t="s">
        <v>591</v>
      </c>
      <c r="I914" s="98">
        <v>27</v>
      </c>
      <c r="J914" s="5">
        <v>0</v>
      </c>
      <c r="K914" s="5">
        <v>1</v>
      </c>
      <c r="L914" s="5">
        <v>1</v>
      </c>
      <c r="M914" s="5">
        <v>0</v>
      </c>
      <c r="N914" s="5">
        <v>0</v>
      </c>
      <c r="O914" s="5">
        <v>1</v>
      </c>
    </row>
    <row r="915" spans="1:15" hidden="1">
      <c r="A915">
        <v>474</v>
      </c>
      <c r="B915" s="93" t="s">
        <v>432</v>
      </c>
      <c r="C915" t="s">
        <v>111</v>
      </c>
      <c r="E915" s="5">
        <v>19</v>
      </c>
      <c r="F915" s="92" t="s">
        <v>592</v>
      </c>
      <c r="G915" s="92" t="s">
        <v>589</v>
      </c>
      <c r="H915" s="92" t="s">
        <v>591</v>
      </c>
      <c r="I915" s="98">
        <v>27</v>
      </c>
    </row>
    <row r="916" spans="1:15" hidden="1">
      <c r="A916">
        <v>484</v>
      </c>
      <c r="B916" s="93" t="s">
        <v>435</v>
      </c>
      <c r="C916" t="s">
        <v>112</v>
      </c>
      <c r="E916" s="5">
        <v>19</v>
      </c>
      <c r="F916" s="92" t="s">
        <v>592</v>
      </c>
      <c r="G916" s="92" t="s">
        <v>589</v>
      </c>
      <c r="H916" s="92" t="s">
        <v>591</v>
      </c>
      <c r="I916" s="98">
        <v>27</v>
      </c>
      <c r="J916" s="5">
        <v>1</v>
      </c>
      <c r="K916" s="5">
        <v>0</v>
      </c>
      <c r="L916" s="5">
        <v>1</v>
      </c>
      <c r="M916" s="5">
        <v>0</v>
      </c>
      <c r="N916" s="5">
        <v>1</v>
      </c>
      <c r="O916" s="5">
        <v>1</v>
      </c>
    </row>
    <row r="917" spans="1:15" hidden="1">
      <c r="A917">
        <v>500</v>
      </c>
      <c r="B917" s="93" t="s">
        <v>439</v>
      </c>
      <c r="C917" t="s">
        <v>113</v>
      </c>
      <c r="E917" s="5">
        <v>19</v>
      </c>
      <c r="F917" s="92" t="s">
        <v>592</v>
      </c>
      <c r="G917" s="92" t="s">
        <v>589</v>
      </c>
      <c r="H917" s="92" t="s">
        <v>591</v>
      </c>
      <c r="I917" s="98">
        <v>27</v>
      </c>
    </row>
    <row r="918" spans="1:15" hidden="1">
      <c r="A918">
        <v>558</v>
      </c>
      <c r="B918" s="93" t="s">
        <v>449</v>
      </c>
      <c r="C918" t="s">
        <v>114</v>
      </c>
      <c r="E918" s="5">
        <v>19</v>
      </c>
      <c r="F918" s="92" t="s">
        <v>592</v>
      </c>
      <c r="G918" s="92" t="s">
        <v>589</v>
      </c>
      <c r="H918" s="92" t="s">
        <v>591</v>
      </c>
      <c r="I918" s="98">
        <v>27</v>
      </c>
      <c r="O918">
        <v>0</v>
      </c>
    </row>
    <row r="919" spans="1:15" hidden="1">
      <c r="A919">
        <v>591</v>
      </c>
      <c r="B919" s="93" t="s">
        <v>460</v>
      </c>
      <c r="C919" t="s">
        <v>115</v>
      </c>
      <c r="E919" s="5">
        <v>19</v>
      </c>
      <c r="F919" s="92" t="s">
        <v>592</v>
      </c>
      <c r="G919" s="92" t="s">
        <v>589</v>
      </c>
      <c r="H919" s="92" t="s">
        <v>591</v>
      </c>
      <c r="I919" s="98">
        <v>27</v>
      </c>
    </row>
    <row r="920" spans="1:15" hidden="1">
      <c r="A920">
        <v>600</v>
      </c>
      <c r="B920" s="93" t="s">
        <v>462</v>
      </c>
      <c r="C920" t="s">
        <v>116</v>
      </c>
      <c r="E920" s="5">
        <v>19</v>
      </c>
      <c r="F920" s="92" t="s">
        <v>592</v>
      </c>
      <c r="G920" s="92" t="s">
        <v>589</v>
      </c>
      <c r="H920" s="92" t="s">
        <v>591</v>
      </c>
      <c r="I920" s="98">
        <v>27</v>
      </c>
      <c r="O920" s="5">
        <v>1</v>
      </c>
    </row>
    <row r="921" spans="1:15" hidden="1">
      <c r="A921">
        <v>604</v>
      </c>
      <c r="B921" s="93" t="s">
        <v>463</v>
      </c>
      <c r="C921" t="s">
        <v>117</v>
      </c>
      <c r="E921" s="5">
        <v>19</v>
      </c>
      <c r="F921" s="92" t="s">
        <v>592</v>
      </c>
      <c r="G921" s="92" t="s">
        <v>589</v>
      </c>
      <c r="H921" s="92" t="s">
        <v>591</v>
      </c>
      <c r="I921" s="98">
        <v>27</v>
      </c>
    </row>
    <row r="922" spans="1:15" hidden="1">
      <c r="A922">
        <v>630</v>
      </c>
      <c r="B922" s="93" t="s">
        <v>469</v>
      </c>
      <c r="C922" t="s">
        <v>118</v>
      </c>
      <c r="E922" s="5">
        <v>19</v>
      </c>
      <c r="F922" s="92" t="s">
        <v>592</v>
      </c>
      <c r="G922" s="92" t="s">
        <v>589</v>
      </c>
      <c r="H922" s="92" t="s">
        <v>591</v>
      </c>
      <c r="I922" s="98">
        <v>27</v>
      </c>
      <c r="J922" s="5">
        <v>1</v>
      </c>
    </row>
    <row r="923" spans="1:15" hidden="1">
      <c r="A923">
        <v>652</v>
      </c>
      <c r="B923" s="93" t="s">
        <v>477</v>
      </c>
      <c r="C923" t="s">
        <v>478</v>
      </c>
      <c r="E923" s="5">
        <v>19</v>
      </c>
      <c r="F923" s="92" t="s">
        <v>592</v>
      </c>
      <c r="G923" s="92" t="s">
        <v>589</v>
      </c>
      <c r="H923" s="92" t="s">
        <v>591</v>
      </c>
      <c r="I923" s="98">
        <v>27</v>
      </c>
    </row>
    <row r="924" spans="1:15" hidden="1">
      <c r="A924">
        <v>659</v>
      </c>
      <c r="B924" s="93" t="s">
        <v>210</v>
      </c>
      <c r="C924" t="s">
        <v>119</v>
      </c>
      <c r="E924" s="5">
        <v>19</v>
      </c>
      <c r="F924" s="92" t="s">
        <v>592</v>
      </c>
      <c r="G924" s="92" t="s">
        <v>589</v>
      </c>
      <c r="H924" s="92" t="s">
        <v>591</v>
      </c>
      <c r="I924" s="98">
        <v>27</v>
      </c>
      <c r="J924" s="5">
        <v>0</v>
      </c>
      <c r="K924" s="5">
        <v>1</v>
      </c>
      <c r="L924" s="5">
        <v>1</v>
      </c>
      <c r="M924" s="5">
        <v>0</v>
      </c>
      <c r="N924" s="5">
        <v>0</v>
      </c>
      <c r="O924" s="5">
        <v>1</v>
      </c>
    </row>
    <row r="925" spans="1:15" hidden="1">
      <c r="A925">
        <v>662</v>
      </c>
      <c r="B925" s="93" t="s">
        <v>481</v>
      </c>
      <c r="C925" t="s">
        <v>120</v>
      </c>
      <c r="E925" s="5">
        <v>19</v>
      </c>
      <c r="F925" s="92" t="s">
        <v>592</v>
      </c>
      <c r="G925" s="92" t="s">
        <v>589</v>
      </c>
      <c r="H925" s="92" t="s">
        <v>591</v>
      </c>
      <c r="I925" s="98">
        <v>27</v>
      </c>
      <c r="O925">
        <v>0</v>
      </c>
    </row>
    <row r="926" spans="1:15" hidden="1">
      <c r="A926">
        <v>663</v>
      </c>
      <c r="B926" s="93" t="s">
        <v>482</v>
      </c>
      <c r="C926" t="s">
        <v>483</v>
      </c>
      <c r="E926" s="5">
        <v>19</v>
      </c>
      <c r="F926" s="92" t="s">
        <v>592</v>
      </c>
      <c r="G926" s="92" t="s">
        <v>589</v>
      </c>
      <c r="H926" s="92" t="s">
        <v>591</v>
      </c>
      <c r="I926" s="98">
        <v>27</v>
      </c>
    </row>
    <row r="927" spans="1:15" hidden="1">
      <c r="A927">
        <v>666</v>
      </c>
      <c r="B927" s="93" t="s">
        <v>484</v>
      </c>
      <c r="C927" t="s">
        <v>485</v>
      </c>
      <c r="E927" s="5">
        <v>19</v>
      </c>
      <c r="F927" s="92" t="s">
        <v>592</v>
      </c>
      <c r="G927" s="92" t="s">
        <v>589</v>
      </c>
      <c r="H927" s="92" t="s">
        <v>591</v>
      </c>
      <c r="I927" s="98">
        <v>27</v>
      </c>
    </row>
    <row r="928" spans="1:15" hidden="1">
      <c r="A928">
        <v>670</v>
      </c>
      <c r="B928" s="93" t="s">
        <v>486</v>
      </c>
      <c r="C928" t="s">
        <v>487</v>
      </c>
      <c r="E928" s="5">
        <v>19</v>
      </c>
      <c r="F928" s="92" t="s">
        <v>592</v>
      </c>
      <c r="G928" s="92" t="s">
        <v>589</v>
      </c>
      <c r="H928" s="92" t="s">
        <v>591</v>
      </c>
      <c r="I928" s="98">
        <v>27</v>
      </c>
      <c r="J928" s="5">
        <v>0</v>
      </c>
      <c r="K928" s="5"/>
      <c r="L928" s="5"/>
      <c r="M928" s="5"/>
      <c r="N928" s="5"/>
      <c r="O928" s="5">
        <v>0</v>
      </c>
    </row>
    <row r="929" spans="1:15" hidden="1">
      <c r="A929">
        <v>534</v>
      </c>
      <c r="B929" s="93" t="s">
        <v>220</v>
      </c>
      <c r="C929" t="s">
        <v>218</v>
      </c>
      <c r="E929" s="5">
        <v>19</v>
      </c>
      <c r="F929" s="92" t="s">
        <v>592</v>
      </c>
      <c r="G929" s="92" t="s">
        <v>589</v>
      </c>
      <c r="H929" s="92" t="s">
        <v>591</v>
      </c>
      <c r="I929" s="98">
        <v>27</v>
      </c>
    </row>
    <row r="930" spans="1:15" hidden="1">
      <c r="A930">
        <v>239</v>
      </c>
      <c r="B930" s="93" t="s">
        <v>502</v>
      </c>
      <c r="C930" t="s">
        <v>503</v>
      </c>
      <c r="E930" s="5">
        <v>19</v>
      </c>
      <c r="F930" s="92" t="s">
        <v>592</v>
      </c>
      <c r="G930" s="92" t="s">
        <v>589</v>
      </c>
      <c r="H930" s="92" t="s">
        <v>591</v>
      </c>
      <c r="I930" s="98">
        <v>27</v>
      </c>
    </row>
    <row r="931" spans="1:15" hidden="1">
      <c r="A931">
        <v>740</v>
      </c>
      <c r="B931" s="93" t="s">
        <v>509</v>
      </c>
      <c r="C931" t="s">
        <v>121</v>
      </c>
      <c r="E931" s="5">
        <v>19</v>
      </c>
      <c r="F931" s="92" t="s">
        <v>592</v>
      </c>
      <c r="G931" s="92" t="s">
        <v>589</v>
      </c>
      <c r="H931" s="92" t="s">
        <v>591</v>
      </c>
      <c r="I931" s="98">
        <v>27</v>
      </c>
      <c r="O931">
        <v>0</v>
      </c>
    </row>
    <row r="932" spans="1:15" hidden="1">
      <c r="A932">
        <v>780</v>
      </c>
      <c r="B932" s="93" t="s">
        <v>524</v>
      </c>
      <c r="C932" t="s">
        <v>122</v>
      </c>
      <c r="E932" s="5">
        <v>19</v>
      </c>
      <c r="F932" s="92" t="s">
        <v>592</v>
      </c>
      <c r="G932" s="92" t="s">
        <v>589</v>
      </c>
      <c r="H932" s="92" t="s">
        <v>591</v>
      </c>
      <c r="I932" s="98">
        <v>27</v>
      </c>
    </row>
    <row r="933" spans="1:15" hidden="1">
      <c r="A933">
        <v>796</v>
      </c>
      <c r="B933" s="93" t="s">
        <v>528</v>
      </c>
      <c r="C933" t="s">
        <v>123</v>
      </c>
      <c r="E933" s="5">
        <v>19</v>
      </c>
      <c r="F933" s="92" t="s">
        <v>592</v>
      </c>
      <c r="G933" s="92" t="s">
        <v>589</v>
      </c>
      <c r="H933" s="92" t="s">
        <v>591</v>
      </c>
      <c r="I933" s="98">
        <v>27</v>
      </c>
    </row>
    <row r="934" spans="1:15" hidden="1">
      <c r="A934">
        <v>840</v>
      </c>
      <c r="B934" s="93" t="s">
        <v>538</v>
      </c>
      <c r="C934" t="s">
        <v>539</v>
      </c>
      <c r="E934" s="5">
        <v>19</v>
      </c>
      <c r="F934" s="92" t="s">
        <v>592</v>
      </c>
      <c r="G934" s="92" t="s">
        <v>589</v>
      </c>
      <c r="H934" s="92" t="s">
        <v>591</v>
      </c>
      <c r="I934" s="98">
        <v>27</v>
      </c>
      <c r="J934" s="5">
        <v>1</v>
      </c>
    </row>
    <row r="935" spans="1:15" hidden="1">
      <c r="A935">
        <v>850</v>
      </c>
      <c r="B935" s="93" t="s">
        <v>540</v>
      </c>
      <c r="C935" t="s">
        <v>541</v>
      </c>
      <c r="E935" s="5">
        <v>19</v>
      </c>
      <c r="F935" s="92" t="s">
        <v>592</v>
      </c>
      <c r="G935" s="92" t="s">
        <v>589</v>
      </c>
      <c r="H935" s="92" t="s">
        <v>591</v>
      </c>
      <c r="I935" s="98">
        <v>27</v>
      </c>
    </row>
    <row r="936" spans="1:15" hidden="1">
      <c r="A936">
        <v>858</v>
      </c>
      <c r="B936" s="93" t="s">
        <v>542</v>
      </c>
      <c r="C936" t="s">
        <v>124</v>
      </c>
      <c r="E936" s="5">
        <v>19</v>
      </c>
      <c r="F936" s="92" t="s">
        <v>592</v>
      </c>
      <c r="G936" s="92" t="s">
        <v>589</v>
      </c>
      <c r="H936" s="92" t="s">
        <v>591</v>
      </c>
      <c r="I936" s="98">
        <v>27</v>
      </c>
      <c r="J936" s="5">
        <v>1</v>
      </c>
      <c r="K936" s="5">
        <v>0</v>
      </c>
      <c r="L936" s="5">
        <v>1</v>
      </c>
      <c r="M936" s="5">
        <v>0</v>
      </c>
      <c r="N936" s="5">
        <v>1</v>
      </c>
      <c r="O936" s="5">
        <v>1</v>
      </c>
    </row>
    <row r="937" spans="1:15" hidden="1">
      <c r="A937">
        <v>862</v>
      </c>
      <c r="B937" s="93" t="s">
        <v>545</v>
      </c>
      <c r="C937" t="s">
        <v>546</v>
      </c>
      <c r="E937" s="5">
        <v>19</v>
      </c>
      <c r="F937" s="92" t="s">
        <v>592</v>
      </c>
      <c r="G937" s="92" t="s">
        <v>589</v>
      </c>
      <c r="H937" s="92" t="s">
        <v>591</v>
      </c>
      <c r="I937" s="98">
        <v>27</v>
      </c>
    </row>
    <row r="938" spans="1:15" hidden="1">
      <c r="A938">
        <v>660</v>
      </c>
      <c r="B938" s="93" t="s">
        <v>280</v>
      </c>
      <c r="C938" t="s">
        <v>86</v>
      </c>
      <c r="E938">
        <v>29</v>
      </c>
      <c r="F938" t="s">
        <v>237</v>
      </c>
      <c r="G938" s="92" t="s">
        <v>589</v>
      </c>
      <c r="H938" s="92" t="s">
        <v>591</v>
      </c>
      <c r="I938" s="98">
        <v>28</v>
      </c>
      <c r="O938">
        <v>0</v>
      </c>
    </row>
    <row r="939" spans="1:15" hidden="1">
      <c r="A939">
        <v>28</v>
      </c>
      <c r="B939" s="93" t="s">
        <v>281</v>
      </c>
      <c r="C939" t="s">
        <v>87</v>
      </c>
      <c r="E939">
        <v>29</v>
      </c>
      <c r="F939" t="s">
        <v>237</v>
      </c>
      <c r="G939" s="92" t="s">
        <v>589</v>
      </c>
      <c r="H939" s="92" t="s">
        <v>591</v>
      </c>
      <c r="I939" s="98">
        <v>28</v>
      </c>
      <c r="J939" s="5">
        <v>0</v>
      </c>
      <c r="K939" s="5">
        <v>0</v>
      </c>
      <c r="L939" s="5">
        <v>1</v>
      </c>
      <c r="M939" s="5">
        <v>0</v>
      </c>
      <c r="N939" s="5">
        <v>1</v>
      </c>
      <c r="O939" s="5">
        <v>1</v>
      </c>
    </row>
    <row r="940" spans="1:15" hidden="1">
      <c r="A940">
        <v>533</v>
      </c>
      <c r="B940" s="93" t="s">
        <v>284</v>
      </c>
      <c r="C940" t="s">
        <v>89</v>
      </c>
      <c r="E940">
        <v>29</v>
      </c>
      <c r="F940" t="s">
        <v>237</v>
      </c>
      <c r="G940" s="92" t="s">
        <v>589</v>
      </c>
      <c r="H940" s="92" t="s">
        <v>591</v>
      </c>
      <c r="I940" s="98">
        <v>28</v>
      </c>
    </row>
    <row r="941" spans="1:15" hidden="1">
      <c r="A941">
        <v>44</v>
      </c>
      <c r="B941" s="93" t="s">
        <v>288</v>
      </c>
      <c r="C941" t="s">
        <v>90</v>
      </c>
      <c r="E941">
        <v>29</v>
      </c>
      <c r="F941" t="s">
        <v>237</v>
      </c>
      <c r="G941" s="92" t="s">
        <v>589</v>
      </c>
      <c r="H941" s="92" t="s">
        <v>591</v>
      </c>
      <c r="I941" s="98">
        <v>28</v>
      </c>
      <c r="O941">
        <v>0</v>
      </c>
    </row>
    <row r="942" spans="1:15" hidden="1">
      <c r="A942">
        <v>52</v>
      </c>
      <c r="B942" s="93" t="s">
        <v>291</v>
      </c>
      <c r="C942" t="s">
        <v>91</v>
      </c>
      <c r="E942">
        <v>29</v>
      </c>
      <c r="F942" t="s">
        <v>237</v>
      </c>
      <c r="G942" s="92" t="s">
        <v>589</v>
      </c>
      <c r="H942" s="92" t="s">
        <v>591</v>
      </c>
      <c r="I942" s="98">
        <v>28</v>
      </c>
    </row>
    <row r="943" spans="1:15" hidden="1">
      <c r="A943">
        <v>535</v>
      </c>
      <c r="B943" s="93" t="s">
        <v>221</v>
      </c>
      <c r="C943" t="s">
        <v>217</v>
      </c>
      <c r="E943">
        <v>29</v>
      </c>
      <c r="F943" t="s">
        <v>237</v>
      </c>
      <c r="G943" s="92" t="s">
        <v>589</v>
      </c>
      <c r="H943" s="92" t="s">
        <v>591</v>
      </c>
      <c r="I943" s="98">
        <v>28</v>
      </c>
    </row>
    <row r="944" spans="1:15" hidden="1">
      <c r="A944">
        <v>92</v>
      </c>
      <c r="B944" s="93" t="s">
        <v>307</v>
      </c>
      <c r="C944" t="s">
        <v>187</v>
      </c>
      <c r="E944">
        <v>29</v>
      </c>
      <c r="F944" t="s">
        <v>237</v>
      </c>
      <c r="G944" s="92" t="s">
        <v>589</v>
      </c>
      <c r="H944" s="92" t="s">
        <v>591</v>
      </c>
      <c r="I944" s="98">
        <v>28</v>
      </c>
    </row>
    <row r="945" spans="1:15" hidden="1">
      <c r="A945">
        <v>136</v>
      </c>
      <c r="B945" s="93" t="s">
        <v>317</v>
      </c>
      <c r="C945" t="s">
        <v>94</v>
      </c>
      <c r="E945">
        <v>29</v>
      </c>
      <c r="F945" t="s">
        <v>237</v>
      </c>
      <c r="G945" s="92" t="s">
        <v>589</v>
      </c>
      <c r="H945" s="92" t="s">
        <v>591</v>
      </c>
      <c r="I945" s="98">
        <v>28</v>
      </c>
      <c r="J945" s="5">
        <v>0</v>
      </c>
      <c r="K945" s="5">
        <v>0</v>
      </c>
      <c r="L945" s="5">
        <v>1</v>
      </c>
      <c r="M945" s="5">
        <v>0</v>
      </c>
      <c r="N945" s="5">
        <v>1</v>
      </c>
      <c r="O945" s="5">
        <v>1</v>
      </c>
    </row>
    <row r="946" spans="1:15" hidden="1">
      <c r="A946">
        <v>192</v>
      </c>
      <c r="B946" s="93" t="s">
        <v>339</v>
      </c>
      <c r="C946" t="s">
        <v>98</v>
      </c>
      <c r="E946">
        <v>29</v>
      </c>
      <c r="F946" t="s">
        <v>237</v>
      </c>
      <c r="G946" s="92" t="s">
        <v>589</v>
      </c>
      <c r="H946" s="92" t="s">
        <v>591</v>
      </c>
      <c r="I946" s="98">
        <v>28</v>
      </c>
    </row>
    <row r="947" spans="1:15" hidden="1">
      <c r="A947">
        <v>531</v>
      </c>
      <c r="B947" s="93" t="s">
        <v>219</v>
      </c>
      <c r="C947" t="s">
        <v>340</v>
      </c>
      <c r="E947">
        <v>29</v>
      </c>
      <c r="F947" t="s">
        <v>237</v>
      </c>
      <c r="G947" s="92" t="s">
        <v>589</v>
      </c>
      <c r="H947" s="92" t="s">
        <v>591</v>
      </c>
      <c r="I947" s="98">
        <v>28</v>
      </c>
      <c r="J947" s="5">
        <v>0</v>
      </c>
      <c r="K947" s="5">
        <v>0</v>
      </c>
      <c r="L947" s="5">
        <v>1</v>
      </c>
      <c r="M947" s="5">
        <v>0</v>
      </c>
      <c r="N947" s="5">
        <v>1</v>
      </c>
      <c r="O947" s="5">
        <v>1</v>
      </c>
    </row>
    <row r="948" spans="1:15" hidden="1">
      <c r="A948">
        <v>212</v>
      </c>
      <c r="B948" s="93" t="s">
        <v>350</v>
      </c>
      <c r="C948" t="s">
        <v>99</v>
      </c>
      <c r="E948">
        <v>29</v>
      </c>
      <c r="F948" t="s">
        <v>237</v>
      </c>
      <c r="G948" s="92" t="s">
        <v>589</v>
      </c>
      <c r="H948" s="92" t="s">
        <v>591</v>
      </c>
      <c r="I948" s="98">
        <v>28</v>
      </c>
      <c r="O948">
        <v>0</v>
      </c>
    </row>
    <row r="949" spans="1:15" hidden="1">
      <c r="A949">
        <v>214</v>
      </c>
      <c r="B949" s="93" t="s">
        <v>351</v>
      </c>
      <c r="C949" t="s">
        <v>100</v>
      </c>
      <c r="E949">
        <v>29</v>
      </c>
      <c r="F949" t="s">
        <v>237</v>
      </c>
      <c r="G949" s="92" t="s">
        <v>589</v>
      </c>
      <c r="H949" s="92" t="s">
        <v>591</v>
      </c>
      <c r="I949" s="98">
        <v>28</v>
      </c>
    </row>
    <row r="950" spans="1:15" hidden="1">
      <c r="A950">
        <v>308</v>
      </c>
      <c r="B950" s="93" t="s">
        <v>379</v>
      </c>
      <c r="C950" t="s">
        <v>104</v>
      </c>
      <c r="E950">
        <v>29</v>
      </c>
      <c r="F950" t="s">
        <v>237</v>
      </c>
      <c r="G950" s="92" t="s">
        <v>589</v>
      </c>
      <c r="H950" s="92" t="s">
        <v>591</v>
      </c>
      <c r="I950" s="98">
        <v>28</v>
      </c>
      <c r="O950">
        <v>0</v>
      </c>
    </row>
    <row r="951" spans="1:15" hidden="1">
      <c r="A951">
        <v>312</v>
      </c>
      <c r="B951" s="93" t="s">
        <v>380</v>
      </c>
      <c r="C951" t="s">
        <v>105</v>
      </c>
      <c r="E951">
        <v>29</v>
      </c>
      <c r="F951" t="s">
        <v>237</v>
      </c>
      <c r="G951" s="92" t="s">
        <v>589</v>
      </c>
      <c r="H951" s="92" t="s">
        <v>591</v>
      </c>
      <c r="I951" s="98">
        <v>28</v>
      </c>
    </row>
    <row r="952" spans="1:15" hidden="1">
      <c r="A952">
        <v>332</v>
      </c>
      <c r="B952" s="93" t="s">
        <v>388</v>
      </c>
      <c r="C952" t="s">
        <v>108</v>
      </c>
      <c r="E952">
        <v>29</v>
      </c>
      <c r="F952" t="s">
        <v>237</v>
      </c>
      <c r="G952" s="92" t="s">
        <v>589</v>
      </c>
      <c r="H952" s="92" t="s">
        <v>591</v>
      </c>
      <c r="I952" s="98">
        <v>28</v>
      </c>
      <c r="O952">
        <v>0</v>
      </c>
    </row>
    <row r="953" spans="1:15" hidden="1">
      <c r="A953">
        <v>388</v>
      </c>
      <c r="B953" s="93" t="s">
        <v>404</v>
      </c>
      <c r="C953" t="s">
        <v>110</v>
      </c>
      <c r="E953">
        <v>29</v>
      </c>
      <c r="F953" t="s">
        <v>237</v>
      </c>
      <c r="G953" s="92" t="s">
        <v>589</v>
      </c>
      <c r="H953" s="92" t="s">
        <v>591</v>
      </c>
      <c r="I953" s="98">
        <v>28</v>
      </c>
      <c r="J953" s="5">
        <v>0</v>
      </c>
      <c r="K953" s="5">
        <v>1</v>
      </c>
      <c r="L953" s="5">
        <v>1</v>
      </c>
      <c r="M953" s="5">
        <v>0</v>
      </c>
      <c r="N953" s="5">
        <v>0</v>
      </c>
      <c r="O953" s="5">
        <v>1</v>
      </c>
    </row>
    <row r="954" spans="1:15" hidden="1">
      <c r="A954">
        <v>474</v>
      </c>
      <c r="B954" s="93" t="s">
        <v>432</v>
      </c>
      <c r="C954" t="s">
        <v>111</v>
      </c>
      <c r="E954">
        <v>29</v>
      </c>
      <c r="F954" t="s">
        <v>237</v>
      </c>
      <c r="G954" s="92" t="s">
        <v>589</v>
      </c>
      <c r="H954" s="92" t="s">
        <v>591</v>
      </c>
      <c r="I954" s="98">
        <v>28</v>
      </c>
    </row>
    <row r="955" spans="1:15" hidden="1">
      <c r="A955">
        <v>500</v>
      </c>
      <c r="B955" s="93" t="s">
        <v>439</v>
      </c>
      <c r="C955" t="s">
        <v>113</v>
      </c>
      <c r="E955">
        <v>29</v>
      </c>
      <c r="F955" t="s">
        <v>237</v>
      </c>
      <c r="G955" s="92" t="s">
        <v>589</v>
      </c>
      <c r="H955" s="92" t="s">
        <v>591</v>
      </c>
      <c r="I955" s="98">
        <v>28</v>
      </c>
    </row>
    <row r="956" spans="1:15" hidden="1">
      <c r="A956">
        <v>630</v>
      </c>
      <c r="B956" s="93" t="s">
        <v>469</v>
      </c>
      <c r="C956" t="s">
        <v>118</v>
      </c>
      <c r="E956">
        <v>29</v>
      </c>
      <c r="F956" t="s">
        <v>237</v>
      </c>
      <c r="G956" s="92" t="s">
        <v>589</v>
      </c>
      <c r="H956" s="92" t="s">
        <v>591</v>
      </c>
      <c r="I956" s="98">
        <v>28</v>
      </c>
      <c r="J956" s="5">
        <v>1</v>
      </c>
    </row>
    <row r="957" spans="1:15" hidden="1">
      <c r="A957">
        <v>652</v>
      </c>
      <c r="B957" s="93" t="s">
        <v>477</v>
      </c>
      <c r="C957" t="s">
        <v>478</v>
      </c>
      <c r="E957">
        <v>29</v>
      </c>
      <c r="F957" t="s">
        <v>237</v>
      </c>
      <c r="G957" s="92" t="s">
        <v>589</v>
      </c>
      <c r="H957" s="92" t="s">
        <v>591</v>
      </c>
      <c r="I957" s="98">
        <v>28</v>
      </c>
    </row>
    <row r="958" spans="1:15" hidden="1">
      <c r="A958">
        <v>659</v>
      </c>
      <c r="B958" s="93" t="s">
        <v>210</v>
      </c>
      <c r="C958" t="s">
        <v>119</v>
      </c>
      <c r="E958">
        <v>29</v>
      </c>
      <c r="F958" t="s">
        <v>237</v>
      </c>
      <c r="G958" s="92" t="s">
        <v>589</v>
      </c>
      <c r="H958" s="92" t="s">
        <v>591</v>
      </c>
      <c r="I958" s="98">
        <v>28</v>
      </c>
      <c r="J958" s="5">
        <v>0</v>
      </c>
      <c r="K958" s="5">
        <v>1</v>
      </c>
      <c r="L958" s="5">
        <v>1</v>
      </c>
      <c r="M958" s="5">
        <v>0</v>
      </c>
      <c r="N958" s="5">
        <v>0</v>
      </c>
      <c r="O958" s="5">
        <v>1</v>
      </c>
    </row>
    <row r="959" spans="1:15" hidden="1">
      <c r="A959">
        <v>662</v>
      </c>
      <c r="B959" s="93" t="s">
        <v>481</v>
      </c>
      <c r="C959" t="s">
        <v>120</v>
      </c>
      <c r="E959">
        <v>29</v>
      </c>
      <c r="F959" t="s">
        <v>237</v>
      </c>
      <c r="G959" s="92" t="s">
        <v>589</v>
      </c>
      <c r="H959" s="92" t="s">
        <v>591</v>
      </c>
      <c r="I959" s="98">
        <v>28</v>
      </c>
      <c r="O959">
        <v>0</v>
      </c>
    </row>
    <row r="960" spans="1:15" hidden="1">
      <c r="A960">
        <v>663</v>
      </c>
      <c r="B960" s="93" t="s">
        <v>482</v>
      </c>
      <c r="C960" t="s">
        <v>483</v>
      </c>
      <c r="E960">
        <v>29</v>
      </c>
      <c r="F960" t="s">
        <v>237</v>
      </c>
      <c r="G960" s="92" t="s">
        <v>589</v>
      </c>
      <c r="H960" s="92" t="s">
        <v>591</v>
      </c>
      <c r="I960" s="98">
        <v>28</v>
      </c>
    </row>
    <row r="961" spans="1:15" hidden="1">
      <c r="A961">
        <v>670</v>
      </c>
      <c r="B961" s="93" t="s">
        <v>486</v>
      </c>
      <c r="C961" t="s">
        <v>487</v>
      </c>
      <c r="E961">
        <v>29</v>
      </c>
      <c r="F961" t="s">
        <v>237</v>
      </c>
      <c r="G961" s="92" t="s">
        <v>589</v>
      </c>
      <c r="H961" s="92" t="s">
        <v>591</v>
      </c>
      <c r="I961" s="98">
        <v>28</v>
      </c>
      <c r="J961" s="5">
        <v>0</v>
      </c>
      <c r="K961" s="5"/>
      <c r="L961" s="5"/>
      <c r="M961" s="5"/>
      <c r="N961" s="5"/>
      <c r="O961" s="5">
        <v>0</v>
      </c>
    </row>
    <row r="962" spans="1:15" hidden="1">
      <c r="A962">
        <v>534</v>
      </c>
      <c r="B962" s="93" t="s">
        <v>220</v>
      </c>
      <c r="C962" t="s">
        <v>218</v>
      </c>
      <c r="E962">
        <v>29</v>
      </c>
      <c r="F962" t="s">
        <v>237</v>
      </c>
      <c r="G962" s="92" t="s">
        <v>589</v>
      </c>
      <c r="H962" s="92" t="s">
        <v>591</v>
      </c>
      <c r="I962" s="98">
        <v>28</v>
      </c>
    </row>
    <row r="963" spans="1:15" hidden="1">
      <c r="A963">
        <v>780</v>
      </c>
      <c r="B963" s="93" t="s">
        <v>524</v>
      </c>
      <c r="C963" t="s">
        <v>122</v>
      </c>
      <c r="E963">
        <v>29</v>
      </c>
      <c r="F963" t="s">
        <v>237</v>
      </c>
      <c r="G963" s="92" t="s">
        <v>589</v>
      </c>
      <c r="H963" s="92" t="s">
        <v>591</v>
      </c>
      <c r="I963" s="98">
        <v>28</v>
      </c>
    </row>
    <row r="964" spans="1:15" hidden="1">
      <c r="A964">
        <v>796</v>
      </c>
      <c r="B964" s="93" t="s">
        <v>528</v>
      </c>
      <c r="C964" t="s">
        <v>123</v>
      </c>
      <c r="E964">
        <v>29</v>
      </c>
      <c r="F964" t="s">
        <v>237</v>
      </c>
      <c r="G964" s="92" t="s">
        <v>589</v>
      </c>
      <c r="H964" s="92" t="s">
        <v>591</v>
      </c>
      <c r="I964" s="98">
        <v>28</v>
      </c>
    </row>
    <row r="965" spans="1:15" hidden="1">
      <c r="A965">
        <v>850</v>
      </c>
      <c r="B965" s="93" t="s">
        <v>540</v>
      </c>
      <c r="C965" t="s">
        <v>541</v>
      </c>
      <c r="E965">
        <v>29</v>
      </c>
      <c r="F965" t="s">
        <v>237</v>
      </c>
      <c r="G965" s="92" t="s">
        <v>589</v>
      </c>
      <c r="H965" s="92" t="s">
        <v>591</v>
      </c>
      <c r="I965" s="98">
        <v>28</v>
      </c>
    </row>
    <row r="966" spans="1:15" hidden="1">
      <c r="A966">
        <v>84</v>
      </c>
      <c r="B966" s="93" t="s">
        <v>294</v>
      </c>
      <c r="C966" t="s">
        <v>92</v>
      </c>
      <c r="E966">
        <v>13</v>
      </c>
      <c r="F966" t="s">
        <v>238</v>
      </c>
      <c r="G966" s="92" t="s">
        <v>589</v>
      </c>
      <c r="H966" s="92" t="s">
        <v>591</v>
      </c>
      <c r="I966" s="98">
        <v>29</v>
      </c>
      <c r="O966">
        <v>0</v>
      </c>
    </row>
    <row r="967" spans="1:15" hidden="1">
      <c r="A967">
        <v>188</v>
      </c>
      <c r="B967" s="93" t="s">
        <v>334</v>
      </c>
      <c r="C967" t="s">
        <v>97</v>
      </c>
      <c r="E967">
        <v>13</v>
      </c>
      <c r="F967" t="s">
        <v>238</v>
      </c>
      <c r="G967" s="92" t="s">
        <v>589</v>
      </c>
      <c r="H967" s="92" t="s">
        <v>591</v>
      </c>
      <c r="I967" s="98">
        <v>29</v>
      </c>
    </row>
    <row r="968" spans="1:15" hidden="1">
      <c r="A968">
        <v>222</v>
      </c>
      <c r="B968" s="93" t="s">
        <v>354</v>
      </c>
      <c r="C968" t="s">
        <v>102</v>
      </c>
      <c r="E968">
        <v>13</v>
      </c>
      <c r="F968" t="s">
        <v>238</v>
      </c>
      <c r="G968" s="92" t="s">
        <v>589</v>
      </c>
      <c r="H968" s="92" t="s">
        <v>591</v>
      </c>
      <c r="I968" s="98">
        <v>29</v>
      </c>
      <c r="O968">
        <v>0</v>
      </c>
    </row>
    <row r="969" spans="1:15" hidden="1">
      <c r="A969">
        <v>320</v>
      </c>
      <c r="B969" s="93" t="s">
        <v>382</v>
      </c>
      <c r="C969" t="s">
        <v>106</v>
      </c>
      <c r="E969">
        <v>13</v>
      </c>
      <c r="F969" t="s">
        <v>238</v>
      </c>
      <c r="G969" s="92" t="s">
        <v>589</v>
      </c>
      <c r="H969" s="92" t="s">
        <v>591</v>
      </c>
      <c r="I969" s="98">
        <v>29</v>
      </c>
      <c r="O969">
        <v>0</v>
      </c>
    </row>
    <row r="970" spans="1:15" hidden="1">
      <c r="A970">
        <v>340</v>
      </c>
      <c r="B970" s="93" t="s">
        <v>393</v>
      </c>
      <c r="C970" t="s">
        <v>109</v>
      </c>
      <c r="E970">
        <v>13</v>
      </c>
      <c r="F970" t="s">
        <v>238</v>
      </c>
      <c r="G970" s="92" t="s">
        <v>589</v>
      </c>
      <c r="H970" s="92" t="s">
        <v>591</v>
      </c>
      <c r="I970" s="98">
        <v>29</v>
      </c>
      <c r="O970">
        <v>0</v>
      </c>
    </row>
    <row r="971" spans="1:15" hidden="1">
      <c r="A971">
        <v>484</v>
      </c>
      <c r="B971" s="93" t="s">
        <v>435</v>
      </c>
      <c r="C971" t="s">
        <v>112</v>
      </c>
      <c r="E971">
        <v>13</v>
      </c>
      <c r="F971" t="s">
        <v>238</v>
      </c>
      <c r="G971" s="92" t="s">
        <v>589</v>
      </c>
      <c r="H971" s="92" t="s">
        <v>591</v>
      </c>
      <c r="I971" s="98">
        <v>29</v>
      </c>
      <c r="J971" s="5">
        <v>1</v>
      </c>
      <c r="K971" s="5">
        <v>0</v>
      </c>
      <c r="L971" s="5">
        <v>1</v>
      </c>
      <c r="M971" s="5">
        <v>0</v>
      </c>
      <c r="N971" s="5">
        <v>1</v>
      </c>
      <c r="O971" s="5">
        <v>1</v>
      </c>
    </row>
    <row r="972" spans="1:15" hidden="1">
      <c r="A972">
        <v>558</v>
      </c>
      <c r="B972" s="93" t="s">
        <v>449</v>
      </c>
      <c r="C972" t="s">
        <v>114</v>
      </c>
      <c r="E972">
        <v>13</v>
      </c>
      <c r="F972" t="s">
        <v>238</v>
      </c>
      <c r="G972" s="92" t="s">
        <v>589</v>
      </c>
      <c r="H972" s="92" t="s">
        <v>591</v>
      </c>
      <c r="I972" s="98">
        <v>29</v>
      </c>
      <c r="O972">
        <v>0</v>
      </c>
    </row>
    <row r="973" spans="1:15" hidden="1">
      <c r="A973">
        <v>591</v>
      </c>
      <c r="B973" s="93" t="s">
        <v>460</v>
      </c>
      <c r="C973" t="s">
        <v>115</v>
      </c>
      <c r="E973">
        <v>13</v>
      </c>
      <c r="F973" t="s">
        <v>238</v>
      </c>
      <c r="G973" s="92" t="s">
        <v>589</v>
      </c>
      <c r="H973" s="92" t="s">
        <v>591</v>
      </c>
      <c r="I973" s="98">
        <v>29</v>
      </c>
    </row>
    <row r="974" spans="1:15" hidden="1">
      <c r="A974">
        <v>86</v>
      </c>
      <c r="B974" s="93" t="s">
        <v>305</v>
      </c>
      <c r="C974" t="s">
        <v>306</v>
      </c>
      <c r="E974">
        <v>14</v>
      </c>
      <c r="F974" t="s">
        <v>239</v>
      </c>
      <c r="G974" s="92" t="s">
        <v>589</v>
      </c>
      <c r="H974" s="92" t="s">
        <v>591</v>
      </c>
      <c r="I974" s="98">
        <v>30</v>
      </c>
    </row>
    <row r="975" spans="1:15" hidden="1">
      <c r="A975">
        <v>108</v>
      </c>
      <c r="B975" s="93" t="s">
        <v>311</v>
      </c>
      <c r="C975" t="s">
        <v>49</v>
      </c>
      <c r="E975">
        <v>14</v>
      </c>
      <c r="F975" s="5" t="s">
        <v>239</v>
      </c>
      <c r="G975" s="92" t="s">
        <v>589</v>
      </c>
      <c r="H975" s="92" t="s">
        <v>591</v>
      </c>
      <c r="I975" s="98">
        <v>30</v>
      </c>
      <c r="J975" s="5">
        <v>0</v>
      </c>
      <c r="K975" s="5">
        <v>1</v>
      </c>
      <c r="L975" s="5">
        <v>1</v>
      </c>
      <c r="M975" s="5">
        <v>0</v>
      </c>
      <c r="N975" s="5">
        <v>1</v>
      </c>
      <c r="O975" s="5">
        <v>1</v>
      </c>
    </row>
    <row r="976" spans="1:15" hidden="1">
      <c r="A976">
        <v>174</v>
      </c>
      <c r="B976" s="93" t="s">
        <v>331</v>
      </c>
      <c r="C976" t="s">
        <v>52</v>
      </c>
      <c r="E976">
        <v>14</v>
      </c>
      <c r="F976" s="5" t="s">
        <v>239</v>
      </c>
      <c r="G976" s="92" t="s">
        <v>589</v>
      </c>
      <c r="H976" s="92" t="s">
        <v>591</v>
      </c>
      <c r="I976" s="98">
        <v>30</v>
      </c>
      <c r="J976" s="5">
        <v>0</v>
      </c>
      <c r="K976" s="5">
        <v>1</v>
      </c>
      <c r="L976" s="5">
        <v>1</v>
      </c>
      <c r="M976" s="5">
        <v>0</v>
      </c>
      <c r="N976" s="5">
        <v>0</v>
      </c>
      <c r="O976" s="5">
        <v>1</v>
      </c>
    </row>
    <row r="977" spans="1:15" hidden="1">
      <c r="A977">
        <v>262</v>
      </c>
      <c r="B977" s="93" t="s">
        <v>349</v>
      </c>
      <c r="C977" t="s">
        <v>54</v>
      </c>
      <c r="E977">
        <v>14</v>
      </c>
      <c r="F977" s="5" t="s">
        <v>239</v>
      </c>
      <c r="G977" s="92" t="s">
        <v>589</v>
      </c>
      <c r="H977" s="92" t="s">
        <v>591</v>
      </c>
      <c r="I977" s="98">
        <v>30</v>
      </c>
      <c r="J977" s="5">
        <v>0</v>
      </c>
      <c r="K977" s="5">
        <v>1</v>
      </c>
      <c r="L977" s="5">
        <v>1</v>
      </c>
      <c r="M977" s="5">
        <v>0</v>
      </c>
      <c r="N977" s="5">
        <v>0</v>
      </c>
      <c r="O977" s="5">
        <v>0</v>
      </c>
    </row>
    <row r="978" spans="1:15" hidden="1">
      <c r="A978">
        <v>232</v>
      </c>
      <c r="B978" s="93" t="s">
        <v>356</v>
      </c>
      <c r="C978" t="s">
        <v>56</v>
      </c>
      <c r="E978">
        <v>14</v>
      </c>
      <c r="F978" s="5" t="s">
        <v>239</v>
      </c>
      <c r="G978" s="92" t="s">
        <v>589</v>
      </c>
      <c r="H978" s="92" t="s">
        <v>591</v>
      </c>
      <c r="I978" s="98">
        <v>30</v>
      </c>
      <c r="O978">
        <v>0</v>
      </c>
    </row>
    <row r="979" spans="1:15" hidden="1">
      <c r="A979">
        <v>231</v>
      </c>
      <c r="B979" s="93" t="s">
        <v>358</v>
      </c>
      <c r="C979" t="s">
        <v>57</v>
      </c>
      <c r="E979">
        <v>14</v>
      </c>
      <c r="F979" s="5" t="s">
        <v>239</v>
      </c>
      <c r="G979" s="92" t="s">
        <v>589</v>
      </c>
      <c r="H979" s="92" t="s">
        <v>591</v>
      </c>
      <c r="I979" s="98">
        <v>30</v>
      </c>
      <c r="O979" s="5">
        <v>1</v>
      </c>
    </row>
    <row r="980" spans="1:15" hidden="1">
      <c r="A980">
        <v>260</v>
      </c>
      <c r="B980" s="93" t="s">
        <v>368</v>
      </c>
      <c r="C980" t="s">
        <v>369</v>
      </c>
      <c r="E980">
        <v>14</v>
      </c>
      <c r="F980" s="5" t="s">
        <v>239</v>
      </c>
      <c r="G980" s="92" t="s">
        <v>589</v>
      </c>
      <c r="H980" s="92" t="s">
        <v>591</v>
      </c>
      <c r="I980" s="98">
        <v>30</v>
      </c>
    </row>
    <row r="981" spans="1:15" hidden="1">
      <c r="A981">
        <v>404</v>
      </c>
      <c r="B981" s="93" t="s">
        <v>410</v>
      </c>
      <c r="C981" t="s">
        <v>63</v>
      </c>
      <c r="E981">
        <v>14</v>
      </c>
      <c r="F981" s="5" t="s">
        <v>239</v>
      </c>
      <c r="G981" s="92" t="s">
        <v>589</v>
      </c>
      <c r="H981" s="92" t="s">
        <v>591</v>
      </c>
      <c r="I981" s="98">
        <v>30</v>
      </c>
      <c r="O981" s="5">
        <v>1</v>
      </c>
    </row>
    <row r="982" spans="1:15" hidden="1">
      <c r="A982">
        <v>450</v>
      </c>
      <c r="B982" s="93" t="s">
        <v>425</v>
      </c>
      <c r="C982" t="s">
        <v>65</v>
      </c>
      <c r="E982">
        <v>14</v>
      </c>
      <c r="F982" s="5" t="s">
        <v>239</v>
      </c>
      <c r="G982" s="92" t="s">
        <v>589</v>
      </c>
      <c r="H982" s="92" t="s">
        <v>591</v>
      </c>
      <c r="I982" s="98">
        <v>30</v>
      </c>
      <c r="O982" s="5">
        <v>1</v>
      </c>
    </row>
    <row r="983" spans="1:15" hidden="1">
      <c r="A983">
        <v>454</v>
      </c>
      <c r="B983" s="93" t="s">
        <v>426</v>
      </c>
      <c r="C983" t="s">
        <v>66</v>
      </c>
      <c r="E983">
        <v>14</v>
      </c>
      <c r="F983" s="5" t="s">
        <v>239</v>
      </c>
      <c r="G983" s="92" t="s">
        <v>589</v>
      </c>
      <c r="H983" s="92" t="s">
        <v>591</v>
      </c>
      <c r="I983" s="98">
        <v>30</v>
      </c>
      <c r="O983" s="5">
        <v>1</v>
      </c>
    </row>
    <row r="984" spans="1:15" hidden="1">
      <c r="A984">
        <v>480</v>
      </c>
      <c r="B984" s="93" t="s">
        <v>434</v>
      </c>
      <c r="C984" t="s">
        <v>69</v>
      </c>
      <c r="E984">
        <v>14</v>
      </c>
      <c r="F984" s="5" t="s">
        <v>239</v>
      </c>
      <c r="G984" s="92" t="s">
        <v>589</v>
      </c>
      <c r="H984" s="92" t="s">
        <v>591</v>
      </c>
      <c r="I984" s="98">
        <v>30</v>
      </c>
      <c r="J984" s="5">
        <v>1</v>
      </c>
      <c r="K984" s="5">
        <v>0</v>
      </c>
      <c r="L984" s="5">
        <v>1</v>
      </c>
      <c r="M984" s="5">
        <v>0</v>
      </c>
      <c r="N984" s="5">
        <v>1</v>
      </c>
      <c r="O984" s="5">
        <v>1</v>
      </c>
    </row>
    <row r="985" spans="1:15" hidden="1">
      <c r="A985">
        <v>175</v>
      </c>
      <c r="B985" s="93" t="s">
        <v>201</v>
      </c>
      <c r="C985" t="s">
        <v>70</v>
      </c>
      <c r="E985">
        <v>14</v>
      </c>
      <c r="F985" s="5" t="s">
        <v>239</v>
      </c>
      <c r="G985" s="92" t="s">
        <v>589</v>
      </c>
      <c r="H985" s="92" t="s">
        <v>591</v>
      </c>
      <c r="I985" s="98">
        <v>30</v>
      </c>
    </row>
    <row r="986" spans="1:15" hidden="1">
      <c r="A986">
        <v>508</v>
      </c>
      <c r="B986" s="93" t="s">
        <v>441</v>
      </c>
      <c r="C986" t="s">
        <v>71</v>
      </c>
      <c r="E986">
        <v>14</v>
      </c>
      <c r="F986" s="5" t="s">
        <v>239</v>
      </c>
      <c r="G986" s="92" t="s">
        <v>589</v>
      </c>
      <c r="H986" s="92" t="s">
        <v>591</v>
      </c>
      <c r="I986" s="98">
        <v>30</v>
      </c>
      <c r="O986" s="5">
        <v>1</v>
      </c>
    </row>
    <row r="987" spans="1:15" hidden="1">
      <c r="A987">
        <v>638</v>
      </c>
      <c r="B987" s="93" t="s">
        <v>473</v>
      </c>
      <c r="C987" t="s">
        <v>74</v>
      </c>
      <c r="E987">
        <v>14</v>
      </c>
      <c r="F987" s="5" t="s">
        <v>239</v>
      </c>
      <c r="G987" s="92" t="s">
        <v>589</v>
      </c>
      <c r="H987" s="92" t="s">
        <v>591</v>
      </c>
      <c r="I987" s="98">
        <v>30</v>
      </c>
    </row>
    <row r="988" spans="1:15" hidden="1">
      <c r="A988">
        <v>646</v>
      </c>
      <c r="B988" s="93" t="s">
        <v>476</v>
      </c>
      <c r="C988" t="s">
        <v>75</v>
      </c>
      <c r="E988">
        <v>14</v>
      </c>
      <c r="F988" s="5" t="s">
        <v>239</v>
      </c>
      <c r="G988" s="92" t="s">
        <v>589</v>
      </c>
      <c r="H988" s="92" t="s">
        <v>591</v>
      </c>
      <c r="I988" s="98">
        <v>30</v>
      </c>
      <c r="O988" s="5">
        <v>1</v>
      </c>
    </row>
    <row r="989" spans="1:15" hidden="1">
      <c r="A989">
        <v>690</v>
      </c>
      <c r="B989" s="93" t="s">
        <v>493</v>
      </c>
      <c r="C989" t="s">
        <v>77</v>
      </c>
      <c r="E989">
        <v>14</v>
      </c>
      <c r="F989" s="5" t="s">
        <v>239</v>
      </c>
      <c r="G989" s="92" t="s">
        <v>589</v>
      </c>
      <c r="H989" s="92" t="s">
        <v>591</v>
      </c>
      <c r="I989" s="98">
        <v>30</v>
      </c>
      <c r="O989" s="5">
        <v>1</v>
      </c>
    </row>
    <row r="990" spans="1:15" hidden="1">
      <c r="A990">
        <v>706</v>
      </c>
      <c r="B990" s="93" t="s">
        <v>500</v>
      </c>
      <c r="C990" t="s">
        <v>79</v>
      </c>
      <c r="E990">
        <v>14</v>
      </c>
      <c r="F990" s="5" t="s">
        <v>239</v>
      </c>
      <c r="G990" s="92" t="s">
        <v>589</v>
      </c>
      <c r="H990" s="92" t="s">
        <v>591</v>
      </c>
      <c r="I990" s="98">
        <v>30</v>
      </c>
    </row>
    <row r="991" spans="1:15" hidden="1">
      <c r="A991">
        <v>728</v>
      </c>
      <c r="B991" s="93" t="s">
        <v>215</v>
      </c>
      <c r="C991" t="s">
        <v>216</v>
      </c>
      <c r="E991">
        <v>14</v>
      </c>
      <c r="F991" s="5" t="s">
        <v>239</v>
      </c>
      <c r="G991" s="92" t="s">
        <v>589</v>
      </c>
      <c r="H991" s="92" t="s">
        <v>591</v>
      </c>
      <c r="I991" s="98">
        <v>30</v>
      </c>
      <c r="O991" s="5">
        <v>1</v>
      </c>
    </row>
    <row r="992" spans="1:15" hidden="1">
      <c r="A992">
        <v>800</v>
      </c>
      <c r="B992" s="93" t="s">
        <v>530</v>
      </c>
      <c r="C992" t="s">
        <v>83</v>
      </c>
      <c r="E992">
        <v>14</v>
      </c>
      <c r="F992" s="5" t="s">
        <v>239</v>
      </c>
      <c r="G992" s="92" t="s">
        <v>589</v>
      </c>
      <c r="H992" s="92" t="s">
        <v>591</v>
      </c>
      <c r="I992" s="98">
        <v>30</v>
      </c>
      <c r="O992" s="5">
        <v>1</v>
      </c>
    </row>
    <row r="993" spans="1:15" hidden="1">
      <c r="A993">
        <v>834</v>
      </c>
      <c r="B993" s="93" t="s">
        <v>535</v>
      </c>
      <c r="C993" t="s">
        <v>212</v>
      </c>
      <c r="E993">
        <v>14</v>
      </c>
      <c r="F993" s="5" t="s">
        <v>239</v>
      </c>
      <c r="G993" s="92" t="s">
        <v>589</v>
      </c>
      <c r="H993" s="92" t="s">
        <v>591</v>
      </c>
      <c r="I993" s="98">
        <v>30</v>
      </c>
      <c r="J993">
        <v>0</v>
      </c>
      <c r="N993">
        <v>0</v>
      </c>
      <c r="O993" s="5">
        <v>1</v>
      </c>
    </row>
    <row r="994" spans="1:15" hidden="1">
      <c r="A994">
        <v>894</v>
      </c>
      <c r="B994" s="93" t="s">
        <v>552</v>
      </c>
      <c r="C994" t="s">
        <v>84</v>
      </c>
      <c r="E994">
        <v>14</v>
      </c>
      <c r="F994" s="5" t="s">
        <v>239</v>
      </c>
      <c r="G994" s="92" t="s">
        <v>589</v>
      </c>
      <c r="H994" s="92" t="s">
        <v>591</v>
      </c>
      <c r="I994" s="98">
        <v>30</v>
      </c>
      <c r="O994" s="5">
        <v>1</v>
      </c>
    </row>
    <row r="995" spans="1:15" hidden="1">
      <c r="A995">
        <v>716</v>
      </c>
      <c r="B995" s="93" t="s">
        <v>207</v>
      </c>
      <c r="C995" t="s">
        <v>85</v>
      </c>
      <c r="E995">
        <v>14</v>
      </c>
      <c r="F995" s="5" t="s">
        <v>239</v>
      </c>
      <c r="G995" s="92" t="s">
        <v>589</v>
      </c>
      <c r="H995" s="92" t="s">
        <v>591</v>
      </c>
      <c r="I995" s="98">
        <v>30</v>
      </c>
      <c r="J995" s="5">
        <v>1</v>
      </c>
      <c r="K995" s="5">
        <v>1</v>
      </c>
      <c r="L995" s="5">
        <v>1</v>
      </c>
      <c r="M995" s="5">
        <v>0</v>
      </c>
      <c r="N995" s="5">
        <v>0</v>
      </c>
      <c r="O995" s="5">
        <v>1</v>
      </c>
    </row>
    <row r="996" spans="1:15" hidden="1">
      <c r="A996">
        <v>112</v>
      </c>
      <c r="B996" s="93" t="s">
        <v>292</v>
      </c>
      <c r="C996" t="s">
        <v>0</v>
      </c>
      <c r="E996">
        <v>151</v>
      </c>
      <c r="F996" s="5" t="s">
        <v>240</v>
      </c>
      <c r="G996" s="92" t="s">
        <v>589</v>
      </c>
      <c r="H996" s="92" t="s">
        <v>591</v>
      </c>
      <c r="I996" s="98">
        <v>31</v>
      </c>
      <c r="J996" s="5">
        <v>1</v>
      </c>
      <c r="K996" s="5">
        <v>0</v>
      </c>
      <c r="L996" s="5">
        <v>1</v>
      </c>
      <c r="M996" s="5">
        <v>0</v>
      </c>
      <c r="N996" s="5">
        <v>1</v>
      </c>
      <c r="O996" s="5">
        <v>1</v>
      </c>
    </row>
    <row r="997" spans="1:15" hidden="1">
      <c r="A997">
        <v>100</v>
      </c>
      <c r="B997" s="93" t="s">
        <v>309</v>
      </c>
      <c r="C997" t="s">
        <v>1</v>
      </c>
      <c r="E997">
        <v>151</v>
      </c>
      <c r="F997" s="5" t="s">
        <v>240</v>
      </c>
      <c r="G997" s="92" t="s">
        <v>589</v>
      </c>
      <c r="H997" s="92" t="s">
        <v>591</v>
      </c>
      <c r="I997" s="98">
        <v>31</v>
      </c>
      <c r="J997" s="5">
        <v>1</v>
      </c>
      <c r="K997" s="5">
        <v>1</v>
      </c>
      <c r="L997" s="5">
        <v>1</v>
      </c>
      <c r="M997" s="5">
        <v>0</v>
      </c>
      <c r="N997" s="5">
        <v>1</v>
      </c>
      <c r="O997" s="5">
        <v>1</v>
      </c>
    </row>
    <row r="998" spans="1:15" hidden="1">
      <c r="A998">
        <v>203</v>
      </c>
      <c r="B998" s="93" t="s">
        <v>342</v>
      </c>
      <c r="C998" t="s">
        <v>343</v>
      </c>
      <c r="E998">
        <v>151</v>
      </c>
      <c r="F998" s="5" t="s">
        <v>240</v>
      </c>
      <c r="G998" s="92" t="s">
        <v>589</v>
      </c>
      <c r="H998" s="92" t="s">
        <v>591</v>
      </c>
      <c r="I998" s="98">
        <v>31</v>
      </c>
      <c r="J998" s="5">
        <v>1</v>
      </c>
      <c r="K998" s="5">
        <v>0</v>
      </c>
      <c r="L998" s="5">
        <v>1</v>
      </c>
      <c r="M998" s="5">
        <v>1</v>
      </c>
      <c r="N998" s="5">
        <v>1</v>
      </c>
      <c r="O998" s="5">
        <v>1</v>
      </c>
    </row>
    <row r="999" spans="1:15" hidden="1">
      <c r="A999">
        <v>348</v>
      </c>
      <c r="B999" s="93" t="s">
        <v>394</v>
      </c>
      <c r="C999" t="s">
        <v>2</v>
      </c>
      <c r="E999">
        <v>151</v>
      </c>
      <c r="F999" s="5" t="s">
        <v>240</v>
      </c>
      <c r="G999" s="92" t="s">
        <v>589</v>
      </c>
      <c r="H999" s="92" t="s">
        <v>591</v>
      </c>
      <c r="I999" s="98">
        <v>31</v>
      </c>
      <c r="J999" s="5">
        <v>1</v>
      </c>
      <c r="K999" s="5">
        <v>1</v>
      </c>
      <c r="L999" s="5">
        <v>1</v>
      </c>
      <c r="M999" s="5">
        <v>1</v>
      </c>
      <c r="N999" s="5">
        <v>1</v>
      </c>
      <c r="O999" s="5">
        <v>1</v>
      </c>
    </row>
    <row r="1000" spans="1:15" hidden="1">
      <c r="A1000">
        <v>616</v>
      </c>
      <c r="B1000" s="93" t="s">
        <v>467</v>
      </c>
      <c r="C1000" t="s">
        <v>3</v>
      </c>
      <c r="E1000">
        <v>151</v>
      </c>
      <c r="F1000" s="5" t="s">
        <v>240</v>
      </c>
      <c r="G1000" s="92" t="s">
        <v>589</v>
      </c>
      <c r="H1000" s="92" t="s">
        <v>591</v>
      </c>
      <c r="I1000" s="98">
        <v>31</v>
      </c>
      <c r="J1000" s="5">
        <v>1</v>
      </c>
      <c r="K1000" s="98">
        <v>0</v>
      </c>
      <c r="L1000" s="5">
        <v>1</v>
      </c>
      <c r="M1000" s="98">
        <v>1</v>
      </c>
      <c r="N1000" s="5">
        <v>1</v>
      </c>
      <c r="O1000" s="98">
        <v>1</v>
      </c>
    </row>
    <row r="1001" spans="1:15" hidden="1">
      <c r="A1001">
        <v>498</v>
      </c>
      <c r="B1001" s="93" t="s">
        <v>203</v>
      </c>
      <c r="C1001" t="s">
        <v>4</v>
      </c>
      <c r="E1001">
        <v>151</v>
      </c>
      <c r="F1001" s="5" t="s">
        <v>240</v>
      </c>
      <c r="G1001" s="92" t="s">
        <v>589</v>
      </c>
      <c r="H1001" s="92" t="s">
        <v>591</v>
      </c>
      <c r="I1001" s="98">
        <v>31</v>
      </c>
      <c r="O1001">
        <v>0</v>
      </c>
    </row>
    <row r="1002" spans="1:15" hidden="1">
      <c r="A1002">
        <v>642</v>
      </c>
      <c r="B1002" s="93" t="s">
        <v>474</v>
      </c>
      <c r="C1002" t="s">
        <v>5</v>
      </c>
      <c r="E1002">
        <v>151</v>
      </c>
      <c r="F1002" s="5" t="s">
        <v>240</v>
      </c>
      <c r="G1002" s="92" t="s">
        <v>589</v>
      </c>
      <c r="H1002" s="92" t="s">
        <v>591</v>
      </c>
      <c r="I1002" s="98">
        <v>31</v>
      </c>
      <c r="J1002" s="5">
        <v>1</v>
      </c>
      <c r="K1002" s="5">
        <v>1</v>
      </c>
      <c r="L1002" s="5">
        <v>1</v>
      </c>
      <c r="M1002" s="5">
        <v>0</v>
      </c>
      <c r="N1002" s="5">
        <v>1</v>
      </c>
      <c r="O1002" s="5">
        <v>1</v>
      </c>
    </row>
    <row r="1003" spans="1:15" hidden="1">
      <c r="A1003">
        <v>643</v>
      </c>
      <c r="B1003" s="93" t="s">
        <v>475</v>
      </c>
      <c r="C1003" t="s">
        <v>6</v>
      </c>
      <c r="E1003">
        <v>151</v>
      </c>
      <c r="F1003" s="5" t="s">
        <v>240</v>
      </c>
      <c r="G1003" s="92" t="s">
        <v>589</v>
      </c>
      <c r="H1003" s="92" t="s">
        <v>591</v>
      </c>
      <c r="I1003" s="98">
        <v>31</v>
      </c>
      <c r="J1003" s="5">
        <v>0</v>
      </c>
      <c r="K1003" s="5">
        <v>0</v>
      </c>
      <c r="L1003" s="5">
        <v>1</v>
      </c>
      <c r="M1003" s="5">
        <v>0</v>
      </c>
      <c r="N1003" s="5">
        <v>1</v>
      </c>
      <c r="O1003" s="5">
        <v>1</v>
      </c>
    </row>
    <row r="1004" spans="1:15" hidden="1">
      <c r="A1004">
        <v>703</v>
      </c>
      <c r="B1004" s="93" t="s">
        <v>496</v>
      </c>
      <c r="C1004" t="s">
        <v>7</v>
      </c>
      <c r="E1004">
        <v>151</v>
      </c>
      <c r="F1004" s="5" t="s">
        <v>240</v>
      </c>
      <c r="G1004" s="92" t="s">
        <v>589</v>
      </c>
      <c r="H1004" s="92" t="s">
        <v>591</v>
      </c>
      <c r="I1004" s="98">
        <v>31</v>
      </c>
      <c r="J1004" s="5">
        <v>1</v>
      </c>
      <c r="K1004" s="5">
        <v>0</v>
      </c>
      <c r="L1004" s="5">
        <v>1</v>
      </c>
      <c r="M1004" s="5">
        <v>0</v>
      </c>
      <c r="N1004" s="5">
        <v>1</v>
      </c>
      <c r="O1004" s="5">
        <v>1</v>
      </c>
    </row>
    <row r="1005" spans="1:15" hidden="1">
      <c r="A1005">
        <v>804</v>
      </c>
      <c r="B1005" s="93" t="s">
        <v>531</v>
      </c>
      <c r="C1005" t="s">
        <v>8</v>
      </c>
      <c r="E1005">
        <v>151</v>
      </c>
      <c r="F1005" s="5" t="s">
        <v>240</v>
      </c>
      <c r="G1005" s="92" t="s">
        <v>589</v>
      </c>
      <c r="H1005" s="92" t="s">
        <v>591</v>
      </c>
      <c r="I1005" s="98">
        <v>31</v>
      </c>
      <c r="J1005" s="5">
        <v>0</v>
      </c>
      <c r="K1005" s="5">
        <v>0</v>
      </c>
      <c r="L1005" s="5">
        <v>1</v>
      </c>
      <c r="M1005" s="5">
        <v>0</v>
      </c>
      <c r="N1005" s="5">
        <v>1</v>
      </c>
      <c r="O1005" s="5">
        <v>1</v>
      </c>
    </row>
    <row r="1006" spans="1:15" hidden="1">
      <c r="A1006">
        <v>242</v>
      </c>
      <c r="B1006" s="93" t="s">
        <v>363</v>
      </c>
      <c r="C1006" t="s">
        <v>168</v>
      </c>
      <c r="E1006">
        <v>54</v>
      </c>
      <c r="F1006" s="5" t="s">
        <v>241</v>
      </c>
      <c r="G1006" s="92" t="s">
        <v>589</v>
      </c>
      <c r="H1006" s="92" t="s">
        <v>591</v>
      </c>
      <c r="I1006" s="98">
        <v>32</v>
      </c>
      <c r="O1006">
        <v>0</v>
      </c>
    </row>
    <row r="1007" spans="1:15" hidden="1">
      <c r="A1007">
        <v>540</v>
      </c>
      <c r="B1007" s="93" t="s">
        <v>447</v>
      </c>
      <c r="C1007" t="s">
        <v>175</v>
      </c>
      <c r="E1007">
        <v>54</v>
      </c>
      <c r="F1007" s="5" t="s">
        <v>241</v>
      </c>
      <c r="G1007" s="92" t="s">
        <v>589</v>
      </c>
      <c r="H1007" s="92" t="s">
        <v>591</v>
      </c>
      <c r="I1007" s="98">
        <v>32</v>
      </c>
    </row>
    <row r="1008" spans="1:15" hidden="1">
      <c r="A1008">
        <v>598</v>
      </c>
      <c r="B1008" s="93" t="s">
        <v>461</v>
      </c>
      <c r="C1008" t="s">
        <v>177</v>
      </c>
      <c r="E1008">
        <v>54</v>
      </c>
      <c r="F1008" s="5" t="s">
        <v>241</v>
      </c>
      <c r="G1008" s="92" t="s">
        <v>589</v>
      </c>
      <c r="H1008" s="92" t="s">
        <v>591</v>
      </c>
      <c r="I1008" s="98">
        <v>32</v>
      </c>
      <c r="O1008">
        <v>0</v>
      </c>
    </row>
    <row r="1009" spans="1:15" hidden="1">
      <c r="A1009">
        <v>90</v>
      </c>
      <c r="B1009" s="93" t="s">
        <v>499</v>
      </c>
      <c r="C1009" t="s">
        <v>185</v>
      </c>
      <c r="E1009">
        <v>54</v>
      </c>
      <c r="F1009" s="5" t="s">
        <v>241</v>
      </c>
      <c r="G1009" s="92" t="s">
        <v>589</v>
      </c>
      <c r="H1009" s="92" t="s">
        <v>591</v>
      </c>
      <c r="I1009" s="98">
        <v>32</v>
      </c>
      <c r="O1009">
        <v>1</v>
      </c>
    </row>
    <row r="1010" spans="1:15" hidden="1">
      <c r="A1010">
        <v>548</v>
      </c>
      <c r="B1010" s="93" t="s">
        <v>544</v>
      </c>
      <c r="C1010" t="s">
        <v>182</v>
      </c>
      <c r="E1010">
        <v>54</v>
      </c>
      <c r="F1010" s="5" t="s">
        <v>241</v>
      </c>
      <c r="G1010" s="92" t="s">
        <v>589</v>
      </c>
      <c r="H1010" s="92" t="s">
        <v>591</v>
      </c>
      <c r="I1010" s="98">
        <v>32</v>
      </c>
      <c r="J1010" s="5">
        <v>1</v>
      </c>
      <c r="K1010" s="5">
        <v>0</v>
      </c>
      <c r="L1010" s="5">
        <v>1</v>
      </c>
      <c r="M1010" s="5">
        <v>0</v>
      </c>
      <c r="N1010" s="5">
        <v>0</v>
      </c>
      <c r="O1010" s="5">
        <v>1</v>
      </c>
    </row>
    <row r="1011" spans="1:15" hidden="1">
      <c r="A1011">
        <v>316</v>
      </c>
      <c r="B1011" s="93" t="s">
        <v>381</v>
      </c>
      <c r="C1011" t="s">
        <v>170</v>
      </c>
      <c r="E1011">
        <v>57</v>
      </c>
      <c r="F1011" s="5" t="s">
        <v>242</v>
      </c>
      <c r="G1011" s="92" t="s">
        <v>589</v>
      </c>
      <c r="H1011" s="92" t="s">
        <v>591</v>
      </c>
      <c r="I1011" s="98">
        <v>33</v>
      </c>
    </row>
    <row r="1012" spans="1:15" hidden="1">
      <c r="A1012">
        <v>296</v>
      </c>
      <c r="B1012" s="93" t="s">
        <v>411</v>
      </c>
      <c r="C1012" t="s">
        <v>171</v>
      </c>
      <c r="E1012">
        <v>57</v>
      </c>
      <c r="F1012" s="5" t="s">
        <v>242</v>
      </c>
      <c r="G1012" s="92" t="s">
        <v>589</v>
      </c>
      <c r="H1012" s="92" t="s">
        <v>591</v>
      </c>
      <c r="I1012" s="98">
        <v>33</v>
      </c>
      <c r="O1012">
        <v>0</v>
      </c>
    </row>
    <row r="1013" spans="1:15" hidden="1">
      <c r="A1013">
        <v>584</v>
      </c>
      <c r="B1013" s="93" t="s">
        <v>431</v>
      </c>
      <c r="C1013" t="s">
        <v>172</v>
      </c>
      <c r="E1013">
        <v>57</v>
      </c>
      <c r="F1013" s="5" t="s">
        <v>242</v>
      </c>
      <c r="G1013" s="92" t="s">
        <v>589</v>
      </c>
      <c r="H1013" s="92" t="s">
        <v>591</v>
      </c>
      <c r="I1013" s="98">
        <v>33</v>
      </c>
    </row>
    <row r="1014" spans="1:15" hidden="1">
      <c r="A1014">
        <v>583</v>
      </c>
      <c r="B1014" s="93" t="s">
        <v>436</v>
      </c>
      <c r="C1014" t="s">
        <v>195</v>
      </c>
      <c r="E1014">
        <v>57</v>
      </c>
      <c r="F1014" s="5" t="s">
        <v>242</v>
      </c>
      <c r="G1014" s="92" t="s">
        <v>589</v>
      </c>
      <c r="H1014" s="92" t="s">
        <v>591</v>
      </c>
      <c r="I1014" s="98">
        <v>33</v>
      </c>
      <c r="O1014">
        <v>0</v>
      </c>
    </row>
    <row r="1015" spans="1:15" hidden="1">
      <c r="A1015">
        <v>520</v>
      </c>
      <c r="B1015" s="93" t="s">
        <v>444</v>
      </c>
      <c r="C1015" t="s">
        <v>173</v>
      </c>
      <c r="E1015">
        <v>57</v>
      </c>
      <c r="F1015" s="5" t="s">
        <v>242</v>
      </c>
      <c r="G1015" s="92" t="s">
        <v>589</v>
      </c>
      <c r="H1015" s="92" t="s">
        <v>591</v>
      </c>
      <c r="I1015" s="98">
        <v>33</v>
      </c>
      <c r="O1015">
        <v>0</v>
      </c>
    </row>
    <row r="1016" spans="1:15" hidden="1">
      <c r="A1016">
        <v>580</v>
      </c>
      <c r="B1016" s="93" t="s">
        <v>455</v>
      </c>
      <c r="C1016" t="s">
        <v>196</v>
      </c>
      <c r="E1016">
        <v>57</v>
      </c>
      <c r="F1016" s="5" t="s">
        <v>242</v>
      </c>
      <c r="G1016" s="92" t="s">
        <v>589</v>
      </c>
      <c r="H1016" s="92" t="s">
        <v>591</v>
      </c>
      <c r="I1016" s="98">
        <v>33</v>
      </c>
    </row>
    <row r="1017" spans="1:15" hidden="1">
      <c r="A1017">
        <v>585</v>
      </c>
      <c r="B1017" s="93" t="s">
        <v>459</v>
      </c>
      <c r="C1017" t="s">
        <v>176</v>
      </c>
      <c r="E1017">
        <v>57</v>
      </c>
      <c r="F1017" s="5" t="s">
        <v>242</v>
      </c>
      <c r="G1017" s="92" t="s">
        <v>589</v>
      </c>
      <c r="H1017" s="92" t="s">
        <v>591</v>
      </c>
      <c r="I1017" s="98">
        <v>33</v>
      </c>
      <c r="O1017">
        <v>0</v>
      </c>
    </row>
    <row r="1018" spans="1:15" hidden="1">
      <c r="A1018">
        <v>581</v>
      </c>
      <c r="B1018" s="93" t="s">
        <v>536</v>
      </c>
      <c r="C1018" t="s">
        <v>537</v>
      </c>
      <c r="E1018">
        <v>57</v>
      </c>
      <c r="F1018" s="5" t="s">
        <v>242</v>
      </c>
      <c r="G1018" s="92" t="s">
        <v>589</v>
      </c>
      <c r="H1018" s="92" t="s">
        <v>591</v>
      </c>
      <c r="I1018" s="98">
        <v>33</v>
      </c>
    </row>
    <row r="1019" spans="1:15" hidden="1">
      <c r="A1019">
        <v>24</v>
      </c>
      <c r="B1019" s="93" t="s">
        <v>279</v>
      </c>
      <c r="C1019" t="s">
        <v>46</v>
      </c>
      <c r="E1019">
        <v>17</v>
      </c>
      <c r="F1019" s="5" t="s">
        <v>243</v>
      </c>
      <c r="G1019" s="92" t="s">
        <v>589</v>
      </c>
      <c r="H1019" s="92" t="s">
        <v>591</v>
      </c>
      <c r="I1019" s="98">
        <v>34</v>
      </c>
      <c r="O1019">
        <v>1</v>
      </c>
    </row>
    <row r="1020" spans="1:15" hidden="1">
      <c r="A1020">
        <v>120</v>
      </c>
      <c r="B1020" s="93" t="s">
        <v>315</v>
      </c>
      <c r="C1020" t="s">
        <v>50</v>
      </c>
      <c r="E1020">
        <v>17</v>
      </c>
      <c r="F1020" s="5" t="s">
        <v>243</v>
      </c>
      <c r="G1020" s="92" t="s">
        <v>589</v>
      </c>
      <c r="H1020" s="92" t="s">
        <v>591</v>
      </c>
      <c r="I1020" s="98">
        <v>34</v>
      </c>
      <c r="O1020" s="5">
        <v>1</v>
      </c>
    </row>
    <row r="1021" spans="1:15" hidden="1">
      <c r="A1021">
        <v>140</v>
      </c>
      <c r="B1021" s="93" t="s">
        <v>318</v>
      </c>
      <c r="C1021" t="s">
        <v>184</v>
      </c>
      <c r="E1021">
        <v>17</v>
      </c>
      <c r="F1021" s="5" t="s">
        <v>243</v>
      </c>
      <c r="G1021" s="92" t="s">
        <v>589</v>
      </c>
      <c r="H1021" s="92" t="s">
        <v>591</v>
      </c>
      <c r="I1021" s="98">
        <v>34</v>
      </c>
      <c r="O1021">
        <v>0</v>
      </c>
    </row>
    <row r="1022" spans="1:15" hidden="1">
      <c r="A1022">
        <v>148</v>
      </c>
      <c r="B1022" s="93" t="s">
        <v>319</v>
      </c>
      <c r="C1022" t="s">
        <v>51</v>
      </c>
      <c r="E1022">
        <v>17</v>
      </c>
      <c r="F1022" s="5" t="s">
        <v>243</v>
      </c>
      <c r="G1022" s="92" t="s">
        <v>589</v>
      </c>
      <c r="H1022" s="92" t="s">
        <v>591</v>
      </c>
      <c r="I1022" s="98">
        <v>34</v>
      </c>
      <c r="J1022" s="5">
        <v>0</v>
      </c>
      <c r="K1022" s="5">
        <v>1</v>
      </c>
      <c r="L1022" s="5">
        <v>1</v>
      </c>
      <c r="M1022" s="5">
        <v>0</v>
      </c>
      <c r="N1022" s="5">
        <v>0</v>
      </c>
      <c r="O1022" s="5">
        <v>0</v>
      </c>
    </row>
    <row r="1023" spans="1:15" hidden="1">
      <c r="A1023">
        <v>178</v>
      </c>
      <c r="B1023" s="93" t="s">
        <v>332</v>
      </c>
      <c r="C1023" t="s">
        <v>53</v>
      </c>
      <c r="E1023">
        <v>17</v>
      </c>
      <c r="F1023" s="5" t="s">
        <v>243</v>
      </c>
      <c r="G1023" s="92" t="s">
        <v>589</v>
      </c>
      <c r="H1023" s="92" t="s">
        <v>591</v>
      </c>
      <c r="I1023" s="98">
        <v>34</v>
      </c>
      <c r="O1023">
        <v>0</v>
      </c>
    </row>
    <row r="1024" spans="1:15" hidden="1">
      <c r="A1024">
        <v>180</v>
      </c>
      <c r="B1024" s="93" t="s">
        <v>346</v>
      </c>
      <c r="C1024" t="s">
        <v>347</v>
      </c>
      <c r="E1024">
        <v>17</v>
      </c>
      <c r="F1024" s="5" t="s">
        <v>243</v>
      </c>
      <c r="G1024" s="92" t="s">
        <v>589</v>
      </c>
      <c r="H1024" s="92" t="s">
        <v>591</v>
      </c>
      <c r="I1024" s="98">
        <v>34</v>
      </c>
      <c r="J1024" s="5">
        <v>0</v>
      </c>
      <c r="K1024" s="5">
        <v>1</v>
      </c>
      <c r="L1024" s="5">
        <v>1</v>
      </c>
      <c r="M1024" s="5">
        <v>0</v>
      </c>
      <c r="N1024" s="5">
        <v>0</v>
      </c>
      <c r="O1024" s="5">
        <v>1</v>
      </c>
    </row>
    <row r="1025" spans="1:15" hidden="1">
      <c r="A1025">
        <v>226</v>
      </c>
      <c r="B1025" s="93" t="s">
        <v>355</v>
      </c>
      <c r="C1025" t="s">
        <v>55</v>
      </c>
      <c r="E1025">
        <v>17</v>
      </c>
      <c r="F1025" s="5" t="s">
        <v>243</v>
      </c>
      <c r="G1025" s="92" t="s">
        <v>589</v>
      </c>
      <c r="H1025" s="92" t="s">
        <v>591</v>
      </c>
      <c r="I1025" s="98">
        <v>34</v>
      </c>
      <c r="O1025" s="5">
        <v>1</v>
      </c>
    </row>
    <row r="1026" spans="1:15" hidden="1">
      <c r="A1026">
        <v>266</v>
      </c>
      <c r="B1026" s="93" t="s">
        <v>370</v>
      </c>
      <c r="C1026" t="s">
        <v>58</v>
      </c>
      <c r="E1026">
        <v>17</v>
      </c>
      <c r="F1026" s="5" t="s">
        <v>243</v>
      </c>
      <c r="G1026" s="92" t="s">
        <v>589</v>
      </c>
      <c r="H1026" s="92" t="s">
        <v>591</v>
      </c>
      <c r="I1026" s="98">
        <v>34</v>
      </c>
      <c r="O1026">
        <v>0</v>
      </c>
    </row>
    <row r="1027" spans="1:15" hidden="1">
      <c r="A1027">
        <v>678</v>
      </c>
      <c r="B1027" s="93" t="s">
        <v>490</v>
      </c>
      <c r="C1027" t="s">
        <v>197</v>
      </c>
      <c r="E1027">
        <v>17</v>
      </c>
      <c r="F1027" s="5" t="s">
        <v>243</v>
      </c>
      <c r="G1027" s="92" t="s">
        <v>589</v>
      </c>
      <c r="H1027" s="92" t="s">
        <v>591</v>
      </c>
      <c r="I1027" s="98">
        <v>34</v>
      </c>
      <c r="O1027" s="5">
        <v>1</v>
      </c>
    </row>
    <row r="1028" spans="1:15" hidden="1">
      <c r="A1028">
        <v>248</v>
      </c>
      <c r="B1028" s="93" t="s">
        <v>273</v>
      </c>
      <c r="C1028" t="s">
        <v>274</v>
      </c>
      <c r="E1028">
        <v>154</v>
      </c>
      <c r="F1028" s="5" t="s">
        <v>244</v>
      </c>
      <c r="G1028" s="92" t="s">
        <v>589</v>
      </c>
      <c r="H1028" s="92" t="s">
        <v>591</v>
      </c>
      <c r="I1028" s="98">
        <v>35</v>
      </c>
    </row>
    <row r="1029" spans="1:15" hidden="1">
      <c r="A1029">
        <v>830</v>
      </c>
      <c r="B1029" s="93" t="s">
        <v>320</v>
      </c>
      <c r="C1029" t="s">
        <v>13</v>
      </c>
      <c r="E1029">
        <v>154</v>
      </c>
      <c r="F1029" s="5" t="s">
        <v>244</v>
      </c>
      <c r="G1029" s="92" t="s">
        <v>589</v>
      </c>
      <c r="H1029" s="92" t="s">
        <v>591</v>
      </c>
      <c r="I1029" s="98">
        <v>35</v>
      </c>
    </row>
    <row r="1030" spans="1:15" hidden="1">
      <c r="A1030">
        <v>208</v>
      </c>
      <c r="B1030" s="93" t="s">
        <v>348</v>
      </c>
      <c r="C1030" t="s">
        <v>14</v>
      </c>
      <c r="E1030">
        <v>154</v>
      </c>
      <c r="F1030" s="5" t="s">
        <v>244</v>
      </c>
      <c r="G1030" s="92" t="s">
        <v>589</v>
      </c>
      <c r="H1030" s="92" t="s">
        <v>591</v>
      </c>
      <c r="I1030" s="98">
        <v>35</v>
      </c>
      <c r="J1030" s="5">
        <v>1</v>
      </c>
      <c r="K1030" s="5">
        <v>0</v>
      </c>
      <c r="L1030" s="5">
        <v>1</v>
      </c>
      <c r="M1030" s="5">
        <v>0</v>
      </c>
      <c r="N1030" s="5">
        <v>1</v>
      </c>
      <c r="O1030" s="5">
        <v>1</v>
      </c>
    </row>
    <row r="1031" spans="1:15" hidden="1">
      <c r="A1031">
        <v>233</v>
      </c>
      <c r="B1031" s="93" t="s">
        <v>357</v>
      </c>
      <c r="C1031" t="s">
        <v>15</v>
      </c>
      <c r="E1031">
        <v>154</v>
      </c>
      <c r="F1031" t="s">
        <v>244</v>
      </c>
      <c r="G1031" s="92" t="s">
        <v>589</v>
      </c>
      <c r="H1031" s="92" t="s">
        <v>591</v>
      </c>
      <c r="I1031" s="98">
        <v>35</v>
      </c>
      <c r="J1031" s="5">
        <v>1</v>
      </c>
      <c r="K1031" s="5">
        <v>1</v>
      </c>
      <c r="L1031" s="5">
        <v>1</v>
      </c>
      <c r="M1031" s="5">
        <v>1</v>
      </c>
      <c r="N1031" s="5">
        <v>0</v>
      </c>
      <c r="O1031" s="5">
        <v>1</v>
      </c>
    </row>
    <row r="1032" spans="1:15" hidden="1">
      <c r="A1032">
        <v>234</v>
      </c>
      <c r="B1032" s="93" t="s">
        <v>361</v>
      </c>
      <c r="C1032" t="s">
        <v>362</v>
      </c>
      <c r="E1032">
        <v>154</v>
      </c>
      <c r="F1032" t="s">
        <v>244</v>
      </c>
      <c r="G1032" s="92" t="s">
        <v>589</v>
      </c>
      <c r="H1032" s="92" t="s">
        <v>591</v>
      </c>
      <c r="I1032" s="98">
        <v>35</v>
      </c>
    </row>
    <row r="1033" spans="1:15" hidden="1">
      <c r="A1033">
        <v>246</v>
      </c>
      <c r="B1033" s="93" t="s">
        <v>364</v>
      </c>
      <c r="C1033" t="s">
        <v>16</v>
      </c>
      <c r="E1033">
        <v>154</v>
      </c>
      <c r="F1033" t="s">
        <v>244</v>
      </c>
      <c r="G1033" s="92" t="s">
        <v>589</v>
      </c>
      <c r="H1033" s="92" t="s">
        <v>591</v>
      </c>
      <c r="I1033" s="98">
        <v>35</v>
      </c>
      <c r="J1033" s="5">
        <v>1</v>
      </c>
      <c r="K1033" s="5">
        <v>0</v>
      </c>
      <c r="L1033" s="5">
        <v>1</v>
      </c>
      <c r="M1033" s="5">
        <v>1</v>
      </c>
      <c r="N1033" s="5">
        <v>1</v>
      </c>
      <c r="O1033" s="5">
        <v>1</v>
      </c>
    </row>
    <row r="1034" spans="1:15" hidden="1">
      <c r="A1034">
        <v>831</v>
      </c>
      <c r="B1034" s="93" t="s">
        <v>383</v>
      </c>
      <c r="C1034" t="s">
        <v>384</v>
      </c>
      <c r="E1034">
        <v>154</v>
      </c>
      <c r="F1034" t="s">
        <v>244</v>
      </c>
      <c r="G1034" s="92" t="s">
        <v>589</v>
      </c>
      <c r="H1034" s="92" t="s">
        <v>591</v>
      </c>
      <c r="I1034" s="98">
        <v>35</v>
      </c>
    </row>
    <row r="1035" spans="1:15" hidden="1">
      <c r="A1035">
        <v>352</v>
      </c>
      <c r="B1035" s="93" t="s">
        <v>395</v>
      </c>
      <c r="C1035" t="s">
        <v>20</v>
      </c>
      <c r="E1035">
        <v>154</v>
      </c>
      <c r="F1035" t="s">
        <v>244</v>
      </c>
      <c r="G1035" s="92" t="s">
        <v>589</v>
      </c>
      <c r="H1035" s="92" t="s">
        <v>591</v>
      </c>
      <c r="I1035" s="98">
        <v>35</v>
      </c>
      <c r="J1035" s="5">
        <v>0</v>
      </c>
    </row>
    <row r="1036" spans="1:15" hidden="1">
      <c r="A1036">
        <v>372</v>
      </c>
      <c r="B1036" s="93" t="s">
        <v>400</v>
      </c>
      <c r="C1036" t="s">
        <v>21</v>
      </c>
      <c r="E1036">
        <v>154</v>
      </c>
      <c r="F1036" t="s">
        <v>244</v>
      </c>
      <c r="G1036" s="92" t="s">
        <v>589</v>
      </c>
      <c r="H1036" s="92" t="s">
        <v>591</v>
      </c>
      <c r="I1036" s="98">
        <v>35</v>
      </c>
      <c r="J1036" s="5">
        <v>1</v>
      </c>
      <c r="K1036" s="5">
        <v>0</v>
      </c>
      <c r="L1036" s="5">
        <v>1</v>
      </c>
      <c r="M1036" s="5">
        <v>0</v>
      </c>
      <c r="N1036" s="5">
        <v>1</v>
      </c>
      <c r="O1036" s="5">
        <v>1</v>
      </c>
    </row>
    <row r="1037" spans="1:15" hidden="1">
      <c r="A1037">
        <v>833</v>
      </c>
      <c r="B1037" s="93" t="s">
        <v>200</v>
      </c>
      <c r="C1037" t="s">
        <v>22</v>
      </c>
      <c r="E1037">
        <v>154</v>
      </c>
      <c r="F1037" t="s">
        <v>244</v>
      </c>
      <c r="G1037" s="92" t="s">
        <v>589</v>
      </c>
      <c r="H1037" s="92" t="s">
        <v>591</v>
      </c>
      <c r="I1037" s="98">
        <v>35</v>
      </c>
    </row>
    <row r="1038" spans="1:15" hidden="1">
      <c r="A1038">
        <v>832</v>
      </c>
      <c r="B1038" s="93" t="s">
        <v>406</v>
      </c>
      <c r="C1038" t="s">
        <v>407</v>
      </c>
      <c r="E1038">
        <v>154</v>
      </c>
      <c r="F1038" t="s">
        <v>244</v>
      </c>
      <c r="G1038" s="92" t="s">
        <v>589</v>
      </c>
      <c r="H1038" s="92" t="s">
        <v>591</v>
      </c>
      <c r="I1038" s="98">
        <v>35</v>
      </c>
    </row>
    <row r="1039" spans="1:15" hidden="1">
      <c r="A1039">
        <v>428</v>
      </c>
      <c r="B1039" s="93" t="s">
        <v>416</v>
      </c>
      <c r="C1039" t="s">
        <v>24</v>
      </c>
      <c r="E1039">
        <v>154</v>
      </c>
      <c r="F1039" t="s">
        <v>244</v>
      </c>
      <c r="G1039" s="92" t="s">
        <v>589</v>
      </c>
      <c r="H1039" s="92" t="s">
        <v>591</v>
      </c>
      <c r="I1039" s="98">
        <v>35</v>
      </c>
      <c r="J1039" s="5">
        <v>1</v>
      </c>
    </row>
    <row r="1040" spans="1:15" hidden="1">
      <c r="A1040">
        <v>440</v>
      </c>
      <c r="B1040" s="93" t="s">
        <v>423</v>
      </c>
      <c r="C1040" t="s">
        <v>26</v>
      </c>
      <c r="E1040">
        <v>154</v>
      </c>
      <c r="F1040" t="s">
        <v>244</v>
      </c>
      <c r="G1040" s="92" t="s">
        <v>589</v>
      </c>
      <c r="H1040" s="92" t="s">
        <v>591</v>
      </c>
      <c r="I1040" s="98">
        <v>35</v>
      </c>
      <c r="J1040" s="5">
        <v>1</v>
      </c>
      <c r="K1040" s="5">
        <v>0</v>
      </c>
      <c r="L1040" s="5">
        <v>1</v>
      </c>
      <c r="M1040" s="5">
        <v>0</v>
      </c>
      <c r="N1040" s="5">
        <v>1</v>
      </c>
      <c r="O1040" s="5">
        <v>1</v>
      </c>
    </row>
    <row r="1041" spans="1:15" hidden="1">
      <c r="A1041">
        <v>578</v>
      </c>
      <c r="B1041" s="93" t="s">
        <v>456</v>
      </c>
      <c r="C1041" t="s">
        <v>31</v>
      </c>
      <c r="E1041">
        <v>154</v>
      </c>
      <c r="F1041" t="s">
        <v>244</v>
      </c>
      <c r="G1041" s="92" t="s">
        <v>589</v>
      </c>
      <c r="H1041" s="92" t="s">
        <v>591</v>
      </c>
      <c r="I1041" s="98">
        <v>35</v>
      </c>
      <c r="J1041" s="5">
        <v>1</v>
      </c>
      <c r="K1041" s="5">
        <v>0</v>
      </c>
      <c r="L1041" s="5">
        <v>1</v>
      </c>
      <c r="M1041" s="5">
        <v>0</v>
      </c>
      <c r="N1041" s="5">
        <v>1</v>
      </c>
      <c r="O1041" s="5">
        <v>1</v>
      </c>
    </row>
    <row r="1042" spans="1:15" hidden="1">
      <c r="A1042">
        <v>744</v>
      </c>
      <c r="B1042" s="93" t="s">
        <v>510</v>
      </c>
      <c r="C1042" t="s">
        <v>511</v>
      </c>
      <c r="E1042">
        <v>154</v>
      </c>
      <c r="F1042" t="s">
        <v>244</v>
      </c>
      <c r="G1042" s="92" t="s">
        <v>589</v>
      </c>
      <c r="H1042" s="92" t="s">
        <v>591</v>
      </c>
      <c r="I1042" s="98">
        <v>35</v>
      </c>
    </row>
    <row r="1043" spans="1:15" hidden="1">
      <c r="A1043">
        <v>752</v>
      </c>
      <c r="B1043" s="93" t="s">
        <v>514</v>
      </c>
      <c r="C1043" t="s">
        <v>35</v>
      </c>
      <c r="E1043">
        <v>154</v>
      </c>
      <c r="F1043" t="s">
        <v>244</v>
      </c>
      <c r="G1043" s="92" t="s">
        <v>589</v>
      </c>
      <c r="H1043" s="92" t="s">
        <v>591</v>
      </c>
      <c r="I1043" s="98">
        <v>35</v>
      </c>
      <c r="J1043" s="5">
        <v>1</v>
      </c>
      <c r="K1043" s="5">
        <v>0</v>
      </c>
      <c r="L1043" s="5">
        <v>1</v>
      </c>
      <c r="M1043" s="5">
        <v>0</v>
      </c>
      <c r="N1043" s="5">
        <v>1</v>
      </c>
      <c r="O1043" s="5">
        <v>1</v>
      </c>
    </row>
    <row r="1044" spans="1:15" hidden="1">
      <c r="A1044">
        <v>826</v>
      </c>
      <c r="B1044" s="93" t="s">
        <v>533</v>
      </c>
      <c r="C1044" t="s">
        <v>534</v>
      </c>
      <c r="E1044">
        <v>154</v>
      </c>
      <c r="F1044" t="s">
        <v>244</v>
      </c>
      <c r="G1044" s="92" t="s">
        <v>589</v>
      </c>
      <c r="H1044" s="92" t="s">
        <v>591</v>
      </c>
      <c r="I1044" s="98">
        <v>35</v>
      </c>
      <c r="J1044" s="5">
        <v>1</v>
      </c>
    </row>
    <row r="1045" spans="1:15" hidden="1">
      <c r="A1045">
        <v>16</v>
      </c>
      <c r="B1045" s="93" t="s">
        <v>277</v>
      </c>
      <c r="C1045" t="s">
        <v>167</v>
      </c>
      <c r="E1045">
        <v>61</v>
      </c>
      <c r="F1045" t="s">
        <v>245</v>
      </c>
      <c r="G1045" s="92" t="s">
        <v>589</v>
      </c>
      <c r="H1045" s="92" t="s">
        <v>591</v>
      </c>
      <c r="I1045" s="98">
        <v>36</v>
      </c>
    </row>
    <row r="1046" spans="1:15" hidden="1">
      <c r="A1046">
        <v>184</v>
      </c>
      <c r="B1046" s="93" t="s">
        <v>333</v>
      </c>
      <c r="C1046" t="s">
        <v>186</v>
      </c>
      <c r="E1046">
        <v>61</v>
      </c>
      <c r="F1046" t="s">
        <v>245</v>
      </c>
      <c r="G1046" s="92" t="s">
        <v>589</v>
      </c>
      <c r="H1046" s="92" t="s">
        <v>591</v>
      </c>
      <c r="I1046" s="98">
        <v>36</v>
      </c>
      <c r="O1046" s="5">
        <v>1</v>
      </c>
    </row>
    <row r="1047" spans="1:15" hidden="1">
      <c r="A1047">
        <v>258</v>
      </c>
      <c r="B1047" s="93" t="s">
        <v>367</v>
      </c>
      <c r="C1047" t="s">
        <v>169</v>
      </c>
      <c r="E1047">
        <v>61</v>
      </c>
      <c r="F1047" t="s">
        <v>245</v>
      </c>
      <c r="G1047" s="92" t="s">
        <v>589</v>
      </c>
      <c r="H1047" s="92" t="s">
        <v>591</v>
      </c>
      <c r="I1047" s="98">
        <v>36</v>
      </c>
    </row>
    <row r="1048" spans="1:15" hidden="1">
      <c r="A1048">
        <v>570</v>
      </c>
      <c r="B1048" s="93" t="s">
        <v>452</v>
      </c>
      <c r="C1048" t="s">
        <v>174</v>
      </c>
      <c r="E1048">
        <v>61</v>
      </c>
      <c r="F1048" t="s">
        <v>245</v>
      </c>
      <c r="G1048" s="92" t="s">
        <v>589</v>
      </c>
      <c r="H1048" s="92" t="s">
        <v>591</v>
      </c>
      <c r="I1048" s="98">
        <v>36</v>
      </c>
    </row>
    <row r="1049" spans="1:15" hidden="1">
      <c r="A1049">
        <v>612</v>
      </c>
      <c r="B1049" s="93" t="s">
        <v>465</v>
      </c>
      <c r="C1049" t="s">
        <v>466</v>
      </c>
      <c r="E1049">
        <v>61</v>
      </c>
      <c r="F1049" t="s">
        <v>245</v>
      </c>
      <c r="G1049" s="92" t="s">
        <v>589</v>
      </c>
      <c r="H1049" s="92" t="s">
        <v>591</v>
      </c>
      <c r="I1049" s="98">
        <v>36</v>
      </c>
    </row>
    <row r="1050" spans="1:15" hidden="1">
      <c r="A1050">
        <v>882</v>
      </c>
      <c r="B1050" s="93" t="s">
        <v>488</v>
      </c>
      <c r="C1050" t="s">
        <v>178</v>
      </c>
      <c r="E1050">
        <v>61</v>
      </c>
      <c r="F1050" t="s">
        <v>245</v>
      </c>
      <c r="G1050" s="92" t="s">
        <v>589</v>
      </c>
      <c r="H1050" s="92" t="s">
        <v>591</v>
      </c>
      <c r="I1050" s="98">
        <v>36</v>
      </c>
      <c r="O1050" s="5">
        <v>1</v>
      </c>
    </row>
    <row r="1051" spans="1:15" hidden="1">
      <c r="A1051">
        <v>772</v>
      </c>
      <c r="B1051" s="93" t="s">
        <v>522</v>
      </c>
      <c r="C1051" t="s">
        <v>179</v>
      </c>
      <c r="E1051">
        <v>61</v>
      </c>
      <c r="F1051" t="s">
        <v>245</v>
      </c>
      <c r="G1051" s="92" t="s">
        <v>589</v>
      </c>
      <c r="H1051" s="92" t="s">
        <v>591</v>
      </c>
      <c r="I1051" s="98">
        <v>36</v>
      </c>
      <c r="J1051" s="5">
        <v>0</v>
      </c>
      <c r="K1051" s="5">
        <v>1</v>
      </c>
      <c r="L1051" s="5">
        <v>0</v>
      </c>
      <c r="M1051" s="5">
        <v>0</v>
      </c>
      <c r="N1051" s="5">
        <v>0</v>
      </c>
      <c r="O1051" s="5">
        <v>0</v>
      </c>
    </row>
    <row r="1052" spans="1:15" hidden="1">
      <c r="A1052">
        <v>776</v>
      </c>
      <c r="B1052" s="93" t="s">
        <v>523</v>
      </c>
      <c r="C1052" t="s">
        <v>180</v>
      </c>
      <c r="E1052">
        <v>61</v>
      </c>
      <c r="F1052" t="s">
        <v>245</v>
      </c>
      <c r="G1052" s="92" t="s">
        <v>589</v>
      </c>
      <c r="H1052" s="92" t="s">
        <v>591</v>
      </c>
      <c r="I1052" s="98">
        <v>36</v>
      </c>
      <c r="O1052">
        <v>0</v>
      </c>
    </row>
    <row r="1053" spans="1:15" hidden="1">
      <c r="A1053">
        <v>798</v>
      </c>
      <c r="B1053" s="93" t="s">
        <v>529</v>
      </c>
      <c r="C1053" t="s">
        <v>181</v>
      </c>
      <c r="E1053">
        <v>61</v>
      </c>
      <c r="F1053" t="s">
        <v>245</v>
      </c>
      <c r="G1053" s="92" t="s">
        <v>589</v>
      </c>
      <c r="H1053" s="92" t="s">
        <v>591</v>
      </c>
      <c r="I1053" s="98">
        <v>36</v>
      </c>
      <c r="O1053">
        <v>0</v>
      </c>
    </row>
    <row r="1054" spans="1:15" hidden="1">
      <c r="A1054">
        <v>876</v>
      </c>
      <c r="B1054" s="93" t="s">
        <v>548</v>
      </c>
      <c r="C1054" t="s">
        <v>549</v>
      </c>
      <c r="E1054">
        <v>61</v>
      </c>
      <c r="F1054" t="s">
        <v>245</v>
      </c>
      <c r="G1054" s="92" t="s">
        <v>589</v>
      </c>
      <c r="H1054" s="92" t="s">
        <v>591</v>
      </c>
      <c r="I1054" s="98">
        <v>36</v>
      </c>
    </row>
    <row r="1055" spans="1:15" hidden="1">
      <c r="A1055">
        <v>32</v>
      </c>
      <c r="B1055" s="93" t="s">
        <v>282</v>
      </c>
      <c r="C1055" t="s">
        <v>88</v>
      </c>
      <c r="E1055">
        <v>5</v>
      </c>
      <c r="F1055" t="s">
        <v>246</v>
      </c>
      <c r="G1055" s="92" t="s">
        <v>589</v>
      </c>
      <c r="H1055" s="92" t="s">
        <v>591</v>
      </c>
      <c r="I1055" s="98">
        <v>37</v>
      </c>
    </row>
    <row r="1056" spans="1:15" hidden="1">
      <c r="A1056">
        <v>68</v>
      </c>
      <c r="B1056" s="93" t="s">
        <v>298</v>
      </c>
      <c r="C1056" t="s">
        <v>299</v>
      </c>
      <c r="E1056">
        <v>5</v>
      </c>
      <c r="F1056" t="s">
        <v>246</v>
      </c>
      <c r="G1056" s="92" t="s">
        <v>589</v>
      </c>
      <c r="H1056" s="92" t="s">
        <v>591</v>
      </c>
      <c r="I1056" s="98">
        <v>37</v>
      </c>
      <c r="O1056">
        <v>0</v>
      </c>
    </row>
    <row r="1057" spans="1:15" hidden="1">
      <c r="A1057">
        <v>76</v>
      </c>
      <c r="B1057" s="93" t="s">
        <v>304</v>
      </c>
      <c r="C1057" t="s">
        <v>93</v>
      </c>
      <c r="E1057">
        <v>5</v>
      </c>
      <c r="F1057" t="s">
        <v>246</v>
      </c>
      <c r="G1057" s="92" t="s">
        <v>589</v>
      </c>
      <c r="H1057" s="92" t="s">
        <v>591</v>
      </c>
      <c r="I1057" s="98">
        <v>37</v>
      </c>
    </row>
    <row r="1058" spans="1:15" hidden="1">
      <c r="A1058">
        <v>152</v>
      </c>
      <c r="B1058" s="93" t="s">
        <v>321</v>
      </c>
      <c r="C1058" t="s">
        <v>95</v>
      </c>
      <c r="E1058">
        <v>5</v>
      </c>
      <c r="F1058" t="s">
        <v>246</v>
      </c>
      <c r="G1058" s="92" t="s">
        <v>589</v>
      </c>
      <c r="H1058" s="92" t="s">
        <v>591</v>
      </c>
      <c r="I1058" s="98">
        <v>37</v>
      </c>
      <c r="J1058" s="5">
        <v>1</v>
      </c>
      <c r="K1058" s="5">
        <v>0</v>
      </c>
      <c r="L1058" s="5">
        <v>1</v>
      </c>
      <c r="M1058" s="5">
        <v>1</v>
      </c>
      <c r="N1058" s="5">
        <v>1</v>
      </c>
      <c r="O1058" s="5">
        <v>1</v>
      </c>
    </row>
    <row r="1059" spans="1:15" hidden="1">
      <c r="A1059">
        <v>170</v>
      </c>
      <c r="B1059" s="93" t="s">
        <v>330</v>
      </c>
      <c r="C1059" t="s">
        <v>96</v>
      </c>
      <c r="E1059">
        <v>5</v>
      </c>
      <c r="F1059" t="s">
        <v>246</v>
      </c>
      <c r="G1059" s="92" t="s">
        <v>589</v>
      </c>
      <c r="H1059" s="92" t="s">
        <v>591</v>
      </c>
      <c r="I1059" s="98">
        <v>37</v>
      </c>
      <c r="J1059" s="5">
        <v>1</v>
      </c>
      <c r="K1059" s="5">
        <v>1</v>
      </c>
      <c r="L1059" s="5">
        <v>1</v>
      </c>
      <c r="M1059" s="5">
        <v>1</v>
      </c>
      <c r="N1059" s="5">
        <v>1</v>
      </c>
      <c r="O1059" s="5">
        <v>1</v>
      </c>
    </row>
    <row r="1060" spans="1:15" hidden="1">
      <c r="A1060">
        <v>218</v>
      </c>
      <c r="B1060" s="93" t="s">
        <v>352</v>
      </c>
      <c r="C1060" t="s">
        <v>101</v>
      </c>
      <c r="E1060">
        <v>5</v>
      </c>
      <c r="F1060" t="s">
        <v>246</v>
      </c>
      <c r="G1060" s="92" t="s">
        <v>589</v>
      </c>
      <c r="H1060" s="92" t="s">
        <v>591</v>
      </c>
      <c r="I1060" s="98">
        <v>37</v>
      </c>
      <c r="J1060" s="5">
        <v>0</v>
      </c>
      <c r="K1060" s="5">
        <v>0</v>
      </c>
      <c r="L1060" s="5">
        <v>1</v>
      </c>
      <c r="M1060" s="5">
        <v>0</v>
      </c>
      <c r="N1060" s="5">
        <v>1</v>
      </c>
      <c r="O1060" s="5">
        <v>1</v>
      </c>
    </row>
    <row r="1061" spans="1:15" hidden="1">
      <c r="A1061">
        <v>238</v>
      </c>
      <c r="B1061" s="93" t="s">
        <v>359</v>
      </c>
      <c r="C1061" t="s">
        <v>360</v>
      </c>
      <c r="E1061">
        <v>5</v>
      </c>
      <c r="F1061" t="s">
        <v>246</v>
      </c>
      <c r="G1061" s="92" t="s">
        <v>589</v>
      </c>
      <c r="H1061" s="92" t="s">
        <v>591</v>
      </c>
      <c r="I1061" s="98">
        <v>37</v>
      </c>
    </row>
    <row r="1062" spans="1:15" hidden="1">
      <c r="A1062">
        <v>254</v>
      </c>
      <c r="B1062" s="93" t="s">
        <v>366</v>
      </c>
      <c r="C1062" t="s">
        <v>103</v>
      </c>
      <c r="E1062">
        <v>5</v>
      </c>
      <c r="F1062" t="s">
        <v>246</v>
      </c>
      <c r="G1062" s="92" t="s">
        <v>589</v>
      </c>
      <c r="H1062" s="92" t="s">
        <v>591</v>
      </c>
      <c r="I1062" s="98">
        <v>37</v>
      </c>
    </row>
    <row r="1063" spans="1:15" hidden="1">
      <c r="A1063">
        <v>328</v>
      </c>
      <c r="B1063" s="93" t="s">
        <v>387</v>
      </c>
      <c r="C1063" t="s">
        <v>107</v>
      </c>
      <c r="E1063">
        <v>5</v>
      </c>
      <c r="F1063" t="s">
        <v>246</v>
      </c>
      <c r="G1063" s="92" t="s">
        <v>589</v>
      </c>
      <c r="H1063" s="92" t="s">
        <v>591</v>
      </c>
      <c r="I1063" s="98">
        <v>37</v>
      </c>
      <c r="O1063">
        <v>0</v>
      </c>
    </row>
    <row r="1064" spans="1:15" hidden="1">
      <c r="A1064">
        <v>600</v>
      </c>
      <c r="B1064" s="93" t="s">
        <v>462</v>
      </c>
      <c r="C1064" t="s">
        <v>116</v>
      </c>
      <c r="E1064">
        <v>5</v>
      </c>
      <c r="F1064" t="s">
        <v>246</v>
      </c>
      <c r="G1064" s="92" t="s">
        <v>589</v>
      </c>
      <c r="H1064" s="92" t="s">
        <v>591</v>
      </c>
      <c r="I1064" s="98">
        <v>37</v>
      </c>
      <c r="O1064" s="5">
        <v>1</v>
      </c>
    </row>
    <row r="1065" spans="1:15" hidden="1">
      <c r="A1065">
        <v>604</v>
      </c>
      <c r="B1065" s="93" t="s">
        <v>463</v>
      </c>
      <c r="C1065" t="s">
        <v>117</v>
      </c>
      <c r="E1065">
        <v>5</v>
      </c>
      <c r="F1065" t="s">
        <v>246</v>
      </c>
      <c r="G1065" s="92" t="s">
        <v>589</v>
      </c>
      <c r="H1065" s="92" t="s">
        <v>591</v>
      </c>
      <c r="I1065" s="98">
        <v>37</v>
      </c>
    </row>
    <row r="1066" spans="1:15" hidden="1">
      <c r="A1066">
        <v>239</v>
      </c>
      <c r="B1066" s="93" t="s">
        <v>502</v>
      </c>
      <c r="C1066" t="s">
        <v>503</v>
      </c>
      <c r="E1066">
        <v>5</v>
      </c>
      <c r="F1066" t="s">
        <v>246</v>
      </c>
      <c r="G1066" s="92" t="s">
        <v>589</v>
      </c>
      <c r="H1066" s="92" t="s">
        <v>591</v>
      </c>
      <c r="I1066" s="98">
        <v>37</v>
      </c>
    </row>
    <row r="1067" spans="1:15" hidden="1">
      <c r="A1067">
        <v>740</v>
      </c>
      <c r="B1067" s="93" t="s">
        <v>509</v>
      </c>
      <c r="C1067" t="s">
        <v>121</v>
      </c>
      <c r="E1067">
        <v>5</v>
      </c>
      <c r="F1067" t="s">
        <v>246</v>
      </c>
      <c r="G1067" s="92" t="s">
        <v>589</v>
      </c>
      <c r="H1067" s="92" t="s">
        <v>591</v>
      </c>
      <c r="I1067" s="98">
        <v>37</v>
      </c>
      <c r="O1067">
        <v>0</v>
      </c>
    </row>
    <row r="1068" spans="1:15" hidden="1">
      <c r="A1068">
        <v>858</v>
      </c>
      <c r="B1068" s="93" t="s">
        <v>542</v>
      </c>
      <c r="C1068" t="s">
        <v>124</v>
      </c>
      <c r="E1068">
        <v>5</v>
      </c>
      <c r="F1068" t="s">
        <v>246</v>
      </c>
      <c r="G1068" s="92" t="s">
        <v>589</v>
      </c>
      <c r="H1068" s="92" t="s">
        <v>591</v>
      </c>
      <c r="I1068" s="98">
        <v>37</v>
      </c>
      <c r="J1068" s="5">
        <v>1</v>
      </c>
      <c r="K1068" s="5">
        <v>0</v>
      </c>
      <c r="L1068" s="5">
        <v>1</v>
      </c>
      <c r="M1068" s="5">
        <v>0</v>
      </c>
      <c r="N1068" s="5">
        <v>1</v>
      </c>
      <c r="O1068" s="5">
        <v>1</v>
      </c>
    </row>
    <row r="1069" spans="1:15" hidden="1">
      <c r="A1069">
        <v>862</v>
      </c>
      <c r="B1069" s="93" t="s">
        <v>545</v>
      </c>
      <c r="C1069" t="s">
        <v>546</v>
      </c>
      <c r="E1069">
        <v>5</v>
      </c>
      <c r="F1069" t="s">
        <v>246</v>
      </c>
      <c r="G1069" s="92" t="s">
        <v>589</v>
      </c>
      <c r="H1069" s="92" t="s">
        <v>591</v>
      </c>
      <c r="I1069" s="98">
        <v>37</v>
      </c>
    </row>
    <row r="1070" spans="1:15" hidden="1">
      <c r="A1070">
        <v>72</v>
      </c>
      <c r="B1070" s="93" t="s">
        <v>302</v>
      </c>
      <c r="C1070" t="s">
        <v>303</v>
      </c>
      <c r="E1070">
        <v>18</v>
      </c>
      <c r="F1070" t="s">
        <v>247</v>
      </c>
      <c r="G1070" s="92" t="s">
        <v>589</v>
      </c>
      <c r="H1070" s="92" t="s">
        <v>591</v>
      </c>
      <c r="I1070" s="98">
        <v>38</v>
      </c>
      <c r="J1070" s="5">
        <v>1</v>
      </c>
      <c r="K1070" s="5">
        <v>1</v>
      </c>
      <c r="L1070" s="5">
        <v>1</v>
      </c>
      <c r="M1070" s="5">
        <v>1</v>
      </c>
      <c r="N1070" s="5">
        <v>1</v>
      </c>
      <c r="O1070" s="5">
        <v>1</v>
      </c>
    </row>
    <row r="1071" spans="1:15" hidden="1">
      <c r="A1071">
        <v>426</v>
      </c>
      <c r="B1071" s="93" t="s">
        <v>418</v>
      </c>
      <c r="C1071" t="s">
        <v>183</v>
      </c>
      <c r="E1071">
        <v>18</v>
      </c>
      <c r="F1071" t="s">
        <v>247</v>
      </c>
      <c r="G1071" s="92" t="s">
        <v>589</v>
      </c>
      <c r="H1071" s="92" t="s">
        <v>591</v>
      </c>
      <c r="I1071" s="98">
        <v>38</v>
      </c>
      <c r="O1071">
        <v>0</v>
      </c>
    </row>
    <row r="1072" spans="1:15" hidden="1">
      <c r="A1072">
        <v>516</v>
      </c>
      <c r="B1072" s="93" t="s">
        <v>443</v>
      </c>
      <c r="C1072" t="s">
        <v>213</v>
      </c>
      <c r="E1072">
        <v>18</v>
      </c>
      <c r="F1072" t="s">
        <v>247</v>
      </c>
      <c r="G1072" s="92" t="s">
        <v>589</v>
      </c>
      <c r="H1072" s="92" t="s">
        <v>591</v>
      </c>
      <c r="I1072" s="98">
        <v>38</v>
      </c>
      <c r="O1072" s="5">
        <v>1</v>
      </c>
    </row>
    <row r="1073" spans="1:15" hidden="1">
      <c r="A1073">
        <v>710</v>
      </c>
      <c r="B1073" s="93" t="s">
        <v>501</v>
      </c>
      <c r="C1073" t="s">
        <v>80</v>
      </c>
      <c r="E1073">
        <v>18</v>
      </c>
      <c r="F1073" t="s">
        <v>247</v>
      </c>
      <c r="G1073" s="92" t="s">
        <v>589</v>
      </c>
      <c r="H1073" s="92" t="s">
        <v>591</v>
      </c>
      <c r="I1073" s="98">
        <v>38</v>
      </c>
      <c r="J1073" s="5">
        <v>1</v>
      </c>
      <c r="K1073" s="5">
        <v>0</v>
      </c>
      <c r="L1073" s="5">
        <v>1</v>
      </c>
      <c r="M1073" s="5">
        <v>0</v>
      </c>
      <c r="N1073" s="5">
        <v>0</v>
      </c>
      <c r="O1073" s="5">
        <v>1</v>
      </c>
    </row>
    <row r="1074" spans="1:15" hidden="1">
      <c r="A1074">
        <v>748</v>
      </c>
      <c r="B1074" s="93" t="s">
        <v>512</v>
      </c>
      <c r="C1074" t="s">
        <v>513</v>
      </c>
      <c r="E1074">
        <v>18</v>
      </c>
      <c r="F1074" t="s">
        <v>247</v>
      </c>
      <c r="G1074" s="92" t="s">
        <v>589</v>
      </c>
      <c r="H1074" s="92" t="s">
        <v>591</v>
      </c>
      <c r="I1074" s="98">
        <v>38</v>
      </c>
      <c r="J1074" s="5">
        <v>0</v>
      </c>
      <c r="K1074" s="5">
        <v>1</v>
      </c>
      <c r="L1074" s="5">
        <v>1</v>
      </c>
      <c r="M1074" s="5">
        <v>0</v>
      </c>
      <c r="N1074" s="5">
        <v>0</v>
      </c>
      <c r="O1074" s="5">
        <v>1</v>
      </c>
    </row>
    <row r="1075" spans="1:15" hidden="1">
      <c r="A1075">
        <v>8</v>
      </c>
      <c r="B1075" s="93" t="s">
        <v>275</v>
      </c>
      <c r="C1075" t="s">
        <v>9</v>
      </c>
      <c r="E1075">
        <v>39</v>
      </c>
      <c r="F1075" t="s">
        <v>248</v>
      </c>
      <c r="G1075" s="92" t="s">
        <v>589</v>
      </c>
      <c r="H1075" s="92" t="s">
        <v>591</v>
      </c>
      <c r="I1075" s="98">
        <v>39</v>
      </c>
      <c r="J1075" s="5">
        <v>1</v>
      </c>
    </row>
    <row r="1076" spans="1:15" hidden="1">
      <c r="A1076">
        <v>20</v>
      </c>
      <c r="B1076" s="93" t="s">
        <v>278</v>
      </c>
      <c r="C1076" t="s">
        <v>10</v>
      </c>
      <c r="E1076">
        <v>39</v>
      </c>
      <c r="F1076" t="s">
        <v>248</v>
      </c>
      <c r="G1076" s="92" t="s">
        <v>589</v>
      </c>
      <c r="H1076" s="92" t="s">
        <v>591</v>
      </c>
      <c r="I1076" s="98">
        <v>39</v>
      </c>
      <c r="J1076" s="5">
        <v>1</v>
      </c>
    </row>
    <row r="1077" spans="1:15" hidden="1">
      <c r="A1077">
        <v>70</v>
      </c>
      <c r="B1077" s="93" t="s">
        <v>300</v>
      </c>
      <c r="C1077" t="s">
        <v>301</v>
      </c>
      <c r="E1077">
        <v>39</v>
      </c>
      <c r="F1077" t="s">
        <v>248</v>
      </c>
      <c r="G1077" s="92" t="s">
        <v>589</v>
      </c>
      <c r="H1077" s="92" t="s">
        <v>591</v>
      </c>
      <c r="I1077" s="98">
        <v>39</v>
      </c>
      <c r="J1077" s="5">
        <v>0</v>
      </c>
      <c r="K1077" s="5">
        <v>1</v>
      </c>
      <c r="L1077" s="5">
        <v>1</v>
      </c>
      <c r="M1077" s="5">
        <v>0</v>
      </c>
      <c r="N1077" s="5">
        <v>1</v>
      </c>
      <c r="O1077" s="5">
        <v>1</v>
      </c>
    </row>
    <row r="1078" spans="1:15" hidden="1">
      <c r="A1078">
        <v>191</v>
      </c>
      <c r="B1078" s="93" t="s">
        <v>337</v>
      </c>
      <c r="C1078" t="s">
        <v>338</v>
      </c>
      <c r="E1078">
        <v>39</v>
      </c>
      <c r="F1078" t="s">
        <v>248</v>
      </c>
      <c r="G1078" s="92" t="s">
        <v>589</v>
      </c>
      <c r="H1078" s="92" t="s">
        <v>591</v>
      </c>
      <c r="I1078" s="98">
        <v>39</v>
      </c>
      <c r="J1078" s="5">
        <v>1</v>
      </c>
    </row>
    <row r="1079" spans="1:15" hidden="1">
      <c r="A1079">
        <v>292</v>
      </c>
      <c r="B1079" s="93" t="s">
        <v>375</v>
      </c>
      <c r="C1079" t="s">
        <v>376</v>
      </c>
      <c r="E1079">
        <v>39</v>
      </c>
      <c r="F1079" t="s">
        <v>248</v>
      </c>
      <c r="G1079" s="92" t="s">
        <v>589</v>
      </c>
      <c r="H1079" s="92" t="s">
        <v>591</v>
      </c>
      <c r="I1079" s="98">
        <v>39</v>
      </c>
    </row>
    <row r="1080" spans="1:15" hidden="1">
      <c r="A1080">
        <v>300</v>
      </c>
      <c r="B1080" s="93" t="s">
        <v>377</v>
      </c>
      <c r="C1080" t="s">
        <v>19</v>
      </c>
      <c r="E1080">
        <v>39</v>
      </c>
      <c r="F1080" t="s">
        <v>248</v>
      </c>
      <c r="G1080" s="92" t="s">
        <v>589</v>
      </c>
      <c r="H1080" s="92" t="s">
        <v>591</v>
      </c>
      <c r="I1080" s="98">
        <v>39</v>
      </c>
      <c r="J1080" s="5">
        <v>0</v>
      </c>
    </row>
    <row r="1081" spans="1:15" hidden="1">
      <c r="A1081">
        <v>336</v>
      </c>
      <c r="B1081" s="93" t="s">
        <v>391</v>
      </c>
      <c r="C1081" t="s">
        <v>392</v>
      </c>
      <c r="E1081">
        <v>39</v>
      </c>
      <c r="F1081" t="s">
        <v>248</v>
      </c>
      <c r="G1081" s="92" t="s">
        <v>589</v>
      </c>
      <c r="H1081" s="92" t="s">
        <v>591</v>
      </c>
      <c r="I1081" s="98">
        <v>39</v>
      </c>
    </row>
    <row r="1082" spans="1:15" hidden="1">
      <c r="A1082">
        <v>380</v>
      </c>
      <c r="B1082" s="93" t="s">
        <v>403</v>
      </c>
      <c r="C1082" t="s">
        <v>23</v>
      </c>
      <c r="E1082">
        <v>39</v>
      </c>
      <c r="F1082" t="s">
        <v>248</v>
      </c>
      <c r="G1082" s="92" t="s">
        <v>589</v>
      </c>
      <c r="H1082" s="92" t="s">
        <v>591</v>
      </c>
      <c r="I1082" s="98">
        <v>39</v>
      </c>
      <c r="J1082" s="5">
        <v>1</v>
      </c>
    </row>
    <row r="1083" spans="1:15" hidden="1">
      <c r="A1083">
        <v>470</v>
      </c>
      <c r="B1083" s="93" t="s">
        <v>430</v>
      </c>
      <c r="C1083" t="s">
        <v>28</v>
      </c>
      <c r="E1083">
        <v>39</v>
      </c>
      <c r="F1083" t="s">
        <v>248</v>
      </c>
      <c r="G1083" s="92" t="s">
        <v>589</v>
      </c>
      <c r="H1083" s="92" t="s">
        <v>591</v>
      </c>
      <c r="I1083" s="98">
        <v>39</v>
      </c>
      <c r="J1083" s="5">
        <v>1</v>
      </c>
    </row>
    <row r="1084" spans="1:15" hidden="1">
      <c r="A1084">
        <v>499</v>
      </c>
      <c r="B1084" s="93" t="s">
        <v>202</v>
      </c>
      <c r="C1084" t="s">
        <v>194</v>
      </c>
      <c r="E1084">
        <v>39</v>
      </c>
      <c r="F1084" t="s">
        <v>248</v>
      </c>
      <c r="G1084" s="92" t="s">
        <v>589</v>
      </c>
      <c r="H1084" s="92" t="s">
        <v>591</v>
      </c>
      <c r="I1084" s="98">
        <v>39</v>
      </c>
    </row>
    <row r="1085" spans="1:15" hidden="1">
      <c r="A1085">
        <v>620</v>
      </c>
      <c r="B1085" s="93" t="s">
        <v>468</v>
      </c>
      <c r="C1085" t="s">
        <v>32</v>
      </c>
      <c r="E1085">
        <v>39</v>
      </c>
      <c r="F1085" t="s">
        <v>248</v>
      </c>
      <c r="G1085" s="92" t="s">
        <v>589</v>
      </c>
      <c r="H1085" s="92" t="s">
        <v>591</v>
      </c>
      <c r="I1085" s="98">
        <v>39</v>
      </c>
      <c r="J1085" s="5">
        <v>1</v>
      </c>
      <c r="K1085" s="5">
        <v>1</v>
      </c>
      <c r="L1085" s="5">
        <v>1</v>
      </c>
      <c r="M1085" s="5">
        <v>1</v>
      </c>
      <c r="N1085" s="5">
        <v>1</v>
      </c>
      <c r="O1085" s="5">
        <v>1</v>
      </c>
    </row>
    <row r="1086" spans="1:15" hidden="1">
      <c r="A1086">
        <v>674</v>
      </c>
      <c r="B1086" s="93" t="s">
        <v>489</v>
      </c>
      <c r="C1086" t="s">
        <v>33</v>
      </c>
      <c r="E1086">
        <v>39</v>
      </c>
      <c r="F1086" t="s">
        <v>248</v>
      </c>
      <c r="G1086" s="92" t="s">
        <v>589</v>
      </c>
      <c r="H1086" s="92" t="s">
        <v>591</v>
      </c>
      <c r="I1086" s="98">
        <v>39</v>
      </c>
    </row>
    <row r="1087" spans="1:15" hidden="1">
      <c r="A1087">
        <v>688</v>
      </c>
      <c r="B1087" s="93" t="s">
        <v>204</v>
      </c>
      <c r="C1087" t="s">
        <v>193</v>
      </c>
      <c r="E1087">
        <v>39</v>
      </c>
      <c r="F1087" t="s">
        <v>248</v>
      </c>
      <c r="G1087" s="92" t="s">
        <v>589</v>
      </c>
      <c r="H1087" s="92" t="s">
        <v>591</v>
      </c>
      <c r="I1087" s="98">
        <v>39</v>
      </c>
    </row>
    <row r="1088" spans="1:15" hidden="1">
      <c r="A1088">
        <v>705</v>
      </c>
      <c r="B1088" s="93" t="s">
        <v>497</v>
      </c>
      <c r="C1088" t="s">
        <v>498</v>
      </c>
      <c r="E1088">
        <v>39</v>
      </c>
      <c r="F1088" t="s">
        <v>248</v>
      </c>
      <c r="G1088" s="92" t="s">
        <v>589</v>
      </c>
      <c r="H1088" s="92" t="s">
        <v>591</v>
      </c>
      <c r="I1088" s="98">
        <v>39</v>
      </c>
      <c r="J1088" s="5">
        <v>1</v>
      </c>
      <c r="K1088" s="5">
        <v>1</v>
      </c>
      <c r="L1088" s="5">
        <v>1</v>
      </c>
      <c r="M1088" s="5">
        <v>0</v>
      </c>
      <c r="N1088" s="5">
        <v>1</v>
      </c>
      <c r="O1088" s="5">
        <v>1</v>
      </c>
    </row>
    <row r="1089" spans="1:15" hidden="1">
      <c r="A1089">
        <v>724</v>
      </c>
      <c r="B1089" s="93" t="s">
        <v>504</v>
      </c>
      <c r="C1089" t="s">
        <v>34</v>
      </c>
      <c r="E1089">
        <v>39</v>
      </c>
      <c r="F1089" t="s">
        <v>248</v>
      </c>
      <c r="G1089" s="92" t="s">
        <v>589</v>
      </c>
      <c r="H1089" s="92" t="s">
        <v>591</v>
      </c>
      <c r="I1089" s="98">
        <v>39</v>
      </c>
      <c r="J1089" s="5">
        <v>1</v>
      </c>
      <c r="K1089" s="5">
        <v>0</v>
      </c>
      <c r="L1089" s="5">
        <v>1</v>
      </c>
      <c r="M1089" s="5">
        <v>0</v>
      </c>
      <c r="N1089" s="5">
        <v>1</v>
      </c>
      <c r="O1089" s="5">
        <v>1</v>
      </c>
    </row>
    <row r="1090" spans="1:15" hidden="1">
      <c r="A1090">
        <v>807</v>
      </c>
      <c r="B1090" s="93" t="s">
        <v>519</v>
      </c>
      <c r="C1090" t="s">
        <v>520</v>
      </c>
      <c r="E1090">
        <v>39</v>
      </c>
      <c r="F1090" t="s">
        <v>248</v>
      </c>
      <c r="G1090" s="92" t="s">
        <v>589</v>
      </c>
      <c r="H1090" s="92" t="s">
        <v>591</v>
      </c>
      <c r="I1090" s="98">
        <v>39</v>
      </c>
    </row>
    <row r="1091" spans="1:15" hidden="1">
      <c r="A1091">
        <v>204</v>
      </c>
      <c r="B1091" s="93" t="s">
        <v>295</v>
      </c>
      <c r="C1091" t="s">
        <v>47</v>
      </c>
      <c r="E1091">
        <v>11</v>
      </c>
      <c r="F1091" t="s">
        <v>249</v>
      </c>
      <c r="G1091" s="92" t="s">
        <v>589</v>
      </c>
      <c r="H1091" s="92" t="s">
        <v>591</v>
      </c>
      <c r="I1091" s="98">
        <v>40</v>
      </c>
      <c r="O1091" s="5">
        <v>0</v>
      </c>
    </row>
    <row r="1092" spans="1:15" hidden="1">
      <c r="A1092">
        <v>854</v>
      </c>
      <c r="B1092" s="93" t="s">
        <v>310</v>
      </c>
      <c r="C1092" t="s">
        <v>48</v>
      </c>
      <c r="E1092">
        <v>11</v>
      </c>
      <c r="F1092" t="s">
        <v>249</v>
      </c>
      <c r="G1092" s="92" t="s">
        <v>589</v>
      </c>
      <c r="H1092" s="92" t="s">
        <v>591</v>
      </c>
      <c r="I1092" s="98">
        <v>40</v>
      </c>
      <c r="O1092" s="5">
        <v>1</v>
      </c>
    </row>
    <row r="1093" spans="1:15" hidden="1">
      <c r="A1093">
        <v>132</v>
      </c>
      <c r="B1093" s="93" t="s">
        <v>312</v>
      </c>
      <c r="C1093" t="s">
        <v>313</v>
      </c>
      <c r="E1093">
        <v>11</v>
      </c>
      <c r="F1093" t="s">
        <v>249</v>
      </c>
      <c r="G1093" s="92" t="s">
        <v>589</v>
      </c>
      <c r="H1093" s="92" t="s">
        <v>591</v>
      </c>
      <c r="I1093" s="98">
        <v>40</v>
      </c>
      <c r="O1093" s="5">
        <v>1</v>
      </c>
    </row>
    <row r="1094" spans="1:15" hidden="1">
      <c r="A1094">
        <v>384</v>
      </c>
      <c r="B1094" s="93" t="s">
        <v>335</v>
      </c>
      <c r="C1094" t="s">
        <v>336</v>
      </c>
      <c r="E1094">
        <v>11</v>
      </c>
      <c r="F1094" t="s">
        <v>249</v>
      </c>
      <c r="G1094" s="92" t="s">
        <v>589</v>
      </c>
      <c r="H1094" s="92" t="s">
        <v>591</v>
      </c>
      <c r="I1094" s="98">
        <v>40</v>
      </c>
      <c r="O1094">
        <v>0</v>
      </c>
    </row>
    <row r="1095" spans="1:15" hidden="1">
      <c r="A1095">
        <v>270</v>
      </c>
      <c r="B1095" s="93" t="s">
        <v>371</v>
      </c>
      <c r="C1095" t="s">
        <v>59</v>
      </c>
      <c r="E1095">
        <v>11</v>
      </c>
      <c r="F1095" t="s">
        <v>249</v>
      </c>
      <c r="G1095" s="92" t="s">
        <v>589</v>
      </c>
      <c r="H1095" s="92" t="s">
        <v>591</v>
      </c>
      <c r="I1095" s="98">
        <v>40</v>
      </c>
      <c r="O1095">
        <v>0</v>
      </c>
    </row>
    <row r="1096" spans="1:15" hidden="1">
      <c r="A1096">
        <v>288</v>
      </c>
      <c r="B1096" s="93" t="s">
        <v>374</v>
      </c>
      <c r="C1096" t="s">
        <v>60</v>
      </c>
      <c r="E1096">
        <v>11</v>
      </c>
      <c r="F1096" t="s">
        <v>249</v>
      </c>
      <c r="G1096" s="92" t="s">
        <v>589</v>
      </c>
      <c r="H1096" s="92" t="s">
        <v>591</v>
      </c>
      <c r="I1096" s="98">
        <v>40</v>
      </c>
      <c r="O1096" s="5">
        <v>1</v>
      </c>
    </row>
    <row r="1097" spans="1:15" hidden="1">
      <c r="A1097">
        <v>324</v>
      </c>
      <c r="B1097" s="93" t="s">
        <v>385</v>
      </c>
      <c r="C1097" t="s">
        <v>61</v>
      </c>
      <c r="E1097">
        <v>11</v>
      </c>
      <c r="F1097" t="s">
        <v>249</v>
      </c>
      <c r="G1097" s="92" t="s">
        <v>589</v>
      </c>
      <c r="H1097" s="92" t="s">
        <v>591</v>
      </c>
      <c r="I1097" s="98">
        <v>40</v>
      </c>
    </row>
    <row r="1098" spans="1:15" hidden="1">
      <c r="A1098">
        <v>624</v>
      </c>
      <c r="B1098" s="93" t="s">
        <v>386</v>
      </c>
      <c r="C1098" t="s">
        <v>62</v>
      </c>
      <c r="E1098">
        <v>11</v>
      </c>
      <c r="F1098" t="s">
        <v>249</v>
      </c>
      <c r="G1098" s="92" t="s">
        <v>589</v>
      </c>
      <c r="H1098" s="92" t="s">
        <v>591</v>
      </c>
      <c r="I1098" s="98">
        <v>40</v>
      </c>
      <c r="O1098">
        <v>1</v>
      </c>
    </row>
    <row r="1099" spans="1:15" hidden="1">
      <c r="A1099">
        <v>430</v>
      </c>
      <c r="B1099" s="93" t="s">
        <v>419</v>
      </c>
      <c r="C1099" t="s">
        <v>64</v>
      </c>
      <c r="E1099">
        <v>11</v>
      </c>
      <c r="F1099" t="s">
        <v>249</v>
      </c>
      <c r="G1099" s="92" t="s">
        <v>589</v>
      </c>
      <c r="H1099" s="92" t="s">
        <v>591</v>
      </c>
      <c r="I1099" s="98">
        <v>40</v>
      </c>
      <c r="J1099" s="5">
        <v>1</v>
      </c>
      <c r="K1099" s="5">
        <v>0</v>
      </c>
      <c r="L1099" s="5">
        <v>0</v>
      </c>
      <c r="M1099" s="5">
        <v>0</v>
      </c>
      <c r="N1099" s="5">
        <v>0</v>
      </c>
      <c r="O1099" s="5">
        <v>0</v>
      </c>
    </row>
    <row r="1100" spans="1:15" hidden="1">
      <c r="A1100">
        <v>466</v>
      </c>
      <c r="B1100" s="93" t="s">
        <v>429</v>
      </c>
      <c r="C1100" t="s">
        <v>67</v>
      </c>
      <c r="E1100">
        <v>11</v>
      </c>
      <c r="F1100" t="s">
        <v>249</v>
      </c>
      <c r="G1100" s="92" t="s">
        <v>589</v>
      </c>
      <c r="H1100" s="92" t="s">
        <v>591</v>
      </c>
      <c r="I1100" s="98">
        <v>40</v>
      </c>
      <c r="J1100" s="5">
        <v>1</v>
      </c>
      <c r="K1100" s="5">
        <v>1</v>
      </c>
      <c r="L1100" s="5">
        <v>1</v>
      </c>
      <c r="M1100" s="5">
        <v>0</v>
      </c>
      <c r="N1100" s="5">
        <v>0</v>
      </c>
      <c r="O1100" s="5">
        <v>1</v>
      </c>
    </row>
    <row r="1101" spans="1:15" hidden="1">
      <c r="A1101">
        <v>478</v>
      </c>
      <c r="B1101" s="93" t="s">
        <v>433</v>
      </c>
      <c r="C1101" t="s">
        <v>68</v>
      </c>
      <c r="E1101">
        <v>11</v>
      </c>
      <c r="F1101" t="s">
        <v>249</v>
      </c>
      <c r="G1101" s="92" t="s">
        <v>589</v>
      </c>
      <c r="H1101" s="92" t="s">
        <v>591</v>
      </c>
      <c r="I1101" s="98">
        <v>40</v>
      </c>
      <c r="J1101" s="5">
        <v>1</v>
      </c>
      <c r="K1101" s="5">
        <v>1</v>
      </c>
      <c r="L1101" s="5">
        <v>1</v>
      </c>
      <c r="M1101" s="5">
        <v>0</v>
      </c>
      <c r="N1101" s="5">
        <v>0</v>
      </c>
      <c r="O1101" s="5">
        <v>1</v>
      </c>
    </row>
    <row r="1102" spans="1:15" hidden="1">
      <c r="A1102">
        <v>562</v>
      </c>
      <c r="B1102" s="93" t="s">
        <v>450</v>
      </c>
      <c r="C1102" t="s">
        <v>72</v>
      </c>
      <c r="E1102">
        <v>11</v>
      </c>
      <c r="F1102" t="s">
        <v>249</v>
      </c>
      <c r="G1102" s="92" t="s">
        <v>589</v>
      </c>
      <c r="H1102" s="92" t="s">
        <v>591</v>
      </c>
      <c r="I1102" s="98">
        <v>40</v>
      </c>
      <c r="J1102" s="5">
        <v>0</v>
      </c>
      <c r="K1102" s="5">
        <v>1</v>
      </c>
      <c r="L1102" s="5">
        <v>1</v>
      </c>
      <c r="M1102" s="5">
        <v>0</v>
      </c>
      <c r="N1102" s="5">
        <v>0</v>
      </c>
      <c r="O1102" s="5">
        <v>1</v>
      </c>
    </row>
    <row r="1103" spans="1:15" hidden="1">
      <c r="A1103">
        <v>566</v>
      </c>
      <c r="B1103" s="93" t="s">
        <v>451</v>
      </c>
      <c r="C1103" t="s">
        <v>73</v>
      </c>
      <c r="E1103">
        <v>11</v>
      </c>
      <c r="F1103" t="s">
        <v>249</v>
      </c>
      <c r="G1103" s="92" t="s">
        <v>589</v>
      </c>
      <c r="H1103" s="92" t="s">
        <v>591</v>
      </c>
      <c r="I1103" s="98">
        <v>40</v>
      </c>
      <c r="O1103">
        <v>0</v>
      </c>
    </row>
    <row r="1104" spans="1:15" hidden="1">
      <c r="A1104">
        <v>654</v>
      </c>
      <c r="B1104" s="93" t="s">
        <v>479</v>
      </c>
      <c r="C1104" t="s">
        <v>480</v>
      </c>
      <c r="E1104">
        <v>11</v>
      </c>
      <c r="F1104" t="s">
        <v>249</v>
      </c>
      <c r="G1104" s="92" t="s">
        <v>589</v>
      </c>
      <c r="H1104" s="92" t="s">
        <v>591</v>
      </c>
      <c r="I1104" s="98">
        <v>40</v>
      </c>
    </row>
    <row r="1105" spans="1:15" hidden="1">
      <c r="A1105">
        <v>686</v>
      </c>
      <c r="B1105" s="93" t="s">
        <v>492</v>
      </c>
      <c r="C1105" t="s">
        <v>76</v>
      </c>
      <c r="E1105">
        <v>11</v>
      </c>
      <c r="F1105" t="s">
        <v>249</v>
      </c>
      <c r="G1105" s="92" t="s">
        <v>589</v>
      </c>
      <c r="H1105" s="92" t="s">
        <v>591</v>
      </c>
      <c r="I1105" s="98">
        <v>40</v>
      </c>
      <c r="J1105" s="5">
        <v>1</v>
      </c>
      <c r="K1105" s="5">
        <v>1</v>
      </c>
      <c r="L1105" s="5">
        <v>1</v>
      </c>
      <c r="M1105" s="5">
        <v>0</v>
      </c>
      <c r="N1105" s="5">
        <v>0</v>
      </c>
      <c r="O1105" s="5">
        <v>1</v>
      </c>
    </row>
    <row r="1106" spans="1:15" hidden="1">
      <c r="A1106">
        <v>694</v>
      </c>
      <c r="B1106" s="93" t="s">
        <v>494</v>
      </c>
      <c r="C1106" t="s">
        <v>78</v>
      </c>
      <c r="E1106">
        <v>11</v>
      </c>
      <c r="F1106" t="s">
        <v>249</v>
      </c>
      <c r="G1106" s="92" t="s">
        <v>589</v>
      </c>
      <c r="H1106" s="92" t="s">
        <v>591</v>
      </c>
      <c r="I1106" s="98">
        <v>40</v>
      </c>
      <c r="O1106" s="5">
        <v>1</v>
      </c>
    </row>
    <row r="1107" spans="1:15" hidden="1">
      <c r="A1107">
        <v>768</v>
      </c>
      <c r="B1107" s="93" t="s">
        <v>521</v>
      </c>
      <c r="C1107" t="s">
        <v>82</v>
      </c>
      <c r="E1107">
        <v>11</v>
      </c>
      <c r="F1107" t="s">
        <v>249</v>
      </c>
      <c r="G1107" s="92" t="s">
        <v>589</v>
      </c>
      <c r="H1107" s="92" t="s">
        <v>591</v>
      </c>
      <c r="I1107" s="98">
        <v>40</v>
      </c>
      <c r="J1107" s="5">
        <v>1</v>
      </c>
      <c r="K1107" s="5">
        <v>1</v>
      </c>
      <c r="L1107" s="5">
        <v>1</v>
      </c>
      <c r="M1107" s="5">
        <v>1</v>
      </c>
      <c r="N1107" s="5">
        <v>0</v>
      </c>
      <c r="O1107" s="5">
        <v>0</v>
      </c>
    </row>
    <row r="1108" spans="1:15" hidden="1">
      <c r="A1108">
        <v>40</v>
      </c>
      <c r="B1108" s="93" t="s">
        <v>286</v>
      </c>
      <c r="C1108" t="s">
        <v>11</v>
      </c>
      <c r="E1108">
        <v>155</v>
      </c>
      <c r="F1108" t="s">
        <v>250</v>
      </c>
      <c r="G1108" s="92" t="s">
        <v>589</v>
      </c>
      <c r="H1108" s="92" t="s">
        <v>591</v>
      </c>
      <c r="I1108" s="98">
        <v>41</v>
      </c>
      <c r="J1108" s="5">
        <v>1</v>
      </c>
      <c r="K1108" s="5">
        <v>0</v>
      </c>
      <c r="L1108" s="5">
        <v>1</v>
      </c>
      <c r="M1108" s="5">
        <v>0</v>
      </c>
      <c r="N1108" s="5">
        <v>1</v>
      </c>
      <c r="O1108" s="5">
        <v>1</v>
      </c>
    </row>
    <row r="1109" spans="1:15" hidden="1">
      <c r="A1109">
        <v>56</v>
      </c>
      <c r="B1109" s="93" t="s">
        <v>293</v>
      </c>
      <c r="C1109" t="s">
        <v>12</v>
      </c>
      <c r="E1109">
        <v>155</v>
      </c>
      <c r="F1109" t="s">
        <v>250</v>
      </c>
      <c r="G1109" s="92" t="s">
        <v>589</v>
      </c>
      <c r="H1109" s="92" t="s">
        <v>591</v>
      </c>
      <c r="I1109" s="98">
        <v>41</v>
      </c>
      <c r="J1109" s="5">
        <v>1</v>
      </c>
    </row>
    <row r="1110" spans="1:15" hidden="1">
      <c r="A1110">
        <v>250</v>
      </c>
      <c r="B1110" s="93" t="s">
        <v>365</v>
      </c>
      <c r="C1110" t="s">
        <v>17</v>
      </c>
      <c r="E1110">
        <v>155</v>
      </c>
      <c r="F1110" t="s">
        <v>250</v>
      </c>
      <c r="G1110" s="92" t="s">
        <v>589</v>
      </c>
      <c r="H1110" s="92" t="s">
        <v>591</v>
      </c>
      <c r="I1110" s="98">
        <v>41</v>
      </c>
      <c r="J1110" s="5">
        <v>1</v>
      </c>
      <c r="K1110" s="5">
        <v>0</v>
      </c>
      <c r="L1110" s="5">
        <v>1</v>
      </c>
      <c r="M1110" s="5">
        <v>0</v>
      </c>
      <c r="N1110" s="5">
        <v>1</v>
      </c>
      <c r="O1110" s="5">
        <v>1</v>
      </c>
    </row>
    <row r="1111" spans="1:15" hidden="1">
      <c r="A1111">
        <v>276</v>
      </c>
      <c r="B1111" s="93" t="s">
        <v>373</v>
      </c>
      <c r="C1111" t="s">
        <v>18</v>
      </c>
      <c r="E1111">
        <v>155</v>
      </c>
      <c r="F1111" t="s">
        <v>250</v>
      </c>
      <c r="G1111" s="92" t="s">
        <v>589</v>
      </c>
      <c r="H1111" s="92" t="s">
        <v>591</v>
      </c>
      <c r="I1111" s="98">
        <v>41</v>
      </c>
      <c r="J1111" s="5">
        <v>1</v>
      </c>
      <c r="K1111" s="5">
        <v>0</v>
      </c>
      <c r="L1111" s="5">
        <v>1</v>
      </c>
      <c r="M1111" s="5">
        <v>0</v>
      </c>
      <c r="N1111" s="5">
        <v>1</v>
      </c>
      <c r="O1111" s="5">
        <v>1</v>
      </c>
    </row>
    <row r="1112" spans="1:15" hidden="1">
      <c r="A1112">
        <v>438</v>
      </c>
      <c r="B1112" s="93" t="s">
        <v>422</v>
      </c>
      <c r="C1112" t="s">
        <v>25</v>
      </c>
      <c r="E1112">
        <v>155</v>
      </c>
      <c r="F1112" t="s">
        <v>250</v>
      </c>
      <c r="G1112" s="92" t="s">
        <v>589</v>
      </c>
      <c r="H1112" s="92" t="s">
        <v>591</v>
      </c>
      <c r="I1112" s="98">
        <v>41</v>
      </c>
      <c r="J1112" s="5">
        <v>1</v>
      </c>
      <c r="K1112" s="5">
        <v>0</v>
      </c>
      <c r="L1112" s="5">
        <v>1</v>
      </c>
      <c r="M1112" s="5">
        <v>0</v>
      </c>
      <c r="N1112" s="5">
        <v>1</v>
      </c>
      <c r="O1112" s="5">
        <v>1</v>
      </c>
    </row>
    <row r="1113" spans="1:15" hidden="1">
      <c r="A1113">
        <v>442</v>
      </c>
      <c r="B1113" s="93" t="s">
        <v>424</v>
      </c>
      <c r="C1113" t="s">
        <v>27</v>
      </c>
      <c r="E1113">
        <v>155</v>
      </c>
      <c r="F1113" t="s">
        <v>250</v>
      </c>
      <c r="G1113" s="92" t="s">
        <v>589</v>
      </c>
      <c r="H1113" s="92" t="s">
        <v>591</v>
      </c>
      <c r="I1113" s="98">
        <v>41</v>
      </c>
      <c r="J1113" s="5">
        <v>1</v>
      </c>
    </row>
    <row r="1114" spans="1:15" hidden="1">
      <c r="A1114">
        <v>492</v>
      </c>
      <c r="B1114" s="93" t="s">
        <v>437</v>
      </c>
      <c r="C1114" t="s">
        <v>29</v>
      </c>
      <c r="E1114">
        <v>155</v>
      </c>
      <c r="F1114" t="s">
        <v>250</v>
      </c>
      <c r="G1114" s="92" t="s">
        <v>589</v>
      </c>
      <c r="H1114" s="92" t="s">
        <v>591</v>
      </c>
      <c r="I1114" s="98">
        <v>41</v>
      </c>
    </row>
    <row r="1115" spans="1:15" hidden="1">
      <c r="A1115">
        <v>528</v>
      </c>
      <c r="B1115" s="93" t="s">
        <v>446</v>
      </c>
      <c r="C1115" t="s">
        <v>30</v>
      </c>
      <c r="E1115">
        <v>155</v>
      </c>
      <c r="F1115" t="s">
        <v>250</v>
      </c>
      <c r="G1115" s="92" t="s">
        <v>589</v>
      </c>
      <c r="H1115" s="92" t="s">
        <v>591</v>
      </c>
      <c r="I1115" s="98">
        <v>41</v>
      </c>
      <c r="J1115" s="5">
        <v>1</v>
      </c>
      <c r="K1115" s="5">
        <v>0</v>
      </c>
      <c r="L1115" s="5">
        <v>1</v>
      </c>
      <c r="M1115" s="5">
        <v>1</v>
      </c>
      <c r="N1115" s="5">
        <v>1</v>
      </c>
      <c r="O1115" s="5">
        <v>1</v>
      </c>
    </row>
    <row r="1116" spans="1:15" hidden="1">
      <c r="A1116">
        <v>756</v>
      </c>
      <c r="B1116" s="93" t="s">
        <v>515</v>
      </c>
      <c r="C1116" t="s">
        <v>36</v>
      </c>
      <c r="E1116">
        <v>155</v>
      </c>
      <c r="F1116" t="s">
        <v>250</v>
      </c>
      <c r="G1116" s="92" t="s">
        <v>589</v>
      </c>
      <c r="H1116" s="92" t="s">
        <v>591</v>
      </c>
      <c r="I1116" s="98">
        <v>41</v>
      </c>
      <c r="J1116" s="5">
        <v>1</v>
      </c>
      <c r="K1116" s="5"/>
      <c r="L1116" s="5"/>
      <c r="M1116" s="5"/>
      <c r="N1116" s="5">
        <v>1</v>
      </c>
      <c r="O1116" s="5">
        <v>1</v>
      </c>
    </row>
    <row r="1117" spans="1:15" hidden="1">
      <c r="A1117">
        <v>4</v>
      </c>
      <c r="B1117" s="93" t="s">
        <v>272</v>
      </c>
      <c r="C1117" t="s">
        <v>127</v>
      </c>
      <c r="E1117">
        <v>515</v>
      </c>
      <c r="F1117" s="92" t="s">
        <v>252</v>
      </c>
      <c r="G1117" s="92" t="s">
        <v>584</v>
      </c>
      <c r="H1117" s="92" t="s">
        <v>591</v>
      </c>
      <c r="I1117" s="98">
        <v>42</v>
      </c>
      <c r="O1117" s="5">
        <v>1</v>
      </c>
    </row>
    <row r="1118" spans="1:15" hidden="1">
      <c r="A1118">
        <v>12</v>
      </c>
      <c r="B1118" s="93" t="s">
        <v>276</v>
      </c>
      <c r="C1118" t="s">
        <v>41</v>
      </c>
      <c r="E1118">
        <v>515</v>
      </c>
      <c r="F1118" s="92" t="s">
        <v>252</v>
      </c>
      <c r="G1118" s="92" t="s">
        <v>584</v>
      </c>
      <c r="H1118" s="92" t="s">
        <v>591</v>
      </c>
      <c r="I1118" s="98">
        <v>42</v>
      </c>
      <c r="J1118" s="5">
        <v>1</v>
      </c>
      <c r="K1118" s="5">
        <v>1</v>
      </c>
      <c r="L1118" s="5">
        <v>1</v>
      </c>
      <c r="M1118" s="5">
        <v>0</v>
      </c>
      <c r="N1118" s="5">
        <v>1</v>
      </c>
      <c r="O1118" s="5">
        <v>1</v>
      </c>
    </row>
    <row r="1119" spans="1:15" hidden="1">
      <c r="A1119">
        <v>16</v>
      </c>
      <c r="B1119" s="93" t="s">
        <v>277</v>
      </c>
      <c r="C1119" t="s">
        <v>167</v>
      </c>
      <c r="E1119">
        <v>515</v>
      </c>
      <c r="F1119" s="92" t="s">
        <v>252</v>
      </c>
      <c r="G1119" s="92" t="s">
        <v>584</v>
      </c>
      <c r="H1119" s="92" t="s">
        <v>591</v>
      </c>
      <c r="I1119" s="98">
        <v>42</v>
      </c>
    </row>
    <row r="1120" spans="1:15" hidden="1">
      <c r="A1120">
        <v>24</v>
      </c>
      <c r="B1120" s="93" t="s">
        <v>279</v>
      </c>
      <c r="C1120" t="s">
        <v>46</v>
      </c>
      <c r="E1120">
        <v>515</v>
      </c>
      <c r="F1120" s="92" t="s">
        <v>252</v>
      </c>
      <c r="G1120" s="92" t="s">
        <v>584</v>
      </c>
      <c r="H1120" s="92" t="s">
        <v>591</v>
      </c>
      <c r="I1120" s="98">
        <v>42</v>
      </c>
      <c r="O1120">
        <v>1</v>
      </c>
    </row>
    <row r="1121" spans="1:15" hidden="1">
      <c r="A1121">
        <v>660</v>
      </c>
      <c r="B1121" s="93" t="s">
        <v>280</v>
      </c>
      <c r="C1121" t="s">
        <v>86</v>
      </c>
      <c r="E1121">
        <v>515</v>
      </c>
      <c r="F1121" s="92" t="s">
        <v>252</v>
      </c>
      <c r="G1121" s="92" t="s">
        <v>584</v>
      </c>
      <c r="H1121" s="92" t="s">
        <v>591</v>
      </c>
      <c r="I1121" s="98">
        <v>42</v>
      </c>
      <c r="O1121">
        <v>0</v>
      </c>
    </row>
    <row r="1122" spans="1:15" hidden="1">
      <c r="A1122">
        <v>28</v>
      </c>
      <c r="B1122" s="93" t="s">
        <v>281</v>
      </c>
      <c r="C1122" t="s">
        <v>87</v>
      </c>
      <c r="E1122">
        <v>515</v>
      </c>
      <c r="F1122" s="92" t="s">
        <v>252</v>
      </c>
      <c r="G1122" s="92" t="s">
        <v>584</v>
      </c>
      <c r="H1122" s="92" t="s">
        <v>591</v>
      </c>
      <c r="I1122" s="98">
        <v>42</v>
      </c>
      <c r="J1122" s="5">
        <v>0</v>
      </c>
      <c r="K1122" s="5">
        <v>0</v>
      </c>
      <c r="L1122" s="5">
        <v>1</v>
      </c>
      <c r="M1122" s="5">
        <v>0</v>
      </c>
      <c r="N1122" s="5">
        <v>1</v>
      </c>
      <c r="O1122" s="5">
        <v>1</v>
      </c>
    </row>
    <row r="1123" spans="1:15" hidden="1">
      <c r="A1123">
        <v>32</v>
      </c>
      <c r="B1123" s="93" t="s">
        <v>282</v>
      </c>
      <c r="C1123" t="s">
        <v>88</v>
      </c>
      <c r="E1123">
        <v>515</v>
      </c>
      <c r="F1123" s="92" t="s">
        <v>252</v>
      </c>
      <c r="G1123" s="92" t="s">
        <v>584</v>
      </c>
      <c r="H1123" s="92" t="s">
        <v>591</v>
      </c>
      <c r="I1123" s="98">
        <v>42</v>
      </c>
    </row>
    <row r="1124" spans="1:15" hidden="1">
      <c r="A1124">
        <v>51</v>
      </c>
      <c r="B1124" s="93" t="s">
        <v>283</v>
      </c>
      <c r="C1124" t="s">
        <v>151</v>
      </c>
      <c r="E1124">
        <v>515</v>
      </c>
      <c r="F1124" s="92" t="s">
        <v>252</v>
      </c>
      <c r="G1124" s="92" t="s">
        <v>584</v>
      </c>
      <c r="H1124" s="92" t="s">
        <v>591</v>
      </c>
      <c r="I1124" s="98">
        <v>42</v>
      </c>
      <c r="J1124" s="5">
        <v>1</v>
      </c>
      <c r="K1124" s="5">
        <v>1</v>
      </c>
      <c r="L1124" s="5">
        <v>1</v>
      </c>
      <c r="M1124" s="5">
        <v>0</v>
      </c>
      <c r="N1124" s="5">
        <v>1</v>
      </c>
      <c r="O1124" s="5">
        <v>1</v>
      </c>
    </row>
    <row r="1125" spans="1:15" hidden="1">
      <c r="A1125">
        <v>533</v>
      </c>
      <c r="B1125" s="93" t="s">
        <v>284</v>
      </c>
      <c r="C1125" t="s">
        <v>89</v>
      </c>
      <c r="E1125">
        <v>515</v>
      </c>
      <c r="F1125" s="92" t="s">
        <v>252</v>
      </c>
      <c r="G1125" s="92" t="s">
        <v>584</v>
      </c>
      <c r="H1125" s="92" t="s">
        <v>591</v>
      </c>
      <c r="I1125" s="98">
        <v>42</v>
      </c>
    </row>
    <row r="1126" spans="1:15" hidden="1">
      <c r="A1126">
        <v>31</v>
      </c>
      <c r="B1126" s="93" t="s">
        <v>287</v>
      </c>
      <c r="C1126" t="s">
        <v>152</v>
      </c>
      <c r="E1126">
        <v>515</v>
      </c>
      <c r="F1126" s="92" t="s">
        <v>252</v>
      </c>
      <c r="G1126" s="92" t="s">
        <v>584</v>
      </c>
      <c r="H1126" s="92" t="s">
        <v>591</v>
      </c>
      <c r="I1126" s="98">
        <v>42</v>
      </c>
    </row>
    <row r="1127" spans="1:15" hidden="1">
      <c r="A1127">
        <v>44</v>
      </c>
      <c r="B1127" s="93" t="s">
        <v>288</v>
      </c>
      <c r="C1127" t="s">
        <v>90</v>
      </c>
      <c r="E1127">
        <v>515</v>
      </c>
      <c r="F1127" s="92" t="s">
        <v>252</v>
      </c>
      <c r="G1127" s="92" t="s">
        <v>584</v>
      </c>
      <c r="H1127" s="92" t="s">
        <v>591</v>
      </c>
      <c r="I1127" s="98">
        <v>42</v>
      </c>
      <c r="O1127">
        <v>0</v>
      </c>
    </row>
    <row r="1128" spans="1:15" hidden="1">
      <c r="A1128">
        <v>48</v>
      </c>
      <c r="B1128" s="93" t="s">
        <v>289</v>
      </c>
      <c r="C1128" t="s">
        <v>153</v>
      </c>
      <c r="E1128">
        <v>515</v>
      </c>
      <c r="F1128" s="92" t="s">
        <v>252</v>
      </c>
      <c r="G1128" s="92" t="s">
        <v>584</v>
      </c>
      <c r="H1128" s="92" t="s">
        <v>591</v>
      </c>
      <c r="I1128" s="98">
        <v>42</v>
      </c>
    </row>
    <row r="1129" spans="1:15" hidden="1">
      <c r="A1129">
        <v>50</v>
      </c>
      <c r="B1129" s="93" t="s">
        <v>290</v>
      </c>
      <c r="C1129" t="s">
        <v>128</v>
      </c>
      <c r="E1129">
        <v>515</v>
      </c>
      <c r="F1129" s="92" t="s">
        <v>252</v>
      </c>
      <c r="G1129" s="92" t="s">
        <v>584</v>
      </c>
      <c r="H1129" s="92" t="s">
        <v>591</v>
      </c>
      <c r="I1129" s="98">
        <v>42</v>
      </c>
      <c r="J1129" s="5">
        <v>0</v>
      </c>
      <c r="K1129" s="5">
        <v>1</v>
      </c>
      <c r="L1129" s="5">
        <v>1</v>
      </c>
      <c r="M1129" s="5">
        <v>0</v>
      </c>
      <c r="N1129" s="5">
        <v>1</v>
      </c>
      <c r="O1129" s="5">
        <v>1</v>
      </c>
    </row>
    <row r="1130" spans="1:15" hidden="1">
      <c r="A1130">
        <v>52</v>
      </c>
      <c r="B1130" s="93" t="s">
        <v>291</v>
      </c>
      <c r="C1130" t="s">
        <v>91</v>
      </c>
      <c r="E1130">
        <v>515</v>
      </c>
      <c r="F1130" s="92" t="s">
        <v>252</v>
      </c>
      <c r="G1130" s="92" t="s">
        <v>584</v>
      </c>
      <c r="H1130" s="92" t="s">
        <v>591</v>
      </c>
      <c r="I1130" s="98">
        <v>42</v>
      </c>
    </row>
    <row r="1131" spans="1:15" hidden="1">
      <c r="A1131">
        <v>84</v>
      </c>
      <c r="B1131" s="93" t="s">
        <v>294</v>
      </c>
      <c r="C1131" t="s">
        <v>92</v>
      </c>
      <c r="E1131">
        <v>515</v>
      </c>
      <c r="F1131" s="92" t="s">
        <v>252</v>
      </c>
      <c r="G1131" s="92" t="s">
        <v>584</v>
      </c>
      <c r="H1131" s="92" t="s">
        <v>591</v>
      </c>
      <c r="I1131" s="98">
        <v>42</v>
      </c>
      <c r="O1131">
        <v>0</v>
      </c>
    </row>
    <row r="1132" spans="1:15" hidden="1">
      <c r="A1132">
        <v>204</v>
      </c>
      <c r="B1132" s="93" t="s">
        <v>295</v>
      </c>
      <c r="C1132" t="s">
        <v>47</v>
      </c>
      <c r="E1132">
        <v>515</v>
      </c>
      <c r="F1132" s="92" t="s">
        <v>252</v>
      </c>
      <c r="G1132" s="92" t="s">
        <v>584</v>
      </c>
      <c r="H1132" s="92" t="s">
        <v>591</v>
      </c>
      <c r="I1132" s="98">
        <v>42</v>
      </c>
      <c r="O1132" s="5">
        <v>0</v>
      </c>
    </row>
    <row r="1133" spans="1:15" hidden="1">
      <c r="A1133">
        <v>64</v>
      </c>
      <c r="B1133" s="93" t="s">
        <v>297</v>
      </c>
      <c r="C1133" t="s">
        <v>129</v>
      </c>
      <c r="E1133">
        <v>515</v>
      </c>
      <c r="F1133" s="92" t="s">
        <v>252</v>
      </c>
      <c r="G1133" s="92" t="s">
        <v>584</v>
      </c>
      <c r="H1133" s="92" t="s">
        <v>591</v>
      </c>
      <c r="I1133" s="98">
        <v>42</v>
      </c>
      <c r="O1133" s="5">
        <v>1</v>
      </c>
    </row>
    <row r="1134" spans="1:15" hidden="1">
      <c r="A1134">
        <v>68</v>
      </c>
      <c r="B1134" s="93" t="s">
        <v>298</v>
      </c>
      <c r="C1134" t="s">
        <v>299</v>
      </c>
      <c r="E1134">
        <v>515</v>
      </c>
      <c r="F1134" s="92" t="s">
        <v>252</v>
      </c>
      <c r="G1134" s="92" t="s">
        <v>584</v>
      </c>
      <c r="H1134" s="92" t="s">
        <v>591</v>
      </c>
      <c r="I1134" s="98">
        <v>42</v>
      </c>
      <c r="O1134">
        <v>0</v>
      </c>
    </row>
    <row r="1135" spans="1:15" hidden="1">
      <c r="A1135">
        <v>535</v>
      </c>
      <c r="B1135" s="93" t="s">
        <v>221</v>
      </c>
      <c r="C1135" t="s">
        <v>217</v>
      </c>
      <c r="E1135">
        <v>515</v>
      </c>
      <c r="F1135" s="92" t="s">
        <v>252</v>
      </c>
      <c r="G1135" s="92" t="s">
        <v>584</v>
      </c>
      <c r="H1135" s="92" t="s">
        <v>591</v>
      </c>
      <c r="I1135" s="98">
        <v>42</v>
      </c>
    </row>
    <row r="1136" spans="1:15" hidden="1">
      <c r="A1136">
        <v>72</v>
      </c>
      <c r="B1136" s="93" t="s">
        <v>302</v>
      </c>
      <c r="C1136" t="s">
        <v>303</v>
      </c>
      <c r="E1136">
        <v>515</v>
      </c>
      <c r="F1136" s="92" t="s">
        <v>252</v>
      </c>
      <c r="G1136" s="92" t="s">
        <v>584</v>
      </c>
      <c r="H1136" s="92" t="s">
        <v>591</v>
      </c>
      <c r="I1136" s="98">
        <v>42</v>
      </c>
      <c r="J1136" s="5">
        <v>1</v>
      </c>
      <c r="K1136" s="5">
        <v>1</v>
      </c>
      <c r="L1136" s="5">
        <v>1</v>
      </c>
      <c r="M1136" s="5">
        <v>1</v>
      </c>
      <c r="N1136" s="5">
        <v>1</v>
      </c>
      <c r="O1136" s="5">
        <v>1</v>
      </c>
    </row>
    <row r="1137" spans="1:15" hidden="1">
      <c r="A1137">
        <v>76</v>
      </c>
      <c r="B1137" s="93" t="s">
        <v>304</v>
      </c>
      <c r="C1137" t="s">
        <v>93</v>
      </c>
      <c r="E1137">
        <v>515</v>
      </c>
      <c r="F1137" s="92" t="s">
        <v>252</v>
      </c>
      <c r="G1137" s="92" t="s">
        <v>584</v>
      </c>
      <c r="H1137" s="92" t="s">
        <v>591</v>
      </c>
      <c r="I1137" s="98">
        <v>42</v>
      </c>
    </row>
    <row r="1138" spans="1:15" hidden="1">
      <c r="A1138">
        <v>86</v>
      </c>
      <c r="B1138" s="93" t="s">
        <v>305</v>
      </c>
      <c r="C1138" t="s">
        <v>306</v>
      </c>
      <c r="E1138">
        <v>515</v>
      </c>
      <c r="F1138" s="92" t="s">
        <v>252</v>
      </c>
      <c r="G1138" s="92" t="s">
        <v>584</v>
      </c>
      <c r="H1138" s="92" t="s">
        <v>591</v>
      </c>
      <c r="I1138" s="98">
        <v>42</v>
      </c>
    </row>
    <row r="1139" spans="1:15" hidden="1">
      <c r="A1139">
        <v>92</v>
      </c>
      <c r="B1139" s="93" t="s">
        <v>307</v>
      </c>
      <c r="C1139" t="s">
        <v>187</v>
      </c>
      <c r="E1139">
        <v>515</v>
      </c>
      <c r="F1139" s="92" t="s">
        <v>252</v>
      </c>
      <c r="G1139" s="92" t="s">
        <v>584</v>
      </c>
      <c r="H1139" s="92" t="s">
        <v>591</v>
      </c>
      <c r="I1139" s="98">
        <v>42</v>
      </c>
    </row>
    <row r="1140" spans="1:15" hidden="1">
      <c r="A1140">
        <v>96</v>
      </c>
      <c r="B1140" s="93" t="s">
        <v>308</v>
      </c>
      <c r="C1140" t="s">
        <v>141</v>
      </c>
      <c r="E1140">
        <v>515</v>
      </c>
      <c r="F1140" s="92" t="s">
        <v>252</v>
      </c>
      <c r="G1140" s="92" t="s">
        <v>584</v>
      </c>
      <c r="H1140" s="92" t="s">
        <v>591</v>
      </c>
      <c r="I1140" s="98">
        <v>42</v>
      </c>
      <c r="J1140" s="5">
        <v>0</v>
      </c>
      <c r="K1140" s="99"/>
      <c r="L1140" s="99"/>
      <c r="M1140" s="99"/>
      <c r="N1140" s="5">
        <v>1</v>
      </c>
      <c r="O1140" s="5">
        <v>1</v>
      </c>
    </row>
    <row r="1141" spans="1:15" hidden="1">
      <c r="A1141">
        <v>854</v>
      </c>
      <c r="B1141" s="93" t="s">
        <v>310</v>
      </c>
      <c r="C1141" t="s">
        <v>48</v>
      </c>
      <c r="E1141">
        <v>515</v>
      </c>
      <c r="F1141" s="92" t="s">
        <v>252</v>
      </c>
      <c r="G1141" s="92" t="s">
        <v>584</v>
      </c>
      <c r="H1141" s="92" t="s">
        <v>591</v>
      </c>
      <c r="I1141" s="98">
        <v>42</v>
      </c>
      <c r="O1141" s="5">
        <v>1</v>
      </c>
    </row>
    <row r="1142" spans="1:15" hidden="1">
      <c r="A1142">
        <v>108</v>
      </c>
      <c r="B1142" s="93" t="s">
        <v>311</v>
      </c>
      <c r="C1142" t="s">
        <v>49</v>
      </c>
      <c r="E1142">
        <v>515</v>
      </c>
      <c r="F1142" s="92" t="s">
        <v>252</v>
      </c>
      <c r="G1142" s="92" t="s">
        <v>584</v>
      </c>
      <c r="H1142" s="92" t="s">
        <v>591</v>
      </c>
      <c r="I1142" s="98">
        <v>42</v>
      </c>
      <c r="J1142" s="5">
        <v>0</v>
      </c>
      <c r="K1142" s="5">
        <v>1</v>
      </c>
      <c r="L1142" s="5">
        <v>1</v>
      </c>
      <c r="M1142" s="5">
        <v>0</v>
      </c>
      <c r="N1142" s="5">
        <v>1</v>
      </c>
      <c r="O1142" s="5">
        <v>1</v>
      </c>
    </row>
    <row r="1143" spans="1:15" hidden="1">
      <c r="A1143">
        <v>132</v>
      </c>
      <c r="B1143" s="93" t="s">
        <v>312</v>
      </c>
      <c r="C1143" t="s">
        <v>313</v>
      </c>
      <c r="E1143">
        <v>515</v>
      </c>
      <c r="F1143" s="92" t="s">
        <v>252</v>
      </c>
      <c r="G1143" s="92" t="s">
        <v>584</v>
      </c>
      <c r="H1143" s="92" t="s">
        <v>591</v>
      </c>
      <c r="I1143" s="98">
        <v>42</v>
      </c>
      <c r="O1143" s="5">
        <v>1</v>
      </c>
    </row>
    <row r="1144" spans="1:15" hidden="1">
      <c r="A1144">
        <v>116</v>
      </c>
      <c r="B1144" s="93" t="s">
        <v>314</v>
      </c>
      <c r="C1144" t="s">
        <v>142</v>
      </c>
      <c r="E1144">
        <v>515</v>
      </c>
      <c r="F1144" s="92" t="s">
        <v>252</v>
      </c>
      <c r="G1144" s="92" t="s">
        <v>584</v>
      </c>
      <c r="H1144" s="92" t="s">
        <v>591</v>
      </c>
      <c r="I1144" s="98">
        <v>42</v>
      </c>
      <c r="J1144" s="5">
        <v>1</v>
      </c>
      <c r="K1144" s="5">
        <v>1</v>
      </c>
      <c r="L1144" s="5">
        <v>1</v>
      </c>
      <c r="M1144" s="5">
        <v>0</v>
      </c>
      <c r="N1144" s="5">
        <v>0</v>
      </c>
      <c r="O1144" s="5">
        <v>0</v>
      </c>
    </row>
    <row r="1145" spans="1:15" hidden="1">
      <c r="A1145">
        <v>120</v>
      </c>
      <c r="B1145" s="93" t="s">
        <v>315</v>
      </c>
      <c r="C1145" t="s">
        <v>50</v>
      </c>
      <c r="E1145">
        <v>515</v>
      </c>
      <c r="F1145" s="92" t="s">
        <v>252</v>
      </c>
      <c r="G1145" s="92" t="s">
        <v>584</v>
      </c>
      <c r="H1145" s="92" t="s">
        <v>591</v>
      </c>
      <c r="I1145" s="98">
        <v>42</v>
      </c>
      <c r="O1145" s="5">
        <v>1</v>
      </c>
    </row>
    <row r="1146" spans="1:15" hidden="1">
      <c r="A1146">
        <v>136</v>
      </c>
      <c r="B1146" s="93" t="s">
        <v>317</v>
      </c>
      <c r="C1146" t="s">
        <v>94</v>
      </c>
      <c r="E1146">
        <v>515</v>
      </c>
      <c r="F1146" s="92" t="s">
        <v>252</v>
      </c>
      <c r="G1146" s="92" t="s">
        <v>584</v>
      </c>
      <c r="H1146" s="92" t="s">
        <v>591</v>
      </c>
      <c r="I1146" s="98">
        <v>42</v>
      </c>
      <c r="J1146" s="5">
        <v>0</v>
      </c>
      <c r="K1146" s="5">
        <v>0</v>
      </c>
      <c r="L1146" s="5">
        <v>1</v>
      </c>
      <c r="M1146" s="5">
        <v>0</v>
      </c>
      <c r="N1146" s="5">
        <v>1</v>
      </c>
      <c r="O1146" s="5">
        <v>1</v>
      </c>
    </row>
    <row r="1147" spans="1:15" hidden="1">
      <c r="A1147">
        <v>140</v>
      </c>
      <c r="B1147" s="93" t="s">
        <v>318</v>
      </c>
      <c r="C1147" t="s">
        <v>184</v>
      </c>
      <c r="E1147">
        <v>515</v>
      </c>
      <c r="F1147" s="92" t="s">
        <v>252</v>
      </c>
      <c r="G1147" s="92" t="s">
        <v>584</v>
      </c>
      <c r="H1147" s="92" t="s">
        <v>591</v>
      </c>
      <c r="I1147" s="98">
        <v>42</v>
      </c>
      <c r="O1147">
        <v>0</v>
      </c>
    </row>
    <row r="1148" spans="1:15" hidden="1">
      <c r="A1148">
        <v>148</v>
      </c>
      <c r="B1148" s="93" t="s">
        <v>319</v>
      </c>
      <c r="C1148" t="s">
        <v>51</v>
      </c>
      <c r="E1148">
        <v>515</v>
      </c>
      <c r="F1148" s="92" t="s">
        <v>252</v>
      </c>
      <c r="G1148" s="92" t="s">
        <v>584</v>
      </c>
      <c r="H1148" s="92" t="s">
        <v>591</v>
      </c>
      <c r="I1148" s="98">
        <v>42</v>
      </c>
      <c r="J1148" s="5">
        <v>0</v>
      </c>
      <c r="K1148" s="5">
        <v>1</v>
      </c>
      <c r="L1148" s="5">
        <v>1</v>
      </c>
      <c r="M1148" s="5">
        <v>0</v>
      </c>
      <c r="N1148" s="5">
        <v>0</v>
      </c>
      <c r="O1148" s="5">
        <v>0</v>
      </c>
    </row>
    <row r="1149" spans="1:15" hidden="1">
      <c r="A1149">
        <v>152</v>
      </c>
      <c r="B1149" s="93" t="s">
        <v>321</v>
      </c>
      <c r="C1149" t="s">
        <v>95</v>
      </c>
      <c r="E1149">
        <v>515</v>
      </c>
      <c r="F1149" s="92" t="s">
        <v>252</v>
      </c>
      <c r="G1149" s="92" t="s">
        <v>584</v>
      </c>
      <c r="H1149" s="92" t="s">
        <v>591</v>
      </c>
      <c r="I1149" s="98">
        <v>42</v>
      </c>
      <c r="J1149" s="5">
        <v>1</v>
      </c>
      <c r="K1149" s="5">
        <v>0</v>
      </c>
      <c r="L1149" s="5">
        <v>1</v>
      </c>
      <c r="M1149" s="5">
        <v>1</v>
      </c>
      <c r="N1149" s="5">
        <v>1</v>
      </c>
      <c r="O1149" s="5">
        <v>1</v>
      </c>
    </row>
    <row r="1150" spans="1:15" hidden="1">
      <c r="A1150">
        <v>156</v>
      </c>
      <c r="B1150" s="93" t="s">
        <v>322</v>
      </c>
      <c r="C1150" t="s">
        <v>125</v>
      </c>
      <c r="E1150">
        <v>515</v>
      </c>
      <c r="F1150" s="92" t="s">
        <v>252</v>
      </c>
      <c r="G1150" s="92" t="s">
        <v>584</v>
      </c>
      <c r="H1150" s="92" t="s">
        <v>591</v>
      </c>
      <c r="I1150" s="98">
        <v>42</v>
      </c>
      <c r="J1150" s="5">
        <v>1</v>
      </c>
      <c r="K1150" s="5">
        <v>0</v>
      </c>
      <c r="L1150" s="5">
        <v>1</v>
      </c>
      <c r="M1150" s="5">
        <v>0</v>
      </c>
      <c r="N1150" s="5">
        <v>1</v>
      </c>
      <c r="O1150" s="5">
        <v>1</v>
      </c>
    </row>
    <row r="1151" spans="1:15" hidden="1">
      <c r="A1151">
        <v>344</v>
      </c>
      <c r="B1151" s="93" t="s">
        <v>199</v>
      </c>
      <c r="C1151" t="s">
        <v>323</v>
      </c>
      <c r="E1151">
        <v>515</v>
      </c>
      <c r="F1151" s="92" t="s">
        <v>252</v>
      </c>
      <c r="G1151" s="92" t="s">
        <v>584</v>
      </c>
      <c r="H1151" s="92" t="s">
        <v>591</v>
      </c>
      <c r="I1151" s="98">
        <v>42</v>
      </c>
      <c r="J1151" s="5">
        <v>0</v>
      </c>
      <c r="K1151" s="5">
        <v>0</v>
      </c>
      <c r="L1151" s="5">
        <v>1</v>
      </c>
      <c r="M1151" s="5">
        <v>0</v>
      </c>
      <c r="N1151" s="5">
        <v>1</v>
      </c>
      <c r="O1151" s="5">
        <v>1</v>
      </c>
    </row>
    <row r="1152" spans="1:15" hidden="1">
      <c r="A1152">
        <v>446</v>
      </c>
      <c r="B1152" s="93" t="s">
        <v>324</v>
      </c>
      <c r="C1152" t="s">
        <v>325</v>
      </c>
      <c r="E1152">
        <v>515</v>
      </c>
      <c r="F1152" s="92" t="s">
        <v>252</v>
      </c>
      <c r="G1152" s="92" t="s">
        <v>584</v>
      </c>
      <c r="H1152" s="92" t="s">
        <v>591</v>
      </c>
      <c r="I1152" s="98">
        <v>42</v>
      </c>
    </row>
    <row r="1153" spans="1:15" hidden="1">
      <c r="A1153">
        <v>170</v>
      </c>
      <c r="B1153" s="93" t="s">
        <v>330</v>
      </c>
      <c r="C1153" t="s">
        <v>96</v>
      </c>
      <c r="E1153">
        <v>515</v>
      </c>
      <c r="F1153" s="92" t="s">
        <v>252</v>
      </c>
      <c r="G1153" s="92" t="s">
        <v>584</v>
      </c>
      <c r="H1153" s="92" t="s">
        <v>591</v>
      </c>
      <c r="I1153" s="98">
        <v>42</v>
      </c>
      <c r="J1153" s="5">
        <v>1</v>
      </c>
      <c r="K1153" s="5">
        <v>1</v>
      </c>
      <c r="L1153" s="5">
        <v>1</v>
      </c>
      <c r="M1153" s="5">
        <v>1</v>
      </c>
      <c r="N1153" s="5">
        <v>1</v>
      </c>
      <c r="O1153" s="5">
        <v>1</v>
      </c>
    </row>
    <row r="1154" spans="1:15" hidden="1">
      <c r="A1154">
        <v>174</v>
      </c>
      <c r="B1154" s="93" t="s">
        <v>331</v>
      </c>
      <c r="C1154" t="s">
        <v>52</v>
      </c>
      <c r="E1154">
        <v>515</v>
      </c>
      <c r="F1154" s="92" t="s">
        <v>252</v>
      </c>
      <c r="G1154" s="92" t="s">
        <v>584</v>
      </c>
      <c r="H1154" s="92" t="s">
        <v>591</v>
      </c>
      <c r="I1154" s="98">
        <v>42</v>
      </c>
      <c r="J1154" s="5">
        <v>0</v>
      </c>
      <c r="K1154" s="5">
        <v>1</v>
      </c>
      <c r="L1154" s="5">
        <v>1</v>
      </c>
      <c r="M1154" s="5">
        <v>0</v>
      </c>
      <c r="N1154" s="5">
        <v>0</v>
      </c>
      <c r="O1154" s="5">
        <v>1</v>
      </c>
    </row>
    <row r="1155" spans="1:15" hidden="1">
      <c r="A1155">
        <v>178</v>
      </c>
      <c r="B1155" s="93" t="s">
        <v>332</v>
      </c>
      <c r="C1155" t="s">
        <v>53</v>
      </c>
      <c r="E1155">
        <v>515</v>
      </c>
      <c r="F1155" s="92" t="s">
        <v>252</v>
      </c>
      <c r="G1155" s="92" t="s">
        <v>584</v>
      </c>
      <c r="H1155" s="92" t="s">
        <v>591</v>
      </c>
      <c r="I1155" s="98">
        <v>42</v>
      </c>
      <c r="O1155">
        <v>0</v>
      </c>
    </row>
    <row r="1156" spans="1:15" hidden="1">
      <c r="A1156">
        <v>184</v>
      </c>
      <c r="B1156" s="93" t="s">
        <v>333</v>
      </c>
      <c r="C1156" t="s">
        <v>186</v>
      </c>
      <c r="E1156">
        <v>515</v>
      </c>
      <c r="F1156" s="92" t="s">
        <v>252</v>
      </c>
      <c r="G1156" s="92" t="s">
        <v>584</v>
      </c>
      <c r="H1156" s="92" t="s">
        <v>591</v>
      </c>
      <c r="I1156" s="98">
        <v>42</v>
      </c>
      <c r="O1156" s="5">
        <v>1</v>
      </c>
    </row>
    <row r="1157" spans="1:15" hidden="1">
      <c r="A1157">
        <v>188</v>
      </c>
      <c r="B1157" s="93" t="s">
        <v>334</v>
      </c>
      <c r="C1157" t="s">
        <v>97</v>
      </c>
      <c r="E1157">
        <v>515</v>
      </c>
      <c r="F1157" s="92" t="s">
        <v>252</v>
      </c>
      <c r="G1157" s="92" t="s">
        <v>584</v>
      </c>
      <c r="H1157" s="92" t="s">
        <v>591</v>
      </c>
      <c r="I1157" s="98">
        <v>42</v>
      </c>
    </row>
    <row r="1158" spans="1:15" hidden="1">
      <c r="A1158">
        <v>384</v>
      </c>
      <c r="B1158" s="93" t="s">
        <v>335</v>
      </c>
      <c r="C1158" t="s">
        <v>336</v>
      </c>
      <c r="E1158">
        <v>515</v>
      </c>
      <c r="F1158" s="92" t="s">
        <v>252</v>
      </c>
      <c r="G1158" s="92" t="s">
        <v>584</v>
      </c>
      <c r="H1158" s="92" t="s">
        <v>591</v>
      </c>
      <c r="I1158" s="98">
        <v>42</v>
      </c>
      <c r="O1158">
        <v>0</v>
      </c>
    </row>
    <row r="1159" spans="1:15" hidden="1">
      <c r="A1159">
        <v>192</v>
      </c>
      <c r="B1159" s="93" t="s">
        <v>339</v>
      </c>
      <c r="C1159" t="s">
        <v>98</v>
      </c>
      <c r="E1159">
        <v>515</v>
      </c>
      <c r="F1159" s="92" t="s">
        <v>252</v>
      </c>
      <c r="G1159" s="92" t="s">
        <v>584</v>
      </c>
      <c r="H1159" s="92" t="s">
        <v>591</v>
      </c>
      <c r="I1159" s="98">
        <v>42</v>
      </c>
    </row>
    <row r="1160" spans="1:15" hidden="1">
      <c r="A1160">
        <v>531</v>
      </c>
      <c r="B1160" s="93" t="s">
        <v>219</v>
      </c>
      <c r="C1160" t="s">
        <v>340</v>
      </c>
      <c r="E1160">
        <v>515</v>
      </c>
      <c r="F1160" s="92" t="s">
        <v>252</v>
      </c>
      <c r="G1160" s="92" t="s">
        <v>584</v>
      </c>
      <c r="H1160" s="92" t="s">
        <v>591</v>
      </c>
      <c r="I1160" s="98">
        <v>42</v>
      </c>
      <c r="J1160" s="5">
        <v>0</v>
      </c>
      <c r="K1160" s="5">
        <v>0</v>
      </c>
      <c r="L1160" s="5">
        <v>1</v>
      </c>
      <c r="M1160" s="5">
        <v>0</v>
      </c>
      <c r="N1160" s="5">
        <v>1</v>
      </c>
      <c r="O1160" s="5">
        <v>1</v>
      </c>
    </row>
    <row r="1161" spans="1:15" hidden="1">
      <c r="A1161">
        <v>408</v>
      </c>
      <c r="B1161" s="93" t="s">
        <v>344</v>
      </c>
      <c r="C1161" t="s">
        <v>345</v>
      </c>
      <c r="E1161">
        <v>515</v>
      </c>
      <c r="F1161" s="92" t="s">
        <v>252</v>
      </c>
      <c r="G1161" s="92" t="s">
        <v>584</v>
      </c>
      <c r="H1161" s="92" t="s">
        <v>591</v>
      </c>
      <c r="I1161" s="98">
        <v>42</v>
      </c>
    </row>
    <row r="1162" spans="1:15" hidden="1">
      <c r="A1162">
        <v>180</v>
      </c>
      <c r="B1162" s="93" t="s">
        <v>346</v>
      </c>
      <c r="C1162" t="s">
        <v>347</v>
      </c>
      <c r="E1162">
        <v>515</v>
      </c>
      <c r="F1162" s="92" t="s">
        <v>252</v>
      </c>
      <c r="G1162" s="92" t="s">
        <v>584</v>
      </c>
      <c r="H1162" s="92" t="s">
        <v>591</v>
      </c>
      <c r="I1162" s="98">
        <v>42</v>
      </c>
      <c r="J1162" s="5">
        <v>0</v>
      </c>
      <c r="K1162" s="5">
        <v>1</v>
      </c>
      <c r="L1162" s="5">
        <v>1</v>
      </c>
      <c r="M1162" s="5">
        <v>0</v>
      </c>
      <c r="N1162" s="5">
        <v>0</v>
      </c>
      <c r="O1162" s="5">
        <v>1</v>
      </c>
    </row>
    <row r="1163" spans="1:15" hidden="1">
      <c r="A1163">
        <v>262</v>
      </c>
      <c r="B1163" s="93" t="s">
        <v>349</v>
      </c>
      <c r="C1163" t="s">
        <v>54</v>
      </c>
      <c r="E1163">
        <v>515</v>
      </c>
      <c r="F1163" s="92" t="s">
        <v>252</v>
      </c>
      <c r="G1163" s="92" t="s">
        <v>584</v>
      </c>
      <c r="H1163" s="92" t="s">
        <v>591</v>
      </c>
      <c r="I1163" s="98">
        <v>42</v>
      </c>
      <c r="J1163" s="5">
        <v>0</v>
      </c>
      <c r="K1163" s="5">
        <v>1</v>
      </c>
      <c r="L1163" s="5">
        <v>1</v>
      </c>
      <c r="M1163" s="5">
        <v>0</v>
      </c>
      <c r="N1163" s="5">
        <v>0</v>
      </c>
      <c r="O1163" s="5">
        <v>0</v>
      </c>
    </row>
    <row r="1164" spans="1:15" hidden="1">
      <c r="A1164">
        <v>212</v>
      </c>
      <c r="B1164" s="93" t="s">
        <v>350</v>
      </c>
      <c r="C1164" t="s">
        <v>99</v>
      </c>
      <c r="E1164">
        <v>515</v>
      </c>
      <c r="F1164" s="92" t="s">
        <v>252</v>
      </c>
      <c r="G1164" s="92" t="s">
        <v>584</v>
      </c>
      <c r="H1164" s="92" t="s">
        <v>591</v>
      </c>
      <c r="I1164" s="98">
        <v>42</v>
      </c>
      <c r="O1164">
        <v>0</v>
      </c>
    </row>
    <row r="1165" spans="1:15" hidden="1">
      <c r="A1165">
        <v>214</v>
      </c>
      <c r="B1165" s="93" t="s">
        <v>351</v>
      </c>
      <c r="C1165" t="s">
        <v>100</v>
      </c>
      <c r="E1165">
        <v>515</v>
      </c>
      <c r="F1165" s="92" t="s">
        <v>252</v>
      </c>
      <c r="G1165" s="92" t="s">
        <v>584</v>
      </c>
      <c r="H1165" s="92" t="s">
        <v>591</v>
      </c>
      <c r="I1165" s="98">
        <v>42</v>
      </c>
    </row>
    <row r="1166" spans="1:15" hidden="1">
      <c r="A1166">
        <v>218</v>
      </c>
      <c r="B1166" s="93" t="s">
        <v>352</v>
      </c>
      <c r="C1166" t="s">
        <v>101</v>
      </c>
      <c r="E1166">
        <v>515</v>
      </c>
      <c r="F1166" s="92" t="s">
        <v>252</v>
      </c>
      <c r="G1166" s="92" t="s">
        <v>584</v>
      </c>
      <c r="H1166" s="92" t="s">
        <v>591</v>
      </c>
      <c r="I1166" s="98">
        <v>42</v>
      </c>
      <c r="J1166" s="5">
        <v>0</v>
      </c>
      <c r="K1166" s="5">
        <v>0</v>
      </c>
      <c r="L1166" s="5">
        <v>1</v>
      </c>
      <c r="M1166" s="5">
        <v>0</v>
      </c>
      <c r="N1166" s="5">
        <v>1</v>
      </c>
      <c r="O1166" s="5">
        <v>1</v>
      </c>
    </row>
    <row r="1167" spans="1:15" hidden="1">
      <c r="A1167">
        <v>818</v>
      </c>
      <c r="B1167" s="93" t="s">
        <v>353</v>
      </c>
      <c r="C1167" t="s">
        <v>42</v>
      </c>
      <c r="E1167">
        <v>515</v>
      </c>
      <c r="F1167" s="92" t="s">
        <v>252</v>
      </c>
      <c r="G1167" s="92" t="s">
        <v>584</v>
      </c>
      <c r="H1167" s="92" t="s">
        <v>591</v>
      </c>
      <c r="I1167" s="98">
        <v>42</v>
      </c>
      <c r="J1167" s="5">
        <v>1</v>
      </c>
      <c r="K1167" s="5">
        <v>1</v>
      </c>
      <c r="L1167" s="5">
        <v>1</v>
      </c>
      <c r="M1167" s="5">
        <v>1</v>
      </c>
      <c r="N1167" s="5">
        <v>0</v>
      </c>
      <c r="O1167" s="5">
        <v>1</v>
      </c>
    </row>
    <row r="1168" spans="1:15" hidden="1">
      <c r="A1168">
        <v>222</v>
      </c>
      <c r="B1168" s="93" t="s">
        <v>354</v>
      </c>
      <c r="C1168" t="s">
        <v>102</v>
      </c>
      <c r="E1168">
        <v>515</v>
      </c>
      <c r="F1168" s="92" t="s">
        <v>252</v>
      </c>
      <c r="G1168" s="92" t="s">
        <v>584</v>
      </c>
      <c r="H1168" s="92" t="s">
        <v>591</v>
      </c>
      <c r="I1168" s="98">
        <v>42</v>
      </c>
      <c r="O1168">
        <v>0</v>
      </c>
    </row>
    <row r="1169" spans="1:15" hidden="1">
      <c r="A1169">
        <v>226</v>
      </c>
      <c r="B1169" s="93" t="s">
        <v>355</v>
      </c>
      <c r="C1169" t="s">
        <v>55</v>
      </c>
      <c r="E1169">
        <v>515</v>
      </c>
      <c r="F1169" s="92" t="s">
        <v>252</v>
      </c>
      <c r="G1169" s="92" t="s">
        <v>584</v>
      </c>
      <c r="H1169" s="92" t="s">
        <v>591</v>
      </c>
      <c r="I1169" s="98">
        <v>42</v>
      </c>
      <c r="O1169" s="5">
        <v>1</v>
      </c>
    </row>
    <row r="1170" spans="1:15" hidden="1">
      <c r="A1170">
        <v>232</v>
      </c>
      <c r="B1170" s="93" t="s">
        <v>356</v>
      </c>
      <c r="C1170" t="s">
        <v>56</v>
      </c>
      <c r="E1170">
        <v>515</v>
      </c>
      <c r="F1170" s="92" t="s">
        <v>252</v>
      </c>
      <c r="G1170" s="92" t="s">
        <v>584</v>
      </c>
      <c r="H1170" s="92" t="s">
        <v>591</v>
      </c>
      <c r="I1170" s="98">
        <v>42</v>
      </c>
      <c r="O1170">
        <v>0</v>
      </c>
    </row>
    <row r="1171" spans="1:15" hidden="1">
      <c r="A1171">
        <v>231</v>
      </c>
      <c r="B1171" s="93" t="s">
        <v>358</v>
      </c>
      <c r="C1171" t="s">
        <v>57</v>
      </c>
      <c r="E1171">
        <v>515</v>
      </c>
      <c r="F1171" s="92" t="s">
        <v>252</v>
      </c>
      <c r="G1171" s="92" t="s">
        <v>584</v>
      </c>
      <c r="H1171" s="92" t="s">
        <v>591</v>
      </c>
      <c r="I1171" s="98">
        <v>42</v>
      </c>
      <c r="O1171" s="5">
        <v>1</v>
      </c>
    </row>
    <row r="1172" spans="1:15" hidden="1">
      <c r="A1172">
        <v>238</v>
      </c>
      <c r="B1172" s="93" t="s">
        <v>359</v>
      </c>
      <c r="C1172" t="s">
        <v>360</v>
      </c>
      <c r="E1172">
        <v>515</v>
      </c>
      <c r="F1172" s="92" t="s">
        <v>252</v>
      </c>
      <c r="G1172" s="92" t="s">
        <v>584</v>
      </c>
      <c r="H1172" s="92" t="s">
        <v>591</v>
      </c>
      <c r="I1172" s="98">
        <v>42</v>
      </c>
    </row>
    <row r="1173" spans="1:15" hidden="1">
      <c r="A1173">
        <v>242</v>
      </c>
      <c r="B1173" s="93" t="s">
        <v>363</v>
      </c>
      <c r="C1173" t="s">
        <v>168</v>
      </c>
      <c r="E1173">
        <v>515</v>
      </c>
      <c r="F1173" s="92" t="s">
        <v>252</v>
      </c>
      <c r="G1173" s="92" t="s">
        <v>584</v>
      </c>
      <c r="H1173" s="92" t="s">
        <v>591</v>
      </c>
      <c r="I1173" s="98">
        <v>42</v>
      </c>
      <c r="O1173">
        <v>0</v>
      </c>
    </row>
    <row r="1174" spans="1:15" hidden="1">
      <c r="A1174">
        <v>254</v>
      </c>
      <c r="B1174" s="93" t="s">
        <v>366</v>
      </c>
      <c r="C1174" t="s">
        <v>103</v>
      </c>
      <c r="E1174">
        <v>515</v>
      </c>
      <c r="F1174" s="92" t="s">
        <v>252</v>
      </c>
      <c r="G1174" s="92" t="s">
        <v>584</v>
      </c>
      <c r="H1174" s="92" t="s">
        <v>591</v>
      </c>
      <c r="I1174" s="98">
        <v>42</v>
      </c>
    </row>
    <row r="1175" spans="1:15" hidden="1">
      <c r="A1175">
        <v>258</v>
      </c>
      <c r="B1175" s="93" t="s">
        <v>367</v>
      </c>
      <c r="C1175" t="s">
        <v>169</v>
      </c>
      <c r="E1175">
        <v>515</v>
      </c>
      <c r="F1175" s="92" t="s">
        <v>252</v>
      </c>
      <c r="G1175" s="92" t="s">
        <v>584</v>
      </c>
      <c r="H1175" s="92" t="s">
        <v>591</v>
      </c>
      <c r="I1175" s="98">
        <v>42</v>
      </c>
    </row>
    <row r="1176" spans="1:15" hidden="1">
      <c r="A1176">
        <v>260</v>
      </c>
      <c r="B1176" s="93" t="s">
        <v>368</v>
      </c>
      <c r="C1176" t="s">
        <v>369</v>
      </c>
      <c r="E1176">
        <v>515</v>
      </c>
      <c r="F1176" s="92" t="s">
        <v>252</v>
      </c>
      <c r="G1176" s="92" t="s">
        <v>584</v>
      </c>
      <c r="H1176" s="92" t="s">
        <v>591</v>
      </c>
      <c r="I1176" s="98">
        <v>42</v>
      </c>
    </row>
    <row r="1177" spans="1:15" hidden="1">
      <c r="A1177">
        <v>266</v>
      </c>
      <c r="B1177" s="93" t="s">
        <v>370</v>
      </c>
      <c r="C1177" t="s">
        <v>58</v>
      </c>
      <c r="E1177">
        <v>515</v>
      </c>
      <c r="F1177" s="92" t="s">
        <v>252</v>
      </c>
      <c r="G1177" s="92" t="s">
        <v>584</v>
      </c>
      <c r="H1177" s="92" t="s">
        <v>591</v>
      </c>
      <c r="I1177" s="98">
        <v>42</v>
      </c>
      <c r="O1177">
        <v>0</v>
      </c>
    </row>
    <row r="1178" spans="1:15" hidden="1">
      <c r="A1178">
        <v>270</v>
      </c>
      <c r="B1178" s="93" t="s">
        <v>371</v>
      </c>
      <c r="C1178" t="s">
        <v>59</v>
      </c>
      <c r="E1178">
        <v>515</v>
      </c>
      <c r="F1178" s="92" t="s">
        <v>252</v>
      </c>
      <c r="G1178" s="92" t="s">
        <v>584</v>
      </c>
      <c r="H1178" s="92" t="s">
        <v>591</v>
      </c>
      <c r="I1178" s="98">
        <v>42</v>
      </c>
      <c r="O1178">
        <v>0</v>
      </c>
    </row>
    <row r="1179" spans="1:15" hidden="1">
      <c r="A1179">
        <v>268</v>
      </c>
      <c r="B1179" s="93" t="s">
        <v>372</v>
      </c>
      <c r="C1179" t="s">
        <v>155</v>
      </c>
      <c r="E1179">
        <v>515</v>
      </c>
      <c r="F1179" s="92" t="s">
        <v>252</v>
      </c>
      <c r="G1179" s="92" t="s">
        <v>584</v>
      </c>
      <c r="H1179" s="92" t="s">
        <v>591</v>
      </c>
      <c r="I1179" s="98">
        <v>42</v>
      </c>
      <c r="J1179" s="5">
        <v>1</v>
      </c>
      <c r="K1179" s="5">
        <v>0</v>
      </c>
      <c r="L1179" s="5">
        <v>1</v>
      </c>
      <c r="M1179" s="5">
        <v>0</v>
      </c>
      <c r="N1179" s="5">
        <v>1</v>
      </c>
      <c r="O1179" s="5">
        <v>1</v>
      </c>
    </row>
    <row r="1180" spans="1:15" hidden="1">
      <c r="A1180">
        <v>288</v>
      </c>
      <c r="B1180" s="93" t="s">
        <v>374</v>
      </c>
      <c r="C1180" t="s">
        <v>60</v>
      </c>
      <c r="E1180">
        <v>515</v>
      </c>
      <c r="F1180" s="92" t="s">
        <v>252</v>
      </c>
      <c r="G1180" s="92" t="s">
        <v>584</v>
      </c>
      <c r="H1180" s="92" t="s">
        <v>591</v>
      </c>
      <c r="I1180" s="98">
        <v>42</v>
      </c>
      <c r="O1180" s="5">
        <v>1</v>
      </c>
    </row>
    <row r="1181" spans="1:15" hidden="1">
      <c r="A1181">
        <v>308</v>
      </c>
      <c r="B1181" s="93" t="s">
        <v>379</v>
      </c>
      <c r="C1181" t="s">
        <v>104</v>
      </c>
      <c r="E1181">
        <v>515</v>
      </c>
      <c r="F1181" s="92" t="s">
        <v>252</v>
      </c>
      <c r="G1181" s="92" t="s">
        <v>584</v>
      </c>
      <c r="H1181" s="92" t="s">
        <v>591</v>
      </c>
      <c r="I1181" s="98">
        <v>42</v>
      </c>
      <c r="O1181">
        <v>0</v>
      </c>
    </row>
    <row r="1182" spans="1:15" hidden="1">
      <c r="A1182">
        <v>312</v>
      </c>
      <c r="B1182" s="93" t="s">
        <v>380</v>
      </c>
      <c r="C1182" t="s">
        <v>105</v>
      </c>
      <c r="E1182">
        <v>515</v>
      </c>
      <c r="F1182" s="92" t="s">
        <v>252</v>
      </c>
      <c r="G1182" s="92" t="s">
        <v>584</v>
      </c>
      <c r="H1182" s="92" t="s">
        <v>591</v>
      </c>
      <c r="I1182" s="98">
        <v>42</v>
      </c>
    </row>
    <row r="1183" spans="1:15" hidden="1">
      <c r="A1183">
        <v>316</v>
      </c>
      <c r="B1183" s="93" t="s">
        <v>381</v>
      </c>
      <c r="C1183" t="s">
        <v>170</v>
      </c>
      <c r="E1183">
        <v>515</v>
      </c>
      <c r="F1183" s="92" t="s">
        <v>252</v>
      </c>
      <c r="G1183" s="92" t="s">
        <v>584</v>
      </c>
      <c r="H1183" s="92" t="s">
        <v>591</v>
      </c>
      <c r="I1183" s="98">
        <v>42</v>
      </c>
    </row>
    <row r="1184" spans="1:15" hidden="1">
      <c r="A1184">
        <v>320</v>
      </c>
      <c r="B1184" s="93" t="s">
        <v>382</v>
      </c>
      <c r="C1184" t="s">
        <v>106</v>
      </c>
      <c r="E1184" s="5">
        <v>515</v>
      </c>
      <c r="F1184" s="92" t="s">
        <v>252</v>
      </c>
      <c r="G1184" s="92" t="s">
        <v>584</v>
      </c>
      <c r="H1184" s="92" t="s">
        <v>591</v>
      </c>
      <c r="I1184" s="98">
        <v>42</v>
      </c>
      <c r="O1184">
        <v>0</v>
      </c>
    </row>
    <row r="1185" spans="1:15" hidden="1">
      <c r="A1185">
        <v>324</v>
      </c>
      <c r="B1185" s="93" t="s">
        <v>385</v>
      </c>
      <c r="C1185" t="s">
        <v>61</v>
      </c>
      <c r="E1185" s="5">
        <v>515</v>
      </c>
      <c r="F1185" s="92" t="s">
        <v>252</v>
      </c>
      <c r="G1185" s="92" t="s">
        <v>584</v>
      </c>
      <c r="H1185" s="92" t="s">
        <v>591</v>
      </c>
      <c r="I1185" s="98">
        <v>42</v>
      </c>
    </row>
    <row r="1186" spans="1:15" hidden="1">
      <c r="A1186">
        <v>624</v>
      </c>
      <c r="B1186" s="93" t="s">
        <v>386</v>
      </c>
      <c r="C1186" t="s">
        <v>62</v>
      </c>
      <c r="E1186" s="5">
        <v>515</v>
      </c>
      <c r="F1186" s="92" t="s">
        <v>252</v>
      </c>
      <c r="G1186" s="92" t="s">
        <v>584</v>
      </c>
      <c r="H1186" s="92" t="s">
        <v>591</v>
      </c>
      <c r="I1186" s="98">
        <v>42</v>
      </c>
      <c r="O1186">
        <v>1</v>
      </c>
    </row>
    <row r="1187" spans="1:15" hidden="1">
      <c r="A1187">
        <v>328</v>
      </c>
      <c r="B1187" s="93" t="s">
        <v>387</v>
      </c>
      <c r="C1187" t="s">
        <v>107</v>
      </c>
      <c r="E1187" s="5">
        <v>515</v>
      </c>
      <c r="F1187" s="92" t="s">
        <v>252</v>
      </c>
      <c r="G1187" s="92" t="s">
        <v>584</v>
      </c>
      <c r="H1187" s="92" t="s">
        <v>591</v>
      </c>
      <c r="I1187" s="98">
        <v>42</v>
      </c>
      <c r="O1187">
        <v>0</v>
      </c>
    </row>
    <row r="1188" spans="1:15" hidden="1">
      <c r="A1188">
        <v>332</v>
      </c>
      <c r="B1188" s="93" t="s">
        <v>388</v>
      </c>
      <c r="C1188" t="s">
        <v>108</v>
      </c>
      <c r="E1188" s="5">
        <v>515</v>
      </c>
      <c r="F1188" s="92" t="s">
        <v>252</v>
      </c>
      <c r="G1188" s="92" t="s">
        <v>584</v>
      </c>
      <c r="H1188" s="92" t="s">
        <v>591</v>
      </c>
      <c r="I1188" s="98">
        <v>42</v>
      </c>
      <c r="O1188">
        <v>0</v>
      </c>
    </row>
    <row r="1189" spans="1:15" hidden="1">
      <c r="A1189">
        <v>340</v>
      </c>
      <c r="B1189" s="93" t="s">
        <v>393</v>
      </c>
      <c r="C1189" t="s">
        <v>109</v>
      </c>
      <c r="E1189" s="5">
        <v>515</v>
      </c>
      <c r="F1189" s="92" t="s">
        <v>252</v>
      </c>
      <c r="G1189" s="92" t="s">
        <v>584</v>
      </c>
      <c r="H1189" s="92" t="s">
        <v>591</v>
      </c>
      <c r="I1189" s="98">
        <v>42</v>
      </c>
      <c r="O1189">
        <v>0</v>
      </c>
    </row>
    <row r="1190" spans="1:15" hidden="1">
      <c r="A1190">
        <v>356</v>
      </c>
      <c r="B1190" s="93" t="s">
        <v>396</v>
      </c>
      <c r="C1190" t="s">
        <v>130</v>
      </c>
      <c r="E1190" s="5">
        <v>515</v>
      </c>
      <c r="F1190" s="92" t="s">
        <v>252</v>
      </c>
      <c r="G1190" s="92" t="s">
        <v>584</v>
      </c>
      <c r="H1190" s="92" t="s">
        <v>591</v>
      </c>
      <c r="I1190" s="98">
        <v>42</v>
      </c>
      <c r="O1190">
        <v>0</v>
      </c>
    </row>
    <row r="1191" spans="1:15" hidden="1">
      <c r="A1191">
        <v>360</v>
      </c>
      <c r="B1191" s="93" t="s">
        <v>397</v>
      </c>
      <c r="C1191" t="s">
        <v>143</v>
      </c>
      <c r="E1191" s="5">
        <v>515</v>
      </c>
      <c r="F1191" s="92" t="s">
        <v>252</v>
      </c>
      <c r="G1191" s="92" t="s">
        <v>584</v>
      </c>
      <c r="H1191" s="92" t="s">
        <v>591</v>
      </c>
      <c r="I1191" s="98">
        <v>42</v>
      </c>
      <c r="O1191">
        <v>0</v>
      </c>
    </row>
    <row r="1192" spans="1:15" hidden="1">
      <c r="A1192">
        <v>364</v>
      </c>
      <c r="B1192" s="93" t="s">
        <v>398</v>
      </c>
      <c r="C1192" t="s">
        <v>131</v>
      </c>
      <c r="E1192" s="5">
        <v>515</v>
      </c>
      <c r="F1192" s="92" t="s">
        <v>252</v>
      </c>
      <c r="G1192" s="92" t="s">
        <v>584</v>
      </c>
      <c r="H1192" s="92" t="s">
        <v>591</v>
      </c>
      <c r="I1192" s="98">
        <v>42</v>
      </c>
    </row>
    <row r="1193" spans="1:15" hidden="1">
      <c r="A1193">
        <v>368</v>
      </c>
      <c r="B1193" s="93" t="s">
        <v>399</v>
      </c>
      <c r="C1193" t="s">
        <v>156</v>
      </c>
      <c r="E1193" s="5">
        <v>515</v>
      </c>
      <c r="F1193" s="92" t="s">
        <v>252</v>
      </c>
      <c r="G1193" s="92" t="s">
        <v>584</v>
      </c>
      <c r="H1193" s="92" t="s">
        <v>591</v>
      </c>
      <c r="I1193" s="98">
        <v>42</v>
      </c>
      <c r="O1193">
        <v>0</v>
      </c>
    </row>
    <row r="1194" spans="1:15" hidden="1">
      <c r="A1194">
        <v>388</v>
      </c>
      <c r="B1194" s="93" t="s">
        <v>404</v>
      </c>
      <c r="C1194" t="s">
        <v>110</v>
      </c>
      <c r="E1194" s="5">
        <v>515</v>
      </c>
      <c r="F1194" s="92" t="s">
        <v>252</v>
      </c>
      <c r="G1194" s="92" t="s">
        <v>584</v>
      </c>
      <c r="H1194" s="92" t="s">
        <v>591</v>
      </c>
      <c r="I1194" s="98">
        <v>42</v>
      </c>
      <c r="J1194" s="5">
        <v>0</v>
      </c>
      <c r="K1194" s="5">
        <v>1</v>
      </c>
      <c r="L1194" s="5">
        <v>1</v>
      </c>
      <c r="M1194" s="5">
        <v>0</v>
      </c>
      <c r="N1194" s="5">
        <v>0</v>
      </c>
      <c r="O1194" s="5">
        <v>1</v>
      </c>
    </row>
    <row r="1195" spans="1:15" hidden="1">
      <c r="A1195">
        <v>400</v>
      </c>
      <c r="B1195" s="93" t="s">
        <v>408</v>
      </c>
      <c r="C1195" t="s">
        <v>157</v>
      </c>
      <c r="E1195" s="5">
        <v>515</v>
      </c>
      <c r="F1195" s="92" t="s">
        <v>252</v>
      </c>
      <c r="G1195" s="92" t="s">
        <v>584</v>
      </c>
      <c r="H1195" s="92" t="s">
        <v>591</v>
      </c>
      <c r="I1195" s="98">
        <v>42</v>
      </c>
    </row>
    <row r="1196" spans="1:15" hidden="1">
      <c r="A1196">
        <v>398</v>
      </c>
      <c r="B1196" s="93" t="s">
        <v>409</v>
      </c>
      <c r="C1196" t="s">
        <v>132</v>
      </c>
      <c r="E1196" s="5">
        <v>515</v>
      </c>
      <c r="F1196" s="92" t="s">
        <v>252</v>
      </c>
      <c r="G1196" s="92" t="s">
        <v>584</v>
      </c>
      <c r="H1196" s="92" t="s">
        <v>591</v>
      </c>
      <c r="I1196" s="98">
        <v>42</v>
      </c>
    </row>
    <row r="1197" spans="1:15" hidden="1">
      <c r="A1197">
        <v>404</v>
      </c>
      <c r="B1197" s="93" t="s">
        <v>410</v>
      </c>
      <c r="C1197" t="s">
        <v>63</v>
      </c>
      <c r="E1197" s="5">
        <v>515</v>
      </c>
      <c r="F1197" s="92" t="s">
        <v>252</v>
      </c>
      <c r="G1197" s="92" t="s">
        <v>584</v>
      </c>
      <c r="H1197" s="92" t="s">
        <v>591</v>
      </c>
      <c r="I1197" s="98">
        <v>42</v>
      </c>
      <c r="O1197" s="5">
        <v>1</v>
      </c>
    </row>
    <row r="1198" spans="1:15" hidden="1">
      <c r="A1198">
        <v>296</v>
      </c>
      <c r="B1198" s="93" t="s">
        <v>411</v>
      </c>
      <c r="C1198" t="s">
        <v>171</v>
      </c>
      <c r="E1198" s="5">
        <v>515</v>
      </c>
      <c r="F1198" s="92" t="s">
        <v>252</v>
      </c>
      <c r="G1198" s="92" t="s">
        <v>584</v>
      </c>
      <c r="H1198" s="92" t="s">
        <v>591</v>
      </c>
      <c r="I1198" s="98">
        <v>42</v>
      </c>
      <c r="O1198">
        <v>0</v>
      </c>
    </row>
    <row r="1199" spans="1:15" hidden="1">
      <c r="A1199">
        <v>414</v>
      </c>
      <c r="B1199" s="93" t="s">
        <v>412</v>
      </c>
      <c r="C1199" t="s">
        <v>158</v>
      </c>
      <c r="E1199" s="5">
        <v>515</v>
      </c>
      <c r="F1199" s="92" t="s">
        <v>252</v>
      </c>
      <c r="G1199" s="92" t="s">
        <v>584</v>
      </c>
      <c r="H1199" s="92" t="s">
        <v>591</v>
      </c>
      <c r="I1199" s="98">
        <v>42</v>
      </c>
    </row>
    <row r="1200" spans="1:15" hidden="1">
      <c r="A1200">
        <v>417</v>
      </c>
      <c r="B1200" s="93" t="s">
        <v>413</v>
      </c>
      <c r="C1200" t="s">
        <v>133</v>
      </c>
      <c r="E1200" s="5">
        <v>515</v>
      </c>
      <c r="F1200" s="92" t="s">
        <v>252</v>
      </c>
      <c r="G1200" s="92" t="s">
        <v>584</v>
      </c>
      <c r="H1200" s="92" t="s">
        <v>591</v>
      </c>
      <c r="I1200" s="98">
        <v>42</v>
      </c>
      <c r="O1200" s="5">
        <v>1</v>
      </c>
    </row>
    <row r="1201" spans="1:15" hidden="1">
      <c r="A1201">
        <v>418</v>
      </c>
      <c r="B1201" s="93" t="s">
        <v>414</v>
      </c>
      <c r="C1201" t="s">
        <v>415</v>
      </c>
      <c r="E1201" s="5">
        <v>515</v>
      </c>
      <c r="F1201" s="92" t="s">
        <v>252</v>
      </c>
      <c r="G1201" s="92" t="s">
        <v>584</v>
      </c>
      <c r="H1201" s="92" t="s">
        <v>591</v>
      </c>
      <c r="I1201" s="98">
        <v>42</v>
      </c>
      <c r="O1201" s="5">
        <v>1</v>
      </c>
    </row>
    <row r="1202" spans="1:15" hidden="1">
      <c r="A1202">
        <v>422</v>
      </c>
      <c r="B1202" s="93" t="s">
        <v>417</v>
      </c>
      <c r="C1202" t="s">
        <v>159</v>
      </c>
      <c r="E1202" s="5">
        <v>515</v>
      </c>
      <c r="F1202" s="92" t="s">
        <v>252</v>
      </c>
      <c r="G1202" s="92" t="s">
        <v>584</v>
      </c>
      <c r="H1202" s="92" t="s">
        <v>591</v>
      </c>
      <c r="I1202" s="98">
        <v>42</v>
      </c>
    </row>
    <row r="1203" spans="1:15" hidden="1">
      <c r="A1203">
        <v>426</v>
      </c>
      <c r="B1203" s="93" t="s">
        <v>418</v>
      </c>
      <c r="C1203" t="s">
        <v>183</v>
      </c>
      <c r="E1203" s="5">
        <v>515</v>
      </c>
      <c r="F1203" s="92" t="s">
        <v>252</v>
      </c>
      <c r="G1203" s="92" t="s">
        <v>584</v>
      </c>
      <c r="H1203" s="92" t="s">
        <v>591</v>
      </c>
      <c r="I1203" s="98">
        <v>42</v>
      </c>
      <c r="O1203">
        <v>0</v>
      </c>
    </row>
    <row r="1204" spans="1:15" hidden="1">
      <c r="A1204">
        <v>430</v>
      </c>
      <c r="B1204" s="93" t="s">
        <v>419</v>
      </c>
      <c r="C1204" t="s">
        <v>64</v>
      </c>
      <c r="E1204" s="5">
        <v>515</v>
      </c>
      <c r="F1204" s="92" t="s">
        <v>252</v>
      </c>
      <c r="G1204" s="92" t="s">
        <v>584</v>
      </c>
      <c r="H1204" s="92" t="s">
        <v>591</v>
      </c>
      <c r="I1204" s="98">
        <v>42</v>
      </c>
      <c r="J1204" s="5">
        <v>1</v>
      </c>
      <c r="K1204" s="5">
        <v>0</v>
      </c>
      <c r="L1204" s="5">
        <v>0</v>
      </c>
      <c r="M1204" s="5">
        <v>0</v>
      </c>
      <c r="N1204" s="5">
        <v>0</v>
      </c>
      <c r="O1204" s="5">
        <v>0</v>
      </c>
    </row>
    <row r="1205" spans="1:15" hidden="1">
      <c r="A1205">
        <v>434</v>
      </c>
      <c r="B1205" s="93" t="s">
        <v>420</v>
      </c>
      <c r="C1205" t="s">
        <v>421</v>
      </c>
      <c r="E1205" s="5">
        <v>515</v>
      </c>
      <c r="F1205" s="92" t="s">
        <v>252</v>
      </c>
      <c r="G1205" s="92" t="s">
        <v>584</v>
      </c>
      <c r="H1205" s="92" t="s">
        <v>591</v>
      </c>
      <c r="I1205" s="98">
        <v>42</v>
      </c>
      <c r="O1205">
        <v>0</v>
      </c>
    </row>
    <row r="1206" spans="1:15" hidden="1">
      <c r="A1206">
        <v>450</v>
      </c>
      <c r="B1206" s="93" t="s">
        <v>425</v>
      </c>
      <c r="C1206" t="s">
        <v>65</v>
      </c>
      <c r="E1206" s="5">
        <v>515</v>
      </c>
      <c r="F1206" s="92" t="s">
        <v>252</v>
      </c>
      <c r="G1206" s="92" t="s">
        <v>584</v>
      </c>
      <c r="H1206" s="92" t="s">
        <v>591</v>
      </c>
      <c r="I1206" s="98">
        <v>42</v>
      </c>
      <c r="O1206" s="5">
        <v>1</v>
      </c>
    </row>
    <row r="1207" spans="1:15" hidden="1">
      <c r="A1207">
        <v>454</v>
      </c>
      <c r="B1207" s="93" t="s">
        <v>426</v>
      </c>
      <c r="C1207" t="s">
        <v>66</v>
      </c>
      <c r="E1207" s="5">
        <v>515</v>
      </c>
      <c r="F1207" s="92" t="s">
        <v>252</v>
      </c>
      <c r="G1207" s="92" t="s">
        <v>584</v>
      </c>
      <c r="H1207" s="92" t="s">
        <v>591</v>
      </c>
      <c r="I1207" s="98">
        <v>42</v>
      </c>
      <c r="O1207" s="5">
        <v>1</v>
      </c>
    </row>
    <row r="1208" spans="1:15" hidden="1">
      <c r="A1208">
        <v>458</v>
      </c>
      <c r="B1208" s="93" t="s">
        <v>427</v>
      </c>
      <c r="C1208" t="s">
        <v>144</v>
      </c>
      <c r="E1208" s="5">
        <v>515</v>
      </c>
      <c r="F1208" s="92" t="s">
        <v>252</v>
      </c>
      <c r="G1208" s="92" t="s">
        <v>584</v>
      </c>
      <c r="H1208" s="92" t="s">
        <v>591</v>
      </c>
      <c r="I1208" s="98">
        <v>42</v>
      </c>
    </row>
    <row r="1209" spans="1:15" hidden="1">
      <c r="A1209">
        <v>462</v>
      </c>
      <c r="B1209" s="93" t="s">
        <v>428</v>
      </c>
      <c r="C1209" t="s">
        <v>134</v>
      </c>
      <c r="E1209" s="5">
        <v>515</v>
      </c>
      <c r="F1209" s="92" t="s">
        <v>252</v>
      </c>
      <c r="G1209" s="92" t="s">
        <v>584</v>
      </c>
      <c r="H1209" s="92" t="s">
        <v>591</v>
      </c>
      <c r="I1209" s="98">
        <v>42</v>
      </c>
      <c r="J1209" s="5">
        <v>1</v>
      </c>
      <c r="K1209" s="5">
        <v>1</v>
      </c>
      <c r="L1209" s="5">
        <v>1</v>
      </c>
      <c r="M1209" s="5">
        <v>0</v>
      </c>
      <c r="N1209" s="5">
        <v>0</v>
      </c>
      <c r="O1209" s="5">
        <v>1</v>
      </c>
    </row>
    <row r="1210" spans="1:15" hidden="1">
      <c r="A1210">
        <v>466</v>
      </c>
      <c r="B1210" s="93" t="s">
        <v>429</v>
      </c>
      <c r="C1210" t="s">
        <v>67</v>
      </c>
      <c r="E1210" s="5">
        <v>515</v>
      </c>
      <c r="F1210" s="92" t="s">
        <v>252</v>
      </c>
      <c r="G1210" s="92" t="s">
        <v>584</v>
      </c>
      <c r="H1210" s="92" t="s">
        <v>591</v>
      </c>
      <c r="I1210" s="98">
        <v>42</v>
      </c>
      <c r="J1210" s="5">
        <v>1</v>
      </c>
      <c r="K1210" s="5">
        <v>1</v>
      </c>
      <c r="L1210" s="5">
        <v>1</v>
      </c>
      <c r="M1210" s="5">
        <v>0</v>
      </c>
      <c r="N1210" s="5">
        <v>0</v>
      </c>
      <c r="O1210" s="5">
        <v>1</v>
      </c>
    </row>
    <row r="1211" spans="1:15" hidden="1">
      <c r="A1211">
        <v>584</v>
      </c>
      <c r="B1211" s="93" t="s">
        <v>431</v>
      </c>
      <c r="C1211" t="s">
        <v>172</v>
      </c>
      <c r="E1211" s="5">
        <v>515</v>
      </c>
      <c r="F1211" s="92" t="s">
        <v>252</v>
      </c>
      <c r="G1211" s="92" t="s">
        <v>584</v>
      </c>
      <c r="H1211" s="92" t="s">
        <v>591</v>
      </c>
      <c r="I1211" s="98">
        <v>42</v>
      </c>
    </row>
    <row r="1212" spans="1:15" hidden="1">
      <c r="A1212">
        <v>474</v>
      </c>
      <c r="B1212" s="93" t="s">
        <v>432</v>
      </c>
      <c r="C1212" t="s">
        <v>111</v>
      </c>
      <c r="E1212" s="5">
        <v>515</v>
      </c>
      <c r="F1212" s="92" t="s">
        <v>252</v>
      </c>
      <c r="G1212" s="92" t="s">
        <v>584</v>
      </c>
      <c r="H1212" s="92" t="s">
        <v>591</v>
      </c>
      <c r="I1212" s="98">
        <v>42</v>
      </c>
    </row>
    <row r="1213" spans="1:15" hidden="1">
      <c r="A1213">
        <v>478</v>
      </c>
      <c r="B1213" s="93" t="s">
        <v>433</v>
      </c>
      <c r="C1213" t="s">
        <v>68</v>
      </c>
      <c r="E1213" s="5">
        <v>515</v>
      </c>
      <c r="F1213" s="92" t="s">
        <v>252</v>
      </c>
      <c r="G1213" s="92" t="s">
        <v>584</v>
      </c>
      <c r="H1213" s="92" t="s">
        <v>591</v>
      </c>
      <c r="I1213" s="98">
        <v>42</v>
      </c>
      <c r="J1213" s="5">
        <v>1</v>
      </c>
      <c r="K1213" s="5">
        <v>1</v>
      </c>
      <c r="L1213" s="5">
        <v>1</v>
      </c>
      <c r="M1213" s="5">
        <v>0</v>
      </c>
      <c r="N1213" s="5">
        <v>0</v>
      </c>
      <c r="O1213" s="5">
        <v>1</v>
      </c>
    </row>
    <row r="1214" spans="1:15" hidden="1">
      <c r="A1214">
        <v>480</v>
      </c>
      <c r="B1214" s="93" t="s">
        <v>434</v>
      </c>
      <c r="C1214" t="s">
        <v>69</v>
      </c>
      <c r="E1214" s="5">
        <v>515</v>
      </c>
      <c r="F1214" s="92" t="s">
        <v>252</v>
      </c>
      <c r="G1214" s="92" t="s">
        <v>584</v>
      </c>
      <c r="H1214" s="92" t="s">
        <v>591</v>
      </c>
      <c r="I1214" s="98">
        <v>42</v>
      </c>
      <c r="J1214" s="5">
        <v>1</v>
      </c>
      <c r="K1214" s="5">
        <v>0</v>
      </c>
      <c r="L1214" s="5">
        <v>1</v>
      </c>
      <c r="M1214" s="5">
        <v>0</v>
      </c>
      <c r="N1214" s="5">
        <v>1</v>
      </c>
      <c r="O1214" s="5">
        <v>1</v>
      </c>
    </row>
    <row r="1215" spans="1:15" hidden="1">
      <c r="A1215">
        <v>175</v>
      </c>
      <c r="B1215" s="93" t="s">
        <v>201</v>
      </c>
      <c r="C1215" t="s">
        <v>70</v>
      </c>
      <c r="E1215" s="5">
        <v>515</v>
      </c>
      <c r="F1215" s="92" t="s">
        <v>252</v>
      </c>
      <c r="G1215" s="92" t="s">
        <v>584</v>
      </c>
      <c r="H1215" s="92" t="s">
        <v>591</v>
      </c>
      <c r="I1215" s="98">
        <v>42</v>
      </c>
    </row>
    <row r="1216" spans="1:15" hidden="1">
      <c r="A1216">
        <v>484</v>
      </c>
      <c r="B1216" s="93" t="s">
        <v>435</v>
      </c>
      <c r="C1216" t="s">
        <v>112</v>
      </c>
      <c r="E1216" s="5">
        <v>515</v>
      </c>
      <c r="F1216" s="92" t="s">
        <v>252</v>
      </c>
      <c r="G1216" s="92" t="s">
        <v>584</v>
      </c>
      <c r="H1216" s="92" t="s">
        <v>591</v>
      </c>
      <c r="I1216" s="98">
        <v>42</v>
      </c>
      <c r="J1216" s="5">
        <v>1</v>
      </c>
      <c r="K1216" s="5">
        <v>0</v>
      </c>
      <c r="L1216" s="5">
        <v>1</v>
      </c>
      <c r="M1216" s="5">
        <v>0</v>
      </c>
      <c r="N1216" s="5">
        <v>1</v>
      </c>
      <c r="O1216" s="5">
        <v>1</v>
      </c>
    </row>
    <row r="1217" spans="1:15" hidden="1">
      <c r="A1217">
        <v>583</v>
      </c>
      <c r="B1217" s="93" t="s">
        <v>436</v>
      </c>
      <c r="C1217" t="s">
        <v>195</v>
      </c>
      <c r="E1217" s="5">
        <v>515</v>
      </c>
      <c r="F1217" s="92" t="s">
        <v>252</v>
      </c>
      <c r="G1217" s="92" t="s">
        <v>584</v>
      </c>
      <c r="H1217" s="92" t="s">
        <v>591</v>
      </c>
      <c r="I1217" s="98">
        <v>42</v>
      </c>
      <c r="O1217">
        <v>0</v>
      </c>
    </row>
    <row r="1218" spans="1:15" hidden="1">
      <c r="A1218">
        <v>496</v>
      </c>
      <c r="B1218" s="93" t="s">
        <v>438</v>
      </c>
      <c r="C1218" t="s">
        <v>126</v>
      </c>
      <c r="E1218" s="5">
        <v>515</v>
      </c>
      <c r="F1218" s="92" t="s">
        <v>252</v>
      </c>
      <c r="G1218" s="92" t="s">
        <v>584</v>
      </c>
      <c r="H1218" s="92" t="s">
        <v>591</v>
      </c>
      <c r="I1218" s="98">
        <v>42</v>
      </c>
      <c r="J1218" s="5">
        <v>1</v>
      </c>
      <c r="K1218" s="5">
        <v>1</v>
      </c>
      <c r="L1218" s="5">
        <v>1</v>
      </c>
      <c r="M1218" s="5">
        <v>0</v>
      </c>
      <c r="N1218" s="5">
        <v>1</v>
      </c>
      <c r="O1218" s="5">
        <v>1</v>
      </c>
    </row>
    <row r="1219" spans="1:15" hidden="1">
      <c r="A1219">
        <v>500</v>
      </c>
      <c r="B1219" s="93" t="s">
        <v>439</v>
      </c>
      <c r="C1219" t="s">
        <v>113</v>
      </c>
      <c r="E1219" s="5">
        <v>515</v>
      </c>
      <c r="F1219" s="92" t="s">
        <v>252</v>
      </c>
      <c r="G1219" s="92" t="s">
        <v>584</v>
      </c>
      <c r="H1219" s="92" t="s">
        <v>591</v>
      </c>
      <c r="I1219" s="98">
        <v>42</v>
      </c>
    </row>
    <row r="1220" spans="1:15" hidden="1">
      <c r="A1220">
        <v>504</v>
      </c>
      <c r="B1220" s="93" t="s">
        <v>440</v>
      </c>
      <c r="C1220" t="s">
        <v>43</v>
      </c>
      <c r="E1220" s="5">
        <v>515</v>
      </c>
      <c r="F1220" s="92" t="s">
        <v>252</v>
      </c>
      <c r="G1220" s="92" t="s">
        <v>584</v>
      </c>
      <c r="H1220" s="92" t="s">
        <v>591</v>
      </c>
      <c r="I1220" s="98">
        <v>42</v>
      </c>
      <c r="J1220" s="5">
        <v>0</v>
      </c>
      <c r="K1220" s="5">
        <v>0</v>
      </c>
      <c r="L1220" s="5">
        <v>1</v>
      </c>
      <c r="M1220" s="5">
        <v>0</v>
      </c>
      <c r="N1220" s="5">
        <v>1</v>
      </c>
      <c r="O1220" s="5">
        <v>1</v>
      </c>
    </row>
    <row r="1221" spans="1:15" hidden="1">
      <c r="A1221">
        <v>508</v>
      </c>
      <c r="B1221" s="93" t="s">
        <v>441</v>
      </c>
      <c r="C1221" t="s">
        <v>71</v>
      </c>
      <c r="E1221" s="5">
        <v>515</v>
      </c>
      <c r="F1221" s="92" t="s">
        <v>252</v>
      </c>
      <c r="G1221" s="92" t="s">
        <v>584</v>
      </c>
      <c r="H1221" s="92" t="s">
        <v>591</v>
      </c>
      <c r="I1221" s="98">
        <v>42</v>
      </c>
      <c r="O1221" s="5">
        <v>1</v>
      </c>
    </row>
    <row r="1222" spans="1:15" hidden="1">
      <c r="A1222">
        <v>104</v>
      </c>
      <c r="B1222" s="93" t="s">
        <v>442</v>
      </c>
      <c r="C1222" t="s">
        <v>145</v>
      </c>
      <c r="E1222" s="5">
        <v>515</v>
      </c>
      <c r="F1222" s="92" t="s">
        <v>252</v>
      </c>
      <c r="G1222" s="92" t="s">
        <v>584</v>
      </c>
      <c r="H1222" s="92" t="s">
        <v>591</v>
      </c>
      <c r="I1222" s="98">
        <v>42</v>
      </c>
      <c r="O1222">
        <v>1</v>
      </c>
    </row>
    <row r="1223" spans="1:15" hidden="1">
      <c r="A1223">
        <v>516</v>
      </c>
      <c r="B1223" s="93" t="s">
        <v>443</v>
      </c>
      <c r="C1223" t="s">
        <v>213</v>
      </c>
      <c r="E1223" s="5">
        <v>515</v>
      </c>
      <c r="F1223" s="92" t="s">
        <v>252</v>
      </c>
      <c r="G1223" s="92" t="s">
        <v>584</v>
      </c>
      <c r="H1223" s="92" t="s">
        <v>591</v>
      </c>
      <c r="I1223" s="98">
        <v>42</v>
      </c>
      <c r="O1223" s="5">
        <v>1</v>
      </c>
    </row>
    <row r="1224" spans="1:15" hidden="1">
      <c r="A1224">
        <v>520</v>
      </c>
      <c r="B1224" s="93" t="s">
        <v>444</v>
      </c>
      <c r="C1224" t="s">
        <v>173</v>
      </c>
      <c r="E1224" s="5">
        <v>515</v>
      </c>
      <c r="F1224" s="92" t="s">
        <v>252</v>
      </c>
      <c r="G1224" s="92" t="s">
        <v>584</v>
      </c>
      <c r="H1224" s="92" t="s">
        <v>591</v>
      </c>
      <c r="I1224" s="98">
        <v>42</v>
      </c>
      <c r="O1224">
        <v>0</v>
      </c>
    </row>
    <row r="1225" spans="1:15" hidden="1">
      <c r="A1225">
        <v>524</v>
      </c>
      <c r="B1225" s="93" t="s">
        <v>445</v>
      </c>
      <c r="C1225" t="s">
        <v>135</v>
      </c>
      <c r="E1225" s="5">
        <v>515</v>
      </c>
      <c r="F1225" s="92" t="s">
        <v>252</v>
      </c>
      <c r="G1225" s="92" t="s">
        <v>584</v>
      </c>
      <c r="H1225" s="92" t="s">
        <v>591</v>
      </c>
      <c r="I1225" s="98">
        <v>42</v>
      </c>
      <c r="J1225" s="5">
        <v>0</v>
      </c>
      <c r="K1225" s="5">
        <v>1</v>
      </c>
      <c r="L1225" s="5">
        <v>1</v>
      </c>
      <c r="M1225" s="5">
        <v>0</v>
      </c>
      <c r="N1225" s="5">
        <v>0</v>
      </c>
      <c r="O1225" s="5">
        <v>1</v>
      </c>
    </row>
    <row r="1226" spans="1:15" hidden="1">
      <c r="A1226">
        <v>540</v>
      </c>
      <c r="B1226" s="93" t="s">
        <v>447</v>
      </c>
      <c r="C1226" t="s">
        <v>175</v>
      </c>
      <c r="E1226" s="5">
        <v>515</v>
      </c>
      <c r="F1226" s="92" t="s">
        <v>252</v>
      </c>
      <c r="G1226" s="92" t="s">
        <v>584</v>
      </c>
      <c r="H1226" s="92" t="s">
        <v>591</v>
      </c>
      <c r="I1226" s="98">
        <v>42</v>
      </c>
    </row>
    <row r="1227" spans="1:15" hidden="1">
      <c r="A1227">
        <v>558</v>
      </c>
      <c r="B1227" s="93" t="s">
        <v>449</v>
      </c>
      <c r="C1227" t="s">
        <v>114</v>
      </c>
      <c r="E1227" s="5">
        <v>515</v>
      </c>
      <c r="F1227" s="92" t="s">
        <v>252</v>
      </c>
      <c r="G1227" s="92" t="s">
        <v>584</v>
      </c>
      <c r="H1227" s="92" t="s">
        <v>591</v>
      </c>
      <c r="I1227" s="98">
        <v>42</v>
      </c>
      <c r="O1227">
        <v>0</v>
      </c>
    </row>
    <row r="1228" spans="1:15" hidden="1">
      <c r="A1228">
        <v>562</v>
      </c>
      <c r="B1228" s="93" t="s">
        <v>450</v>
      </c>
      <c r="C1228" t="s">
        <v>72</v>
      </c>
      <c r="E1228" s="5">
        <v>515</v>
      </c>
      <c r="F1228" s="92" t="s">
        <v>252</v>
      </c>
      <c r="G1228" s="92" t="s">
        <v>584</v>
      </c>
      <c r="H1228" s="92" t="s">
        <v>591</v>
      </c>
      <c r="I1228" s="98">
        <v>42</v>
      </c>
      <c r="J1228" s="5">
        <v>0</v>
      </c>
      <c r="K1228" s="5">
        <v>1</v>
      </c>
      <c r="L1228" s="5">
        <v>1</v>
      </c>
      <c r="M1228" s="5">
        <v>0</v>
      </c>
      <c r="N1228" s="5">
        <v>0</v>
      </c>
      <c r="O1228" s="5">
        <v>1</v>
      </c>
    </row>
    <row r="1229" spans="1:15" hidden="1">
      <c r="A1229">
        <v>566</v>
      </c>
      <c r="B1229" s="93" t="s">
        <v>451</v>
      </c>
      <c r="C1229" t="s">
        <v>73</v>
      </c>
      <c r="E1229" s="5">
        <v>515</v>
      </c>
      <c r="F1229" s="92" t="s">
        <v>252</v>
      </c>
      <c r="G1229" s="92" t="s">
        <v>584</v>
      </c>
      <c r="H1229" s="92" t="s">
        <v>591</v>
      </c>
      <c r="I1229" s="98">
        <v>42</v>
      </c>
      <c r="O1229">
        <v>0</v>
      </c>
    </row>
    <row r="1230" spans="1:15" hidden="1">
      <c r="A1230">
        <v>570</v>
      </c>
      <c r="B1230" s="93" t="s">
        <v>452</v>
      </c>
      <c r="C1230" t="s">
        <v>174</v>
      </c>
      <c r="E1230" s="5">
        <v>515</v>
      </c>
      <c r="F1230" s="92" t="s">
        <v>252</v>
      </c>
      <c r="G1230" s="92" t="s">
        <v>584</v>
      </c>
      <c r="H1230" s="92" t="s">
        <v>591</v>
      </c>
      <c r="I1230" s="98">
        <v>42</v>
      </c>
    </row>
    <row r="1231" spans="1:15" hidden="1">
      <c r="A1231">
        <v>580</v>
      </c>
      <c r="B1231" s="93" t="s">
        <v>455</v>
      </c>
      <c r="C1231" t="s">
        <v>196</v>
      </c>
      <c r="E1231" s="5">
        <v>515</v>
      </c>
      <c r="F1231" s="92" t="s">
        <v>252</v>
      </c>
      <c r="G1231" s="92" t="s">
        <v>584</v>
      </c>
      <c r="H1231" s="92" t="s">
        <v>591</v>
      </c>
      <c r="I1231" s="98">
        <v>42</v>
      </c>
    </row>
    <row r="1232" spans="1:15" hidden="1">
      <c r="A1232">
        <v>512</v>
      </c>
      <c r="B1232" s="93" t="s">
        <v>457</v>
      </c>
      <c r="C1232" t="s">
        <v>160</v>
      </c>
      <c r="E1232" s="5">
        <v>515</v>
      </c>
      <c r="F1232" s="92" t="s">
        <v>252</v>
      </c>
      <c r="G1232" s="92" t="s">
        <v>584</v>
      </c>
      <c r="H1232" s="92" t="s">
        <v>591</v>
      </c>
      <c r="I1232" s="98">
        <v>42</v>
      </c>
    </row>
    <row r="1233" spans="1:15" hidden="1">
      <c r="A1233">
        <v>586</v>
      </c>
      <c r="B1233" s="93" t="s">
        <v>458</v>
      </c>
      <c r="C1233" t="s">
        <v>136</v>
      </c>
      <c r="E1233" s="5">
        <v>515</v>
      </c>
      <c r="F1233" s="92" t="s">
        <v>252</v>
      </c>
      <c r="G1233" s="92" t="s">
        <v>584</v>
      </c>
      <c r="H1233" s="92" t="s">
        <v>591</v>
      </c>
      <c r="I1233" s="98">
        <v>42</v>
      </c>
      <c r="J1233" s="5">
        <v>1</v>
      </c>
      <c r="K1233" s="5">
        <v>0</v>
      </c>
      <c r="L1233" s="5">
        <v>1</v>
      </c>
      <c r="M1233" s="5">
        <v>0</v>
      </c>
      <c r="N1233" s="5">
        <v>1</v>
      </c>
      <c r="O1233" s="5">
        <v>1</v>
      </c>
    </row>
    <row r="1234" spans="1:15" hidden="1">
      <c r="A1234">
        <v>585</v>
      </c>
      <c r="B1234" s="93" t="s">
        <v>459</v>
      </c>
      <c r="C1234" t="s">
        <v>176</v>
      </c>
      <c r="E1234" s="5">
        <v>515</v>
      </c>
      <c r="F1234" s="92" t="s">
        <v>252</v>
      </c>
      <c r="G1234" s="92" t="s">
        <v>584</v>
      </c>
      <c r="H1234" s="92" t="s">
        <v>591</v>
      </c>
      <c r="I1234" s="98">
        <v>42</v>
      </c>
      <c r="O1234">
        <v>0</v>
      </c>
    </row>
    <row r="1235" spans="1:15" hidden="1">
      <c r="A1235">
        <v>591</v>
      </c>
      <c r="B1235" s="93" t="s">
        <v>460</v>
      </c>
      <c r="C1235" t="s">
        <v>115</v>
      </c>
      <c r="E1235" s="5">
        <v>515</v>
      </c>
      <c r="F1235" s="92" t="s">
        <v>252</v>
      </c>
      <c r="G1235" s="92" t="s">
        <v>584</v>
      </c>
      <c r="H1235" s="92" t="s">
        <v>591</v>
      </c>
      <c r="I1235" s="98">
        <v>42</v>
      </c>
    </row>
    <row r="1236" spans="1:15" hidden="1">
      <c r="A1236">
        <v>598</v>
      </c>
      <c r="B1236" s="93" t="s">
        <v>461</v>
      </c>
      <c r="C1236" t="s">
        <v>177</v>
      </c>
      <c r="E1236" s="5">
        <v>515</v>
      </c>
      <c r="F1236" s="92" t="s">
        <v>252</v>
      </c>
      <c r="G1236" s="92" t="s">
        <v>584</v>
      </c>
      <c r="H1236" s="92" t="s">
        <v>591</v>
      </c>
      <c r="I1236" s="98">
        <v>42</v>
      </c>
      <c r="O1236">
        <v>0</v>
      </c>
    </row>
    <row r="1237" spans="1:15" hidden="1">
      <c r="A1237">
        <v>600</v>
      </c>
      <c r="B1237" s="93" t="s">
        <v>462</v>
      </c>
      <c r="C1237" t="s">
        <v>116</v>
      </c>
      <c r="E1237" s="5">
        <v>515</v>
      </c>
      <c r="F1237" s="92" t="s">
        <v>252</v>
      </c>
      <c r="G1237" s="92" t="s">
        <v>584</v>
      </c>
      <c r="H1237" s="92" t="s">
        <v>591</v>
      </c>
      <c r="I1237" s="98">
        <v>42</v>
      </c>
      <c r="O1237" s="5">
        <v>1</v>
      </c>
    </row>
    <row r="1238" spans="1:15" hidden="1">
      <c r="A1238">
        <v>604</v>
      </c>
      <c r="B1238" s="93" t="s">
        <v>463</v>
      </c>
      <c r="C1238" t="s">
        <v>117</v>
      </c>
      <c r="E1238" s="5">
        <v>515</v>
      </c>
      <c r="F1238" s="92" t="s">
        <v>252</v>
      </c>
      <c r="G1238" s="92" t="s">
        <v>584</v>
      </c>
      <c r="H1238" s="92" t="s">
        <v>591</v>
      </c>
      <c r="I1238" s="98">
        <v>42</v>
      </c>
    </row>
    <row r="1239" spans="1:15" hidden="1">
      <c r="A1239">
        <v>608</v>
      </c>
      <c r="B1239" s="93" t="s">
        <v>464</v>
      </c>
      <c r="C1239" t="s">
        <v>146</v>
      </c>
      <c r="E1239" s="5">
        <v>515</v>
      </c>
      <c r="F1239" s="92" t="s">
        <v>252</v>
      </c>
      <c r="G1239" s="92" t="s">
        <v>584</v>
      </c>
      <c r="H1239" s="92" t="s">
        <v>591</v>
      </c>
      <c r="I1239" s="98">
        <v>42</v>
      </c>
      <c r="J1239" s="5">
        <v>1</v>
      </c>
      <c r="O1239" s="5">
        <v>1</v>
      </c>
    </row>
    <row r="1240" spans="1:15" hidden="1">
      <c r="A1240">
        <v>612</v>
      </c>
      <c r="B1240" s="93" t="s">
        <v>465</v>
      </c>
      <c r="C1240" t="s">
        <v>466</v>
      </c>
      <c r="E1240" s="5">
        <v>515</v>
      </c>
      <c r="F1240" s="92" t="s">
        <v>252</v>
      </c>
      <c r="G1240" s="92" t="s">
        <v>584</v>
      </c>
      <c r="H1240" s="92" t="s">
        <v>591</v>
      </c>
      <c r="I1240" s="98">
        <v>42</v>
      </c>
    </row>
    <row r="1241" spans="1:15" hidden="1">
      <c r="A1241">
        <v>630</v>
      </c>
      <c r="B1241" s="93" t="s">
        <v>469</v>
      </c>
      <c r="C1241" t="s">
        <v>118</v>
      </c>
      <c r="E1241" s="5">
        <v>515</v>
      </c>
      <c r="F1241" s="92" t="s">
        <v>252</v>
      </c>
      <c r="G1241" s="92" t="s">
        <v>584</v>
      </c>
      <c r="H1241" s="92" t="s">
        <v>591</v>
      </c>
      <c r="I1241" s="98">
        <v>42</v>
      </c>
      <c r="J1241" s="5">
        <v>1</v>
      </c>
    </row>
    <row r="1242" spans="1:15" hidden="1">
      <c r="A1242">
        <v>634</v>
      </c>
      <c r="B1242" s="93" t="s">
        <v>470</v>
      </c>
      <c r="C1242" t="s">
        <v>161</v>
      </c>
      <c r="E1242" s="5">
        <v>515</v>
      </c>
      <c r="F1242" s="92" t="s">
        <v>252</v>
      </c>
      <c r="G1242" s="92" t="s">
        <v>584</v>
      </c>
      <c r="H1242" s="92" t="s">
        <v>591</v>
      </c>
      <c r="I1242" s="98">
        <v>42</v>
      </c>
    </row>
    <row r="1243" spans="1:15" hidden="1">
      <c r="A1243">
        <v>410</v>
      </c>
      <c r="B1243" s="93" t="s">
        <v>471</v>
      </c>
      <c r="C1243" t="s">
        <v>472</v>
      </c>
      <c r="E1243" s="5">
        <v>515</v>
      </c>
      <c r="F1243" s="92" t="s">
        <v>252</v>
      </c>
      <c r="G1243" s="92" t="s">
        <v>584</v>
      </c>
      <c r="H1243" s="92" t="s">
        <v>591</v>
      </c>
      <c r="I1243" s="98">
        <v>42</v>
      </c>
      <c r="J1243">
        <v>1</v>
      </c>
      <c r="K1243" s="5">
        <v>0</v>
      </c>
      <c r="L1243" s="5">
        <v>1</v>
      </c>
      <c r="M1243" s="5">
        <v>0</v>
      </c>
      <c r="N1243" s="5">
        <v>1</v>
      </c>
      <c r="O1243" s="5">
        <v>1</v>
      </c>
    </row>
    <row r="1244" spans="1:15" hidden="1">
      <c r="A1244">
        <v>638</v>
      </c>
      <c r="B1244" s="93" t="s">
        <v>473</v>
      </c>
      <c r="C1244" t="s">
        <v>74</v>
      </c>
      <c r="E1244" s="5">
        <v>515</v>
      </c>
      <c r="F1244" s="92" t="s">
        <v>252</v>
      </c>
      <c r="G1244" s="92" t="s">
        <v>584</v>
      </c>
      <c r="H1244" s="92" t="s">
        <v>591</v>
      </c>
      <c r="I1244" s="98">
        <v>42</v>
      </c>
    </row>
    <row r="1245" spans="1:15" hidden="1">
      <c r="A1245">
        <v>646</v>
      </c>
      <c r="B1245" s="93" t="s">
        <v>476</v>
      </c>
      <c r="C1245" t="s">
        <v>75</v>
      </c>
      <c r="E1245" s="5">
        <v>515</v>
      </c>
      <c r="F1245" s="92" t="s">
        <v>252</v>
      </c>
      <c r="G1245" s="92" t="s">
        <v>584</v>
      </c>
      <c r="H1245" s="92" t="s">
        <v>591</v>
      </c>
      <c r="I1245" s="98">
        <v>42</v>
      </c>
      <c r="O1245" s="5">
        <v>1</v>
      </c>
    </row>
    <row r="1246" spans="1:15" hidden="1">
      <c r="A1246">
        <v>652</v>
      </c>
      <c r="B1246" s="93" t="s">
        <v>477</v>
      </c>
      <c r="C1246" t="s">
        <v>478</v>
      </c>
      <c r="E1246" s="5">
        <v>515</v>
      </c>
      <c r="F1246" s="92" t="s">
        <v>252</v>
      </c>
      <c r="G1246" s="92" t="s">
        <v>584</v>
      </c>
      <c r="H1246" s="92" t="s">
        <v>591</v>
      </c>
      <c r="I1246" s="98">
        <v>42</v>
      </c>
    </row>
    <row r="1247" spans="1:15" hidden="1">
      <c r="A1247">
        <v>654</v>
      </c>
      <c r="B1247" s="93" t="s">
        <v>479</v>
      </c>
      <c r="C1247" t="s">
        <v>480</v>
      </c>
      <c r="E1247" s="5">
        <v>515</v>
      </c>
      <c r="F1247" s="92" t="s">
        <v>252</v>
      </c>
      <c r="G1247" s="92" t="s">
        <v>584</v>
      </c>
      <c r="H1247" s="92" t="s">
        <v>591</v>
      </c>
      <c r="I1247" s="98">
        <v>42</v>
      </c>
    </row>
    <row r="1248" spans="1:15" hidden="1">
      <c r="A1248">
        <v>659</v>
      </c>
      <c r="B1248" s="93" t="s">
        <v>210</v>
      </c>
      <c r="C1248" t="s">
        <v>119</v>
      </c>
      <c r="E1248" s="5">
        <v>515</v>
      </c>
      <c r="F1248" s="92" t="s">
        <v>252</v>
      </c>
      <c r="G1248" s="92" t="s">
        <v>584</v>
      </c>
      <c r="H1248" s="92" t="s">
        <v>591</v>
      </c>
      <c r="I1248" s="98">
        <v>42</v>
      </c>
      <c r="J1248" s="5">
        <v>0</v>
      </c>
      <c r="K1248" s="5">
        <v>1</v>
      </c>
      <c r="L1248" s="5">
        <v>1</v>
      </c>
      <c r="M1248" s="5">
        <v>0</v>
      </c>
      <c r="N1248" s="5">
        <v>0</v>
      </c>
      <c r="O1248" s="5">
        <v>1</v>
      </c>
    </row>
    <row r="1249" spans="1:15" hidden="1">
      <c r="A1249">
        <v>662</v>
      </c>
      <c r="B1249" s="93" t="s">
        <v>481</v>
      </c>
      <c r="C1249" t="s">
        <v>120</v>
      </c>
      <c r="E1249" s="5">
        <v>515</v>
      </c>
      <c r="F1249" s="92" t="s">
        <v>252</v>
      </c>
      <c r="G1249" s="92" t="s">
        <v>584</v>
      </c>
      <c r="H1249" s="92" t="s">
        <v>591</v>
      </c>
      <c r="I1249" s="98">
        <v>42</v>
      </c>
      <c r="O1249">
        <v>0</v>
      </c>
    </row>
    <row r="1250" spans="1:15" hidden="1">
      <c r="A1250">
        <v>663</v>
      </c>
      <c r="B1250" s="93" t="s">
        <v>482</v>
      </c>
      <c r="C1250" t="s">
        <v>483</v>
      </c>
      <c r="E1250" s="5">
        <v>515</v>
      </c>
      <c r="F1250" s="92" t="s">
        <v>252</v>
      </c>
      <c r="G1250" s="92" t="s">
        <v>584</v>
      </c>
      <c r="H1250" s="92" t="s">
        <v>591</v>
      </c>
      <c r="I1250" s="98">
        <v>42</v>
      </c>
    </row>
    <row r="1251" spans="1:15" hidden="1">
      <c r="A1251">
        <v>670</v>
      </c>
      <c r="B1251" s="93" t="s">
        <v>486</v>
      </c>
      <c r="C1251" t="s">
        <v>487</v>
      </c>
      <c r="E1251" s="5">
        <v>515</v>
      </c>
      <c r="F1251" s="92" t="s">
        <v>252</v>
      </c>
      <c r="G1251" s="92" t="s">
        <v>584</v>
      </c>
      <c r="H1251" s="92" t="s">
        <v>591</v>
      </c>
      <c r="I1251" s="98">
        <v>42</v>
      </c>
      <c r="J1251" s="5">
        <v>0</v>
      </c>
      <c r="K1251" s="5"/>
      <c r="L1251" s="5"/>
      <c r="M1251" s="5"/>
      <c r="N1251" s="5"/>
      <c r="O1251" s="5">
        <v>0</v>
      </c>
    </row>
    <row r="1252" spans="1:15" hidden="1">
      <c r="A1252">
        <v>882</v>
      </c>
      <c r="B1252" s="93" t="s">
        <v>488</v>
      </c>
      <c r="C1252" t="s">
        <v>178</v>
      </c>
      <c r="E1252" s="5">
        <v>515</v>
      </c>
      <c r="F1252" s="92" t="s">
        <v>252</v>
      </c>
      <c r="G1252" s="92" t="s">
        <v>584</v>
      </c>
      <c r="H1252" s="92" t="s">
        <v>591</v>
      </c>
      <c r="I1252" s="98">
        <v>42</v>
      </c>
      <c r="O1252" s="5">
        <v>1</v>
      </c>
    </row>
    <row r="1253" spans="1:15" hidden="1">
      <c r="A1253">
        <v>678</v>
      </c>
      <c r="B1253" s="93" t="s">
        <v>490</v>
      </c>
      <c r="C1253" t="s">
        <v>197</v>
      </c>
      <c r="E1253" s="5">
        <v>515</v>
      </c>
      <c r="F1253" s="92" t="s">
        <v>252</v>
      </c>
      <c r="G1253" s="92" t="s">
        <v>584</v>
      </c>
      <c r="H1253" s="92" t="s">
        <v>591</v>
      </c>
      <c r="I1253" s="98">
        <v>42</v>
      </c>
      <c r="O1253" s="5">
        <v>1</v>
      </c>
    </row>
    <row r="1254" spans="1:15" hidden="1">
      <c r="A1254">
        <v>682</v>
      </c>
      <c r="B1254" s="93" t="s">
        <v>491</v>
      </c>
      <c r="C1254" t="s">
        <v>162</v>
      </c>
      <c r="E1254" s="5">
        <v>515</v>
      </c>
      <c r="F1254" s="92" t="s">
        <v>252</v>
      </c>
      <c r="G1254" s="92" t="s">
        <v>584</v>
      </c>
      <c r="H1254" s="92" t="s">
        <v>591</v>
      </c>
      <c r="I1254" s="98">
        <v>42</v>
      </c>
    </row>
    <row r="1255" spans="1:15" hidden="1">
      <c r="A1255">
        <v>686</v>
      </c>
      <c r="B1255" s="93" t="s">
        <v>492</v>
      </c>
      <c r="C1255" t="s">
        <v>76</v>
      </c>
      <c r="E1255" s="5">
        <v>515</v>
      </c>
      <c r="F1255" s="92" t="s">
        <v>252</v>
      </c>
      <c r="G1255" s="92" t="s">
        <v>584</v>
      </c>
      <c r="H1255" s="92" t="s">
        <v>591</v>
      </c>
      <c r="I1255" s="98">
        <v>42</v>
      </c>
      <c r="J1255" s="5">
        <v>1</v>
      </c>
      <c r="K1255" s="5">
        <v>1</v>
      </c>
      <c r="L1255" s="5">
        <v>1</v>
      </c>
      <c r="M1255" s="5">
        <v>0</v>
      </c>
      <c r="N1255" s="5">
        <v>0</v>
      </c>
      <c r="O1255" s="5">
        <v>1</v>
      </c>
    </row>
    <row r="1256" spans="1:15" hidden="1">
      <c r="A1256">
        <v>690</v>
      </c>
      <c r="B1256" s="93" t="s">
        <v>493</v>
      </c>
      <c r="C1256" t="s">
        <v>77</v>
      </c>
      <c r="E1256" s="5">
        <v>515</v>
      </c>
      <c r="F1256" s="92" t="s">
        <v>252</v>
      </c>
      <c r="G1256" s="92" t="s">
        <v>584</v>
      </c>
      <c r="H1256" s="92" t="s">
        <v>591</v>
      </c>
      <c r="I1256" s="98">
        <v>42</v>
      </c>
      <c r="O1256" s="5">
        <v>1</v>
      </c>
    </row>
    <row r="1257" spans="1:15" hidden="1">
      <c r="A1257">
        <v>694</v>
      </c>
      <c r="B1257" s="93" t="s">
        <v>494</v>
      </c>
      <c r="C1257" t="s">
        <v>78</v>
      </c>
      <c r="E1257" s="5">
        <v>515</v>
      </c>
      <c r="F1257" s="92" t="s">
        <v>252</v>
      </c>
      <c r="G1257" s="92" t="s">
        <v>584</v>
      </c>
      <c r="H1257" s="92" t="s">
        <v>591</v>
      </c>
      <c r="I1257" s="98">
        <v>42</v>
      </c>
      <c r="O1257" s="5">
        <v>1</v>
      </c>
    </row>
    <row r="1258" spans="1:15" hidden="1">
      <c r="A1258">
        <v>702</v>
      </c>
      <c r="B1258" s="93" t="s">
        <v>495</v>
      </c>
      <c r="C1258" t="s">
        <v>147</v>
      </c>
      <c r="E1258" s="5">
        <v>515</v>
      </c>
      <c r="F1258" s="92" t="s">
        <v>252</v>
      </c>
      <c r="G1258" s="92" t="s">
        <v>584</v>
      </c>
      <c r="H1258" s="92" t="s">
        <v>591</v>
      </c>
      <c r="I1258" s="98">
        <v>42</v>
      </c>
      <c r="J1258" s="5">
        <v>0</v>
      </c>
      <c r="K1258" s="5">
        <v>0</v>
      </c>
      <c r="L1258" s="5">
        <v>1</v>
      </c>
      <c r="M1258" s="5">
        <v>0</v>
      </c>
      <c r="N1258" s="5">
        <v>1</v>
      </c>
      <c r="O1258" s="99">
        <v>1</v>
      </c>
    </row>
    <row r="1259" spans="1:15" hidden="1">
      <c r="A1259">
        <v>534</v>
      </c>
      <c r="B1259" s="93" t="s">
        <v>220</v>
      </c>
      <c r="C1259" t="s">
        <v>218</v>
      </c>
      <c r="E1259" s="5">
        <v>515</v>
      </c>
      <c r="F1259" s="92" t="s">
        <v>252</v>
      </c>
      <c r="G1259" s="92" t="s">
        <v>584</v>
      </c>
      <c r="H1259" s="92" t="s">
        <v>591</v>
      </c>
      <c r="I1259" s="98">
        <v>42</v>
      </c>
    </row>
    <row r="1260" spans="1:15" hidden="1">
      <c r="A1260">
        <v>90</v>
      </c>
      <c r="B1260" s="93" t="s">
        <v>499</v>
      </c>
      <c r="C1260" t="s">
        <v>185</v>
      </c>
      <c r="E1260" s="5">
        <v>515</v>
      </c>
      <c r="F1260" s="92" t="s">
        <v>252</v>
      </c>
      <c r="G1260" s="92" t="s">
        <v>584</v>
      </c>
      <c r="H1260" s="92" t="s">
        <v>591</v>
      </c>
      <c r="I1260" s="98">
        <v>42</v>
      </c>
      <c r="O1260">
        <v>1</v>
      </c>
    </row>
    <row r="1261" spans="1:15" hidden="1">
      <c r="A1261">
        <v>706</v>
      </c>
      <c r="B1261" s="93" t="s">
        <v>500</v>
      </c>
      <c r="C1261" t="s">
        <v>79</v>
      </c>
      <c r="E1261" s="5">
        <v>515</v>
      </c>
      <c r="F1261" s="92" t="s">
        <v>252</v>
      </c>
      <c r="G1261" s="92" t="s">
        <v>584</v>
      </c>
      <c r="H1261" s="92" t="s">
        <v>591</v>
      </c>
      <c r="I1261" s="98">
        <v>42</v>
      </c>
    </row>
    <row r="1262" spans="1:15" hidden="1">
      <c r="A1262">
        <v>710</v>
      </c>
      <c r="B1262" s="93" t="s">
        <v>501</v>
      </c>
      <c r="C1262" t="s">
        <v>80</v>
      </c>
      <c r="E1262" s="5">
        <v>515</v>
      </c>
      <c r="F1262" s="92" t="s">
        <v>252</v>
      </c>
      <c r="G1262" s="92" t="s">
        <v>584</v>
      </c>
      <c r="H1262" s="92" t="s">
        <v>591</v>
      </c>
      <c r="I1262" s="98">
        <v>42</v>
      </c>
      <c r="J1262" s="5">
        <v>1</v>
      </c>
      <c r="K1262" s="5">
        <v>0</v>
      </c>
      <c r="L1262" s="5">
        <v>1</v>
      </c>
      <c r="M1262" s="5">
        <v>0</v>
      </c>
      <c r="N1262" s="5">
        <v>0</v>
      </c>
      <c r="O1262" s="5">
        <v>1</v>
      </c>
    </row>
    <row r="1263" spans="1:15" hidden="1">
      <c r="A1263">
        <v>239</v>
      </c>
      <c r="B1263" s="93" t="s">
        <v>502</v>
      </c>
      <c r="C1263" t="s">
        <v>503</v>
      </c>
      <c r="E1263" s="5">
        <v>515</v>
      </c>
      <c r="F1263" s="92" t="s">
        <v>252</v>
      </c>
      <c r="G1263" s="92" t="s">
        <v>584</v>
      </c>
      <c r="H1263" s="92" t="s">
        <v>591</v>
      </c>
      <c r="I1263" s="98">
        <v>42</v>
      </c>
    </row>
    <row r="1264" spans="1:15" hidden="1">
      <c r="A1264">
        <v>728</v>
      </c>
      <c r="B1264" s="93" t="s">
        <v>215</v>
      </c>
      <c r="C1264" t="s">
        <v>216</v>
      </c>
      <c r="E1264" s="5">
        <v>515</v>
      </c>
      <c r="F1264" s="92" t="s">
        <v>252</v>
      </c>
      <c r="G1264" s="92" t="s">
        <v>584</v>
      </c>
      <c r="H1264" s="92" t="s">
        <v>591</v>
      </c>
      <c r="I1264" s="98">
        <v>42</v>
      </c>
      <c r="O1264" s="5">
        <v>1</v>
      </c>
    </row>
    <row r="1265" spans="1:15" hidden="1">
      <c r="A1265">
        <v>144</v>
      </c>
      <c r="B1265" s="93" t="s">
        <v>505</v>
      </c>
      <c r="C1265" t="s">
        <v>137</v>
      </c>
      <c r="E1265" s="5">
        <v>515</v>
      </c>
      <c r="F1265" s="92" t="s">
        <v>252</v>
      </c>
      <c r="G1265" s="92" t="s">
        <v>584</v>
      </c>
      <c r="H1265" s="92" t="s">
        <v>591</v>
      </c>
      <c r="I1265" s="98">
        <v>42</v>
      </c>
      <c r="O1265">
        <v>0</v>
      </c>
    </row>
    <row r="1266" spans="1:15" hidden="1">
      <c r="A1266">
        <v>275</v>
      </c>
      <c r="B1266" s="93" t="s">
        <v>506</v>
      </c>
      <c r="C1266" t="s">
        <v>507</v>
      </c>
      <c r="E1266" s="5">
        <v>515</v>
      </c>
      <c r="F1266" s="92" t="s">
        <v>252</v>
      </c>
      <c r="G1266" s="92" t="s">
        <v>584</v>
      </c>
      <c r="H1266" s="92" t="s">
        <v>591</v>
      </c>
      <c r="I1266" s="98">
        <v>42</v>
      </c>
      <c r="J1266" s="5">
        <v>1</v>
      </c>
      <c r="K1266" s="5">
        <v>1</v>
      </c>
      <c r="L1266" s="5">
        <v>1</v>
      </c>
      <c r="M1266" s="5">
        <v>0</v>
      </c>
      <c r="N1266" s="5">
        <v>0</v>
      </c>
      <c r="O1266" s="5">
        <v>1</v>
      </c>
    </row>
    <row r="1267" spans="1:15" hidden="1">
      <c r="A1267">
        <v>729</v>
      </c>
      <c r="B1267" s="93" t="s">
        <v>508</v>
      </c>
      <c r="C1267" t="s">
        <v>81</v>
      </c>
      <c r="E1267" s="5">
        <v>515</v>
      </c>
      <c r="F1267" s="92" t="s">
        <v>252</v>
      </c>
      <c r="G1267" s="92" t="s">
        <v>584</v>
      </c>
      <c r="H1267" s="92" t="s">
        <v>591</v>
      </c>
      <c r="I1267" s="98">
        <v>42</v>
      </c>
      <c r="J1267" s="5">
        <v>1</v>
      </c>
      <c r="K1267" s="99"/>
      <c r="L1267" s="99"/>
      <c r="M1267" s="99"/>
      <c r="N1267" s="5">
        <v>0</v>
      </c>
      <c r="O1267" s="5">
        <v>0</v>
      </c>
    </row>
    <row r="1268" spans="1:15" hidden="1">
      <c r="A1268">
        <v>740</v>
      </c>
      <c r="B1268" s="93" t="s">
        <v>509</v>
      </c>
      <c r="C1268" t="s">
        <v>121</v>
      </c>
      <c r="E1268" s="5">
        <v>515</v>
      </c>
      <c r="F1268" s="92" t="s">
        <v>252</v>
      </c>
      <c r="G1268" s="92" t="s">
        <v>584</v>
      </c>
      <c r="H1268" s="92" t="s">
        <v>591</v>
      </c>
      <c r="I1268" s="98">
        <v>42</v>
      </c>
      <c r="O1268">
        <v>0</v>
      </c>
    </row>
    <row r="1269" spans="1:15" hidden="1">
      <c r="A1269">
        <v>748</v>
      </c>
      <c r="B1269" s="93" t="s">
        <v>512</v>
      </c>
      <c r="C1269" t="s">
        <v>513</v>
      </c>
      <c r="E1269" s="5">
        <v>515</v>
      </c>
      <c r="F1269" s="92" t="s">
        <v>252</v>
      </c>
      <c r="G1269" s="92" t="s">
        <v>584</v>
      </c>
      <c r="H1269" s="92" t="s">
        <v>591</v>
      </c>
      <c r="I1269" s="98">
        <v>42</v>
      </c>
      <c r="J1269" s="5">
        <v>0</v>
      </c>
      <c r="K1269" s="5">
        <v>1</v>
      </c>
      <c r="L1269" s="5">
        <v>1</v>
      </c>
      <c r="M1269" s="5">
        <v>0</v>
      </c>
      <c r="N1269" s="5">
        <v>0</v>
      </c>
      <c r="O1269" s="5">
        <v>1</v>
      </c>
    </row>
    <row r="1270" spans="1:15" hidden="1">
      <c r="A1270">
        <v>760</v>
      </c>
      <c r="B1270" s="93" t="s">
        <v>516</v>
      </c>
      <c r="C1270" t="s">
        <v>163</v>
      </c>
      <c r="E1270" s="5">
        <v>515</v>
      </c>
      <c r="F1270" s="92" t="s">
        <v>252</v>
      </c>
      <c r="G1270" s="92" t="s">
        <v>584</v>
      </c>
      <c r="H1270" s="92" t="s">
        <v>591</v>
      </c>
      <c r="I1270" s="98">
        <v>42</v>
      </c>
      <c r="O1270">
        <v>0</v>
      </c>
    </row>
    <row r="1271" spans="1:15" hidden="1">
      <c r="A1271">
        <v>762</v>
      </c>
      <c r="B1271" s="93" t="s">
        <v>517</v>
      </c>
      <c r="C1271" t="s">
        <v>138</v>
      </c>
      <c r="E1271" s="5">
        <v>515</v>
      </c>
      <c r="F1271" s="92" t="s">
        <v>252</v>
      </c>
      <c r="G1271" s="92" t="s">
        <v>584</v>
      </c>
      <c r="H1271" s="92" t="s">
        <v>591</v>
      </c>
      <c r="I1271" s="98">
        <v>42</v>
      </c>
      <c r="J1271" s="5">
        <v>1</v>
      </c>
      <c r="K1271" s="5">
        <v>1</v>
      </c>
      <c r="L1271" s="5">
        <v>1</v>
      </c>
      <c r="M1271" s="5">
        <v>1</v>
      </c>
      <c r="N1271" s="5">
        <v>0</v>
      </c>
      <c r="O1271" s="5">
        <v>0</v>
      </c>
    </row>
    <row r="1272" spans="1:15" hidden="1">
      <c r="A1272">
        <v>764</v>
      </c>
      <c r="B1272" s="93" t="s">
        <v>518</v>
      </c>
      <c r="C1272" t="s">
        <v>148</v>
      </c>
      <c r="E1272" s="5">
        <v>515</v>
      </c>
      <c r="F1272" s="92" t="s">
        <v>252</v>
      </c>
      <c r="G1272" s="92" t="s">
        <v>584</v>
      </c>
      <c r="H1272" s="92" t="s">
        <v>591</v>
      </c>
      <c r="I1272" s="98">
        <v>42</v>
      </c>
      <c r="J1272" s="5">
        <v>1</v>
      </c>
      <c r="O1272" s="5">
        <v>1</v>
      </c>
    </row>
    <row r="1273" spans="1:15" hidden="1">
      <c r="A1273">
        <v>626</v>
      </c>
      <c r="B1273" s="93" t="s">
        <v>205</v>
      </c>
      <c r="C1273" t="s">
        <v>149</v>
      </c>
      <c r="E1273" s="5">
        <v>515</v>
      </c>
      <c r="F1273" s="92" t="s">
        <v>252</v>
      </c>
      <c r="G1273" s="92" t="s">
        <v>584</v>
      </c>
      <c r="H1273" s="92" t="s">
        <v>591</v>
      </c>
      <c r="I1273" s="98">
        <v>42</v>
      </c>
      <c r="J1273" s="5">
        <v>0</v>
      </c>
      <c r="K1273" s="5">
        <v>1</v>
      </c>
      <c r="L1273" s="5">
        <v>1</v>
      </c>
      <c r="M1273" s="5">
        <v>0</v>
      </c>
      <c r="N1273" s="5">
        <v>0</v>
      </c>
      <c r="O1273" s="5">
        <v>1</v>
      </c>
    </row>
    <row r="1274" spans="1:15" hidden="1">
      <c r="A1274">
        <v>768</v>
      </c>
      <c r="B1274" s="93" t="s">
        <v>521</v>
      </c>
      <c r="C1274" t="s">
        <v>82</v>
      </c>
      <c r="E1274" s="5">
        <v>515</v>
      </c>
      <c r="F1274" s="92" t="s">
        <v>252</v>
      </c>
      <c r="G1274" s="92" t="s">
        <v>584</v>
      </c>
      <c r="H1274" s="92" t="s">
        <v>591</v>
      </c>
      <c r="I1274" s="98">
        <v>42</v>
      </c>
      <c r="J1274" s="5">
        <v>1</v>
      </c>
      <c r="K1274" s="5">
        <v>1</v>
      </c>
      <c r="L1274" s="5">
        <v>1</v>
      </c>
      <c r="M1274" s="5">
        <v>1</v>
      </c>
      <c r="N1274" s="5">
        <v>0</v>
      </c>
      <c r="O1274" s="5">
        <v>0</v>
      </c>
    </row>
    <row r="1275" spans="1:15" hidden="1">
      <c r="A1275">
        <v>772</v>
      </c>
      <c r="B1275" s="93" t="s">
        <v>522</v>
      </c>
      <c r="C1275" t="s">
        <v>179</v>
      </c>
      <c r="E1275" s="5">
        <v>515</v>
      </c>
      <c r="F1275" s="92" t="s">
        <v>252</v>
      </c>
      <c r="G1275" s="92" t="s">
        <v>584</v>
      </c>
      <c r="H1275" s="92" t="s">
        <v>591</v>
      </c>
      <c r="I1275" s="98">
        <v>42</v>
      </c>
      <c r="J1275" s="5">
        <v>0</v>
      </c>
      <c r="K1275" s="5">
        <v>1</v>
      </c>
      <c r="L1275" s="5">
        <v>0</v>
      </c>
      <c r="M1275" s="5">
        <v>0</v>
      </c>
      <c r="N1275" s="5">
        <v>0</v>
      </c>
      <c r="O1275" s="5">
        <v>0</v>
      </c>
    </row>
    <row r="1276" spans="1:15" hidden="1">
      <c r="A1276">
        <v>776</v>
      </c>
      <c r="B1276" s="93" t="s">
        <v>523</v>
      </c>
      <c r="C1276" t="s">
        <v>180</v>
      </c>
      <c r="E1276" s="5">
        <v>515</v>
      </c>
      <c r="F1276" s="92" t="s">
        <v>252</v>
      </c>
      <c r="G1276" s="92" t="s">
        <v>584</v>
      </c>
      <c r="H1276" s="92" t="s">
        <v>591</v>
      </c>
      <c r="I1276" s="98">
        <v>42</v>
      </c>
      <c r="O1276">
        <v>0</v>
      </c>
    </row>
    <row r="1277" spans="1:15" hidden="1">
      <c r="A1277">
        <v>780</v>
      </c>
      <c r="B1277" s="93" t="s">
        <v>524</v>
      </c>
      <c r="C1277" t="s">
        <v>122</v>
      </c>
      <c r="E1277" s="5">
        <v>515</v>
      </c>
      <c r="F1277" s="92" t="s">
        <v>252</v>
      </c>
      <c r="G1277" s="92" t="s">
        <v>584</v>
      </c>
      <c r="H1277" s="92" t="s">
        <v>591</v>
      </c>
      <c r="I1277" s="98">
        <v>42</v>
      </c>
    </row>
    <row r="1278" spans="1:15" hidden="1">
      <c r="A1278">
        <v>788</v>
      </c>
      <c r="B1278" s="93" t="s">
        <v>525</v>
      </c>
      <c r="C1278" t="s">
        <v>44</v>
      </c>
      <c r="E1278" s="5">
        <v>515</v>
      </c>
      <c r="F1278" s="92" t="s">
        <v>252</v>
      </c>
      <c r="G1278" s="92" t="s">
        <v>584</v>
      </c>
      <c r="H1278" s="92" t="s">
        <v>591</v>
      </c>
      <c r="I1278" s="98">
        <v>42</v>
      </c>
      <c r="O1278">
        <v>1</v>
      </c>
    </row>
    <row r="1279" spans="1:15" hidden="1">
      <c r="A1279">
        <v>792</v>
      </c>
      <c r="B1279" s="93" t="s">
        <v>526</v>
      </c>
      <c r="C1279" t="s">
        <v>164</v>
      </c>
      <c r="E1279" s="5">
        <v>515</v>
      </c>
      <c r="F1279" s="92" t="s">
        <v>252</v>
      </c>
      <c r="G1279" s="92" t="s">
        <v>584</v>
      </c>
      <c r="H1279" s="92" t="s">
        <v>591</v>
      </c>
      <c r="I1279" s="98">
        <v>42</v>
      </c>
      <c r="J1279" s="5">
        <v>1</v>
      </c>
      <c r="K1279" s="5">
        <v>1</v>
      </c>
      <c r="L1279" s="5">
        <v>1</v>
      </c>
      <c r="M1279" s="5">
        <v>1</v>
      </c>
      <c r="N1279" s="5">
        <v>1</v>
      </c>
      <c r="O1279" s="5">
        <v>1</v>
      </c>
    </row>
    <row r="1280" spans="1:15" hidden="1">
      <c r="A1280">
        <v>795</v>
      </c>
      <c r="B1280" s="93" t="s">
        <v>527</v>
      </c>
      <c r="C1280" t="s">
        <v>139</v>
      </c>
      <c r="E1280" s="5">
        <v>515</v>
      </c>
      <c r="F1280" s="92" t="s">
        <v>252</v>
      </c>
      <c r="G1280" s="92" t="s">
        <v>584</v>
      </c>
      <c r="H1280" s="92" t="s">
        <v>591</v>
      </c>
      <c r="I1280" s="98">
        <v>42</v>
      </c>
      <c r="O1280">
        <v>0</v>
      </c>
    </row>
    <row r="1281" spans="1:15" hidden="1">
      <c r="A1281">
        <v>796</v>
      </c>
      <c r="B1281" s="93" t="s">
        <v>528</v>
      </c>
      <c r="C1281" t="s">
        <v>123</v>
      </c>
      <c r="E1281" s="5">
        <v>515</v>
      </c>
      <c r="F1281" s="92" t="s">
        <v>252</v>
      </c>
      <c r="G1281" s="92" t="s">
        <v>584</v>
      </c>
      <c r="H1281" s="92" t="s">
        <v>591</v>
      </c>
      <c r="I1281" s="98">
        <v>42</v>
      </c>
    </row>
    <row r="1282" spans="1:15" hidden="1">
      <c r="A1282">
        <v>798</v>
      </c>
      <c r="B1282" s="93" t="s">
        <v>529</v>
      </c>
      <c r="C1282" t="s">
        <v>181</v>
      </c>
      <c r="E1282" s="5">
        <v>515</v>
      </c>
      <c r="F1282" s="92" t="s">
        <v>252</v>
      </c>
      <c r="G1282" s="92" t="s">
        <v>584</v>
      </c>
      <c r="H1282" s="92" t="s">
        <v>591</v>
      </c>
      <c r="I1282" s="98">
        <v>42</v>
      </c>
      <c r="O1282">
        <v>0</v>
      </c>
    </row>
    <row r="1283" spans="1:15" hidden="1">
      <c r="A1283">
        <v>800</v>
      </c>
      <c r="B1283" s="93" t="s">
        <v>530</v>
      </c>
      <c r="C1283" t="s">
        <v>83</v>
      </c>
      <c r="E1283" s="5">
        <v>515</v>
      </c>
      <c r="F1283" s="92" t="s">
        <v>252</v>
      </c>
      <c r="G1283" s="92" t="s">
        <v>584</v>
      </c>
      <c r="H1283" s="92" t="s">
        <v>591</v>
      </c>
      <c r="I1283" s="98">
        <v>42</v>
      </c>
      <c r="O1283" s="5">
        <v>1</v>
      </c>
    </row>
    <row r="1284" spans="1:15" hidden="1">
      <c r="A1284">
        <v>784</v>
      </c>
      <c r="B1284" s="93" t="s">
        <v>532</v>
      </c>
      <c r="C1284" t="s">
        <v>165</v>
      </c>
      <c r="E1284" s="5">
        <v>515</v>
      </c>
      <c r="F1284" s="92" t="s">
        <v>252</v>
      </c>
      <c r="G1284" s="92" t="s">
        <v>584</v>
      </c>
      <c r="H1284" s="92" t="s">
        <v>591</v>
      </c>
      <c r="I1284" s="98">
        <v>42</v>
      </c>
    </row>
    <row r="1285" spans="1:15" hidden="1">
      <c r="A1285">
        <v>834</v>
      </c>
      <c r="B1285" s="93" t="s">
        <v>535</v>
      </c>
      <c r="C1285" t="s">
        <v>212</v>
      </c>
      <c r="E1285" s="5">
        <v>515</v>
      </c>
      <c r="F1285" s="92" t="s">
        <v>252</v>
      </c>
      <c r="G1285" s="92" t="s">
        <v>584</v>
      </c>
      <c r="H1285" s="92" t="s">
        <v>591</v>
      </c>
      <c r="I1285" s="98">
        <v>42</v>
      </c>
      <c r="J1285">
        <v>0</v>
      </c>
      <c r="N1285">
        <v>0</v>
      </c>
      <c r="O1285" s="5">
        <v>1</v>
      </c>
    </row>
    <row r="1286" spans="1:15" hidden="1">
      <c r="A1286">
        <v>581</v>
      </c>
      <c r="B1286" s="93" t="s">
        <v>536</v>
      </c>
      <c r="C1286" t="s">
        <v>537</v>
      </c>
      <c r="E1286" s="5">
        <v>515</v>
      </c>
      <c r="F1286" s="92" t="s">
        <v>252</v>
      </c>
      <c r="G1286" s="92" t="s">
        <v>584</v>
      </c>
      <c r="H1286" s="92" t="s">
        <v>591</v>
      </c>
      <c r="I1286" s="98">
        <v>42</v>
      </c>
    </row>
    <row r="1287" spans="1:15" hidden="1">
      <c r="A1287">
        <v>850</v>
      </c>
      <c r="B1287" s="93" t="s">
        <v>540</v>
      </c>
      <c r="C1287" t="s">
        <v>541</v>
      </c>
      <c r="E1287" s="5">
        <v>515</v>
      </c>
      <c r="F1287" s="92" t="s">
        <v>252</v>
      </c>
      <c r="G1287" s="92" t="s">
        <v>584</v>
      </c>
      <c r="H1287" s="92" t="s">
        <v>591</v>
      </c>
      <c r="I1287" s="98">
        <v>42</v>
      </c>
    </row>
    <row r="1288" spans="1:15" hidden="1">
      <c r="A1288">
        <v>858</v>
      </c>
      <c r="B1288" s="93" t="s">
        <v>542</v>
      </c>
      <c r="C1288" t="s">
        <v>124</v>
      </c>
      <c r="E1288" s="5">
        <v>515</v>
      </c>
      <c r="F1288" s="92" t="s">
        <v>252</v>
      </c>
      <c r="G1288" s="92" t="s">
        <v>584</v>
      </c>
      <c r="H1288" s="92" t="s">
        <v>591</v>
      </c>
      <c r="I1288" s="98">
        <v>42</v>
      </c>
      <c r="J1288" s="5">
        <v>1</v>
      </c>
      <c r="K1288" s="5">
        <v>0</v>
      </c>
      <c r="L1288" s="5">
        <v>1</v>
      </c>
      <c r="M1288" s="5">
        <v>0</v>
      </c>
      <c r="N1288" s="5">
        <v>1</v>
      </c>
      <c r="O1288" s="5">
        <v>1</v>
      </c>
    </row>
    <row r="1289" spans="1:15" hidden="1">
      <c r="A1289">
        <v>860</v>
      </c>
      <c r="B1289" s="93" t="s">
        <v>543</v>
      </c>
      <c r="C1289" t="s">
        <v>140</v>
      </c>
      <c r="E1289" s="5">
        <v>515</v>
      </c>
      <c r="F1289" s="92" t="s">
        <v>252</v>
      </c>
      <c r="G1289" s="92" t="s">
        <v>584</v>
      </c>
      <c r="H1289" s="92" t="s">
        <v>591</v>
      </c>
      <c r="I1289" s="98">
        <v>42</v>
      </c>
      <c r="J1289" s="5">
        <v>1</v>
      </c>
      <c r="K1289" s="5">
        <v>1</v>
      </c>
      <c r="L1289" s="5">
        <v>1</v>
      </c>
      <c r="M1289" s="5">
        <v>1</v>
      </c>
      <c r="N1289" s="5">
        <v>1</v>
      </c>
      <c r="O1289" s="5">
        <v>1</v>
      </c>
    </row>
    <row r="1290" spans="1:15" hidden="1">
      <c r="A1290">
        <v>548</v>
      </c>
      <c r="B1290" s="93" t="s">
        <v>544</v>
      </c>
      <c r="C1290" t="s">
        <v>182</v>
      </c>
      <c r="E1290" s="5">
        <v>515</v>
      </c>
      <c r="F1290" s="92" t="s">
        <v>252</v>
      </c>
      <c r="G1290" s="92" t="s">
        <v>584</v>
      </c>
      <c r="H1290" s="92" t="s">
        <v>591</v>
      </c>
      <c r="I1290" s="98">
        <v>42</v>
      </c>
      <c r="J1290" s="5">
        <v>1</v>
      </c>
      <c r="K1290" s="5">
        <v>0</v>
      </c>
      <c r="L1290" s="5">
        <v>1</v>
      </c>
      <c r="M1290" s="5">
        <v>0</v>
      </c>
      <c r="N1290" s="5">
        <v>0</v>
      </c>
      <c r="O1290" s="5">
        <v>1</v>
      </c>
    </row>
    <row r="1291" spans="1:15" hidden="1">
      <c r="A1291">
        <v>862</v>
      </c>
      <c r="B1291" s="93" t="s">
        <v>545</v>
      </c>
      <c r="C1291" t="s">
        <v>546</v>
      </c>
      <c r="E1291" s="5">
        <v>515</v>
      </c>
      <c r="F1291" s="92" t="s">
        <v>252</v>
      </c>
      <c r="G1291" s="92" t="s">
        <v>584</v>
      </c>
      <c r="H1291" s="92" t="s">
        <v>591</v>
      </c>
      <c r="I1291" s="98">
        <v>42</v>
      </c>
    </row>
    <row r="1292" spans="1:15" hidden="1">
      <c r="A1292">
        <v>704</v>
      </c>
      <c r="B1292" s="93" t="s">
        <v>547</v>
      </c>
      <c r="C1292" t="s">
        <v>150</v>
      </c>
      <c r="E1292" s="5">
        <v>515</v>
      </c>
      <c r="F1292" s="92" t="s">
        <v>252</v>
      </c>
      <c r="G1292" s="92" t="s">
        <v>584</v>
      </c>
      <c r="H1292" s="92" t="s">
        <v>591</v>
      </c>
      <c r="I1292" s="98">
        <v>42</v>
      </c>
      <c r="O1292" s="5">
        <v>1</v>
      </c>
    </row>
    <row r="1293" spans="1:15" hidden="1">
      <c r="A1293">
        <v>876</v>
      </c>
      <c r="B1293" s="93" t="s">
        <v>548</v>
      </c>
      <c r="C1293" t="s">
        <v>549</v>
      </c>
      <c r="E1293" s="5">
        <v>515</v>
      </c>
      <c r="F1293" s="92" t="s">
        <v>252</v>
      </c>
      <c r="G1293" s="92" t="s">
        <v>584</v>
      </c>
      <c r="H1293" s="92" t="s">
        <v>591</v>
      </c>
      <c r="I1293" s="98">
        <v>42</v>
      </c>
    </row>
    <row r="1294" spans="1:15" hidden="1">
      <c r="A1294">
        <v>732</v>
      </c>
      <c r="B1294" s="93" t="s">
        <v>550</v>
      </c>
      <c r="C1294" t="s">
        <v>45</v>
      </c>
      <c r="E1294" s="5">
        <v>515</v>
      </c>
      <c r="F1294" s="92" t="s">
        <v>252</v>
      </c>
      <c r="G1294" s="92" t="s">
        <v>584</v>
      </c>
      <c r="H1294" s="92" t="s">
        <v>591</v>
      </c>
      <c r="I1294" s="98">
        <v>42</v>
      </c>
    </row>
    <row r="1295" spans="1:15" hidden="1">
      <c r="A1295">
        <v>887</v>
      </c>
      <c r="B1295" s="93" t="s">
        <v>551</v>
      </c>
      <c r="C1295" t="s">
        <v>166</v>
      </c>
      <c r="E1295" s="5">
        <v>515</v>
      </c>
      <c r="F1295" s="92" t="s">
        <v>252</v>
      </c>
      <c r="G1295" s="92" t="s">
        <v>584</v>
      </c>
      <c r="H1295" s="92" t="s">
        <v>591</v>
      </c>
      <c r="I1295" s="98">
        <v>42</v>
      </c>
      <c r="O1295">
        <v>0</v>
      </c>
    </row>
    <row r="1296" spans="1:15" hidden="1">
      <c r="A1296">
        <v>894</v>
      </c>
      <c r="B1296" s="93" t="s">
        <v>552</v>
      </c>
      <c r="C1296" t="s">
        <v>84</v>
      </c>
      <c r="E1296" s="5">
        <v>515</v>
      </c>
      <c r="F1296" s="92" t="s">
        <v>252</v>
      </c>
      <c r="G1296" s="92" t="s">
        <v>584</v>
      </c>
      <c r="H1296" s="92" t="s">
        <v>591</v>
      </c>
      <c r="I1296" s="98">
        <v>42</v>
      </c>
      <c r="O1296" s="5">
        <v>1</v>
      </c>
    </row>
    <row r="1297" spans="1:15" hidden="1">
      <c r="A1297">
        <v>716</v>
      </c>
      <c r="B1297" s="93" t="s">
        <v>207</v>
      </c>
      <c r="C1297" t="s">
        <v>85</v>
      </c>
      <c r="E1297" s="5">
        <v>515</v>
      </c>
      <c r="F1297" s="92" t="s">
        <v>252</v>
      </c>
      <c r="G1297" s="92" t="s">
        <v>584</v>
      </c>
      <c r="H1297" s="92" t="s">
        <v>591</v>
      </c>
      <c r="I1297" s="98">
        <v>42</v>
      </c>
      <c r="J1297" s="5">
        <v>1</v>
      </c>
      <c r="K1297" s="5">
        <v>1</v>
      </c>
      <c r="L1297" s="5">
        <v>1</v>
      </c>
      <c r="M1297" s="5">
        <v>0</v>
      </c>
      <c r="N1297" s="5">
        <v>0</v>
      </c>
      <c r="O1297" s="5">
        <v>1</v>
      </c>
    </row>
    <row r="1298" spans="1:15" hidden="1">
      <c r="A1298">
        <v>248</v>
      </c>
      <c r="B1298" s="93" t="s">
        <v>273</v>
      </c>
      <c r="C1298" t="s">
        <v>274</v>
      </c>
      <c r="E1298" s="5">
        <v>514</v>
      </c>
      <c r="F1298" s="5" t="s">
        <v>261</v>
      </c>
      <c r="G1298" s="92" t="s">
        <v>584</v>
      </c>
      <c r="H1298" s="92" t="s">
        <v>591</v>
      </c>
      <c r="I1298" s="98">
        <v>43</v>
      </c>
    </row>
    <row r="1299" spans="1:15" hidden="1">
      <c r="A1299">
        <v>8</v>
      </c>
      <c r="B1299" s="93" t="s">
        <v>275</v>
      </c>
      <c r="C1299" t="s">
        <v>9</v>
      </c>
      <c r="E1299" s="5">
        <v>514</v>
      </c>
      <c r="F1299" s="5" t="s">
        <v>261</v>
      </c>
      <c r="G1299" s="92" t="s">
        <v>584</v>
      </c>
      <c r="H1299" s="92" t="s">
        <v>591</v>
      </c>
      <c r="I1299" s="98">
        <v>43</v>
      </c>
      <c r="J1299" s="5">
        <v>1</v>
      </c>
    </row>
    <row r="1300" spans="1:15" hidden="1">
      <c r="A1300">
        <v>20</v>
      </c>
      <c r="B1300" s="93" t="s">
        <v>278</v>
      </c>
      <c r="C1300" t="s">
        <v>10</v>
      </c>
      <c r="E1300" s="5">
        <v>514</v>
      </c>
      <c r="F1300" s="5" t="s">
        <v>261</v>
      </c>
      <c r="G1300" s="92" t="s">
        <v>584</v>
      </c>
      <c r="H1300" s="92" t="s">
        <v>591</v>
      </c>
      <c r="I1300" s="98">
        <v>43</v>
      </c>
      <c r="J1300" s="5">
        <v>1</v>
      </c>
    </row>
    <row r="1301" spans="1:15" hidden="1">
      <c r="A1301">
        <v>36</v>
      </c>
      <c r="B1301" s="93" t="s">
        <v>285</v>
      </c>
      <c r="C1301" t="s">
        <v>39</v>
      </c>
      <c r="E1301" s="5">
        <v>514</v>
      </c>
      <c r="F1301" s="5" t="s">
        <v>261</v>
      </c>
      <c r="G1301" s="92" t="s">
        <v>584</v>
      </c>
      <c r="H1301" s="92" t="s">
        <v>591</v>
      </c>
      <c r="I1301" s="98">
        <v>43</v>
      </c>
      <c r="J1301" s="5">
        <v>1</v>
      </c>
      <c r="K1301" s="5">
        <v>0</v>
      </c>
      <c r="L1301" s="5">
        <v>1</v>
      </c>
      <c r="M1301" s="5">
        <v>0</v>
      </c>
      <c r="N1301" s="5">
        <v>1</v>
      </c>
      <c r="O1301" s="5">
        <v>1</v>
      </c>
    </row>
    <row r="1302" spans="1:15" hidden="1">
      <c r="A1302">
        <v>40</v>
      </c>
      <c r="B1302" s="93" t="s">
        <v>286</v>
      </c>
      <c r="C1302" t="s">
        <v>11</v>
      </c>
      <c r="E1302" s="5">
        <v>514</v>
      </c>
      <c r="F1302" s="5" t="s">
        <v>261</v>
      </c>
      <c r="G1302" s="92" t="s">
        <v>584</v>
      </c>
      <c r="H1302" s="92" t="s">
        <v>591</v>
      </c>
      <c r="I1302" s="98">
        <v>43</v>
      </c>
      <c r="J1302" s="5">
        <v>1</v>
      </c>
      <c r="K1302" s="5">
        <v>0</v>
      </c>
      <c r="L1302" s="5">
        <v>1</v>
      </c>
      <c r="M1302" s="5">
        <v>0</v>
      </c>
      <c r="N1302" s="5">
        <v>1</v>
      </c>
      <c r="O1302" s="5">
        <v>1</v>
      </c>
    </row>
    <row r="1303" spans="1:15" hidden="1">
      <c r="A1303">
        <v>112</v>
      </c>
      <c r="B1303" s="93" t="s">
        <v>292</v>
      </c>
      <c r="C1303" t="s">
        <v>0</v>
      </c>
      <c r="E1303" s="5">
        <v>514</v>
      </c>
      <c r="F1303" s="5" t="s">
        <v>261</v>
      </c>
      <c r="G1303" s="92" t="s">
        <v>584</v>
      </c>
      <c r="H1303" s="92" t="s">
        <v>591</v>
      </c>
      <c r="I1303" s="98">
        <v>43</v>
      </c>
      <c r="J1303" s="5">
        <v>1</v>
      </c>
      <c r="K1303" s="5">
        <v>0</v>
      </c>
      <c r="L1303" s="5">
        <v>1</v>
      </c>
      <c r="M1303" s="5">
        <v>0</v>
      </c>
      <c r="N1303" s="5">
        <v>1</v>
      </c>
      <c r="O1303" s="5">
        <v>1</v>
      </c>
    </row>
    <row r="1304" spans="1:15" hidden="1">
      <c r="A1304">
        <v>56</v>
      </c>
      <c r="B1304" s="93" t="s">
        <v>293</v>
      </c>
      <c r="C1304" t="s">
        <v>12</v>
      </c>
      <c r="E1304" s="5">
        <v>514</v>
      </c>
      <c r="F1304" s="5" t="s">
        <v>261</v>
      </c>
      <c r="G1304" s="92" t="s">
        <v>584</v>
      </c>
      <c r="H1304" s="92" t="s">
        <v>591</v>
      </c>
      <c r="I1304" s="98">
        <v>43</v>
      </c>
      <c r="J1304" s="5">
        <v>1</v>
      </c>
    </row>
    <row r="1305" spans="1:15" hidden="1">
      <c r="A1305">
        <v>60</v>
      </c>
      <c r="B1305" s="93" t="s">
        <v>296</v>
      </c>
      <c r="C1305" t="s">
        <v>188</v>
      </c>
      <c r="E1305" s="5">
        <v>514</v>
      </c>
      <c r="F1305" s="5" t="s">
        <v>261</v>
      </c>
      <c r="G1305" s="92" t="s">
        <v>584</v>
      </c>
      <c r="H1305" s="92" t="s">
        <v>591</v>
      </c>
      <c r="I1305" s="98">
        <v>43</v>
      </c>
    </row>
    <row r="1306" spans="1:15" hidden="1">
      <c r="A1306">
        <v>70</v>
      </c>
      <c r="B1306" s="93" t="s">
        <v>300</v>
      </c>
      <c r="C1306" t="s">
        <v>301</v>
      </c>
      <c r="E1306" s="5">
        <v>514</v>
      </c>
      <c r="F1306" s="5" t="s">
        <v>261</v>
      </c>
      <c r="G1306" s="92" t="s">
        <v>584</v>
      </c>
      <c r="H1306" s="92" t="s">
        <v>591</v>
      </c>
      <c r="I1306" s="98">
        <v>43</v>
      </c>
      <c r="J1306" s="5">
        <v>0</v>
      </c>
      <c r="K1306" s="5">
        <v>1</v>
      </c>
      <c r="L1306" s="5">
        <v>1</v>
      </c>
      <c r="M1306" s="5">
        <v>0</v>
      </c>
      <c r="N1306" s="5">
        <v>1</v>
      </c>
      <c r="O1306" s="5">
        <v>1</v>
      </c>
    </row>
    <row r="1307" spans="1:15" hidden="1">
      <c r="A1307">
        <v>100</v>
      </c>
      <c r="B1307" s="93" t="s">
        <v>309</v>
      </c>
      <c r="C1307" t="s">
        <v>1</v>
      </c>
      <c r="E1307" s="5">
        <v>514</v>
      </c>
      <c r="F1307" s="5" t="s">
        <v>261</v>
      </c>
      <c r="G1307" s="92" t="s">
        <v>584</v>
      </c>
      <c r="H1307" s="92" t="s">
        <v>591</v>
      </c>
      <c r="I1307" s="98">
        <v>43</v>
      </c>
      <c r="J1307" s="5">
        <v>1</v>
      </c>
      <c r="K1307" s="5">
        <v>1</v>
      </c>
      <c r="L1307" s="5">
        <v>1</v>
      </c>
      <c r="M1307" s="5">
        <v>0</v>
      </c>
      <c r="N1307" s="5">
        <v>1</v>
      </c>
      <c r="O1307" s="5">
        <v>1</v>
      </c>
    </row>
    <row r="1308" spans="1:15" hidden="1">
      <c r="A1308">
        <v>124</v>
      </c>
      <c r="B1308" s="93" t="s">
        <v>316</v>
      </c>
      <c r="C1308" t="s">
        <v>38</v>
      </c>
      <c r="E1308" s="5">
        <v>514</v>
      </c>
      <c r="F1308" s="5" t="s">
        <v>261</v>
      </c>
      <c r="G1308" s="92" t="s">
        <v>584</v>
      </c>
      <c r="H1308" s="92" t="s">
        <v>591</v>
      </c>
      <c r="I1308" s="98">
        <v>43</v>
      </c>
      <c r="J1308" s="5">
        <v>1</v>
      </c>
      <c r="K1308" s="5">
        <v>0</v>
      </c>
      <c r="L1308" s="5">
        <v>1</v>
      </c>
      <c r="M1308" s="5">
        <v>0</v>
      </c>
      <c r="N1308" s="5">
        <v>1</v>
      </c>
      <c r="O1308" s="5">
        <v>1</v>
      </c>
    </row>
    <row r="1309" spans="1:15" hidden="1">
      <c r="A1309">
        <v>830</v>
      </c>
      <c r="B1309" s="93" t="s">
        <v>320</v>
      </c>
      <c r="C1309" t="s">
        <v>13</v>
      </c>
      <c r="E1309" s="5">
        <v>514</v>
      </c>
      <c r="F1309" s="5" t="s">
        <v>261</v>
      </c>
      <c r="G1309" s="92" t="s">
        <v>584</v>
      </c>
      <c r="H1309" s="92" t="s">
        <v>591</v>
      </c>
      <c r="I1309" s="98">
        <v>43</v>
      </c>
    </row>
    <row r="1310" spans="1:15" hidden="1">
      <c r="A1310">
        <v>162</v>
      </c>
      <c r="B1310" s="93" t="s">
        <v>326</v>
      </c>
      <c r="C1310" t="s">
        <v>327</v>
      </c>
      <c r="E1310" s="5">
        <v>514</v>
      </c>
      <c r="F1310" s="5" t="s">
        <v>261</v>
      </c>
      <c r="G1310" s="92" t="s">
        <v>584</v>
      </c>
      <c r="H1310" s="92" t="s">
        <v>591</v>
      </c>
      <c r="I1310" s="98">
        <v>43</v>
      </c>
    </row>
    <row r="1311" spans="1:15" hidden="1">
      <c r="A1311">
        <v>166</v>
      </c>
      <c r="B1311" s="93" t="s">
        <v>328</v>
      </c>
      <c r="C1311" t="s">
        <v>329</v>
      </c>
      <c r="E1311" s="5">
        <v>514</v>
      </c>
      <c r="F1311" s="5" t="s">
        <v>261</v>
      </c>
      <c r="G1311" s="92" t="s">
        <v>584</v>
      </c>
      <c r="H1311" s="92" t="s">
        <v>591</v>
      </c>
      <c r="I1311" s="98">
        <v>43</v>
      </c>
    </row>
    <row r="1312" spans="1:15" hidden="1">
      <c r="A1312">
        <v>191</v>
      </c>
      <c r="B1312" s="93" t="s">
        <v>337</v>
      </c>
      <c r="C1312" t="s">
        <v>338</v>
      </c>
      <c r="E1312" s="5">
        <v>514</v>
      </c>
      <c r="F1312" s="5" t="s">
        <v>261</v>
      </c>
      <c r="G1312" s="92" t="s">
        <v>584</v>
      </c>
      <c r="H1312" s="92" t="s">
        <v>591</v>
      </c>
      <c r="I1312" s="98">
        <v>43</v>
      </c>
      <c r="J1312" s="5">
        <v>1</v>
      </c>
    </row>
    <row r="1313" spans="1:15" hidden="1">
      <c r="A1313">
        <v>196</v>
      </c>
      <c r="B1313" s="93" t="s">
        <v>341</v>
      </c>
      <c r="C1313" t="s">
        <v>154</v>
      </c>
      <c r="E1313" s="5">
        <v>514</v>
      </c>
      <c r="F1313" s="5" t="s">
        <v>261</v>
      </c>
      <c r="G1313" s="92" t="s">
        <v>584</v>
      </c>
      <c r="H1313" s="92" t="s">
        <v>591</v>
      </c>
      <c r="I1313" s="98">
        <v>43</v>
      </c>
      <c r="J1313" s="5">
        <v>1</v>
      </c>
      <c r="K1313" s="5">
        <v>0</v>
      </c>
      <c r="L1313" s="5">
        <v>1</v>
      </c>
      <c r="M1313" s="5">
        <v>0</v>
      </c>
      <c r="N1313" s="5">
        <v>1</v>
      </c>
      <c r="O1313" s="5">
        <v>1</v>
      </c>
    </row>
    <row r="1314" spans="1:15" hidden="1">
      <c r="A1314">
        <v>203</v>
      </c>
      <c r="B1314" s="93" t="s">
        <v>342</v>
      </c>
      <c r="C1314" t="s">
        <v>343</v>
      </c>
      <c r="E1314" s="5">
        <v>514</v>
      </c>
      <c r="F1314" s="5" t="s">
        <v>261</v>
      </c>
      <c r="G1314" s="92" t="s">
        <v>584</v>
      </c>
      <c r="H1314" s="92" t="s">
        <v>591</v>
      </c>
      <c r="I1314" s="98">
        <v>43</v>
      </c>
      <c r="J1314" s="5">
        <v>1</v>
      </c>
      <c r="K1314" s="5">
        <v>0</v>
      </c>
      <c r="L1314" s="5">
        <v>1</v>
      </c>
      <c r="M1314" s="5">
        <v>1</v>
      </c>
      <c r="N1314" s="5">
        <v>1</v>
      </c>
      <c r="O1314" s="5">
        <v>1</v>
      </c>
    </row>
    <row r="1315" spans="1:15" hidden="1">
      <c r="A1315">
        <v>208</v>
      </c>
      <c r="B1315" s="93" t="s">
        <v>348</v>
      </c>
      <c r="C1315" t="s">
        <v>14</v>
      </c>
      <c r="E1315" s="5">
        <v>514</v>
      </c>
      <c r="F1315" s="5" t="s">
        <v>261</v>
      </c>
      <c r="G1315" s="92" t="s">
        <v>584</v>
      </c>
      <c r="H1315" s="92" t="s">
        <v>591</v>
      </c>
      <c r="I1315" s="98">
        <v>43</v>
      </c>
      <c r="J1315" s="5">
        <v>1</v>
      </c>
      <c r="K1315" s="5">
        <v>0</v>
      </c>
      <c r="L1315" s="5">
        <v>1</v>
      </c>
      <c r="M1315" s="5">
        <v>0</v>
      </c>
      <c r="N1315" s="5">
        <v>1</v>
      </c>
      <c r="O1315" s="5">
        <v>1</v>
      </c>
    </row>
    <row r="1316" spans="1:15" hidden="1">
      <c r="A1316">
        <v>233</v>
      </c>
      <c r="B1316" s="93" t="s">
        <v>357</v>
      </c>
      <c r="C1316" t="s">
        <v>15</v>
      </c>
      <c r="E1316" s="5">
        <v>514</v>
      </c>
      <c r="F1316" s="5" t="s">
        <v>261</v>
      </c>
      <c r="G1316" s="92" t="s">
        <v>584</v>
      </c>
      <c r="H1316" s="92" t="s">
        <v>591</v>
      </c>
      <c r="I1316" s="98">
        <v>43</v>
      </c>
      <c r="J1316" s="5">
        <v>1</v>
      </c>
      <c r="K1316" s="5">
        <v>1</v>
      </c>
      <c r="L1316" s="5">
        <v>1</v>
      </c>
      <c r="M1316" s="5">
        <v>1</v>
      </c>
      <c r="N1316" s="5">
        <v>0</v>
      </c>
      <c r="O1316" s="5">
        <v>1</v>
      </c>
    </row>
    <row r="1317" spans="1:15" hidden="1">
      <c r="A1317">
        <v>234</v>
      </c>
      <c r="B1317" s="93" t="s">
        <v>361</v>
      </c>
      <c r="C1317" t="s">
        <v>362</v>
      </c>
      <c r="E1317" s="5">
        <v>514</v>
      </c>
      <c r="F1317" s="5" t="s">
        <v>261</v>
      </c>
      <c r="G1317" s="92" t="s">
        <v>584</v>
      </c>
      <c r="H1317" s="92" t="s">
        <v>591</v>
      </c>
      <c r="I1317" s="98">
        <v>43</v>
      </c>
    </row>
    <row r="1318" spans="1:15" hidden="1">
      <c r="A1318">
        <v>246</v>
      </c>
      <c r="B1318" s="93" t="s">
        <v>364</v>
      </c>
      <c r="C1318" t="s">
        <v>16</v>
      </c>
      <c r="E1318" s="5">
        <v>514</v>
      </c>
      <c r="F1318" s="5" t="s">
        <v>261</v>
      </c>
      <c r="G1318" s="92" t="s">
        <v>584</v>
      </c>
      <c r="H1318" s="92" t="s">
        <v>591</v>
      </c>
      <c r="I1318" s="98">
        <v>43</v>
      </c>
      <c r="J1318" s="5">
        <v>1</v>
      </c>
      <c r="K1318" s="5">
        <v>0</v>
      </c>
      <c r="L1318" s="5">
        <v>1</v>
      </c>
      <c r="M1318" s="5">
        <v>1</v>
      </c>
      <c r="N1318" s="5">
        <v>1</v>
      </c>
      <c r="O1318" s="5">
        <v>1</v>
      </c>
    </row>
    <row r="1319" spans="1:15" hidden="1">
      <c r="A1319">
        <v>250</v>
      </c>
      <c r="B1319" s="93" t="s">
        <v>365</v>
      </c>
      <c r="C1319" t="s">
        <v>17</v>
      </c>
      <c r="E1319" s="5">
        <v>514</v>
      </c>
      <c r="F1319" s="5" t="s">
        <v>261</v>
      </c>
      <c r="G1319" s="92" t="s">
        <v>584</v>
      </c>
      <c r="H1319" s="92" t="s">
        <v>591</v>
      </c>
      <c r="I1319" s="98">
        <v>43</v>
      </c>
      <c r="J1319" s="5">
        <v>1</v>
      </c>
      <c r="K1319" s="5">
        <v>0</v>
      </c>
      <c r="L1319" s="5">
        <v>1</v>
      </c>
      <c r="M1319" s="5">
        <v>0</v>
      </c>
      <c r="N1319" s="5">
        <v>1</v>
      </c>
      <c r="O1319" s="5">
        <v>1</v>
      </c>
    </row>
    <row r="1320" spans="1:15" hidden="1">
      <c r="A1320">
        <v>276</v>
      </c>
      <c r="B1320" s="93" t="s">
        <v>373</v>
      </c>
      <c r="C1320" t="s">
        <v>18</v>
      </c>
      <c r="E1320" s="5">
        <v>514</v>
      </c>
      <c r="F1320" s="5" t="s">
        <v>261</v>
      </c>
      <c r="G1320" s="92" t="s">
        <v>584</v>
      </c>
      <c r="H1320" s="92" t="s">
        <v>591</v>
      </c>
      <c r="I1320" s="98">
        <v>43</v>
      </c>
      <c r="J1320" s="5">
        <v>1</v>
      </c>
      <c r="K1320" s="5">
        <v>0</v>
      </c>
      <c r="L1320" s="5">
        <v>1</v>
      </c>
      <c r="M1320" s="5">
        <v>0</v>
      </c>
      <c r="N1320" s="5">
        <v>1</v>
      </c>
      <c r="O1320" s="5">
        <v>1</v>
      </c>
    </row>
    <row r="1321" spans="1:15" hidden="1">
      <c r="A1321">
        <v>292</v>
      </c>
      <c r="B1321" s="93" t="s">
        <v>375</v>
      </c>
      <c r="C1321" t="s">
        <v>376</v>
      </c>
      <c r="E1321" s="5">
        <v>514</v>
      </c>
      <c r="F1321" s="5" t="s">
        <v>261</v>
      </c>
      <c r="G1321" s="92" t="s">
        <v>584</v>
      </c>
      <c r="H1321" s="92" t="s">
        <v>591</v>
      </c>
      <c r="I1321" s="98">
        <v>43</v>
      </c>
    </row>
    <row r="1322" spans="1:15" hidden="1">
      <c r="A1322">
        <v>300</v>
      </c>
      <c r="B1322" s="93" t="s">
        <v>377</v>
      </c>
      <c r="C1322" t="s">
        <v>19</v>
      </c>
      <c r="E1322" s="5">
        <v>514</v>
      </c>
      <c r="F1322" s="5" t="s">
        <v>261</v>
      </c>
      <c r="G1322" s="92" t="s">
        <v>584</v>
      </c>
      <c r="H1322" s="92" t="s">
        <v>591</v>
      </c>
      <c r="I1322" s="98">
        <v>43</v>
      </c>
      <c r="J1322" s="5">
        <v>0</v>
      </c>
    </row>
    <row r="1323" spans="1:15" hidden="1">
      <c r="A1323">
        <v>304</v>
      </c>
      <c r="B1323" s="93" t="s">
        <v>378</v>
      </c>
      <c r="C1323" t="s">
        <v>189</v>
      </c>
      <c r="E1323" s="5">
        <v>514</v>
      </c>
      <c r="F1323" s="5" t="s">
        <v>261</v>
      </c>
      <c r="G1323" s="92" t="s">
        <v>584</v>
      </c>
      <c r="H1323" s="92" t="s">
        <v>591</v>
      </c>
      <c r="I1323" s="98">
        <v>43</v>
      </c>
    </row>
    <row r="1324" spans="1:15" hidden="1">
      <c r="A1324">
        <v>831</v>
      </c>
      <c r="B1324" s="93" t="s">
        <v>383</v>
      </c>
      <c r="C1324" t="s">
        <v>384</v>
      </c>
      <c r="E1324" s="5">
        <v>514</v>
      </c>
      <c r="F1324" s="5" t="s">
        <v>261</v>
      </c>
      <c r="G1324" s="92" t="s">
        <v>584</v>
      </c>
      <c r="H1324" s="92" t="s">
        <v>591</v>
      </c>
      <c r="I1324" s="98">
        <v>43</v>
      </c>
    </row>
    <row r="1325" spans="1:15" hidden="1">
      <c r="A1325">
        <v>334</v>
      </c>
      <c r="B1325" s="93" t="s">
        <v>389</v>
      </c>
      <c r="C1325" t="s">
        <v>390</v>
      </c>
      <c r="E1325" s="5">
        <v>514</v>
      </c>
      <c r="F1325" s="5" t="s">
        <v>261</v>
      </c>
      <c r="G1325" s="92" t="s">
        <v>584</v>
      </c>
      <c r="H1325" s="92" t="s">
        <v>591</v>
      </c>
      <c r="I1325" s="98">
        <v>43</v>
      </c>
    </row>
    <row r="1326" spans="1:15" hidden="1">
      <c r="A1326">
        <v>336</v>
      </c>
      <c r="B1326" s="93" t="s">
        <v>391</v>
      </c>
      <c r="C1326" t="s">
        <v>392</v>
      </c>
      <c r="E1326" s="5">
        <v>514</v>
      </c>
      <c r="F1326" s="5" t="s">
        <v>261</v>
      </c>
      <c r="G1326" s="92" t="s">
        <v>584</v>
      </c>
      <c r="H1326" s="92" t="s">
        <v>591</v>
      </c>
      <c r="I1326" s="98">
        <v>43</v>
      </c>
    </row>
    <row r="1327" spans="1:15" hidden="1">
      <c r="A1327">
        <v>348</v>
      </c>
      <c r="B1327" s="93" t="s">
        <v>394</v>
      </c>
      <c r="C1327" t="s">
        <v>2</v>
      </c>
      <c r="E1327" s="5">
        <v>514</v>
      </c>
      <c r="F1327" s="5" t="s">
        <v>261</v>
      </c>
      <c r="G1327" s="92" t="s">
        <v>584</v>
      </c>
      <c r="H1327" s="92" t="s">
        <v>591</v>
      </c>
      <c r="I1327" s="98">
        <v>43</v>
      </c>
      <c r="J1327" s="5">
        <v>1</v>
      </c>
      <c r="K1327" s="5">
        <v>1</v>
      </c>
      <c r="L1327" s="5">
        <v>1</v>
      </c>
      <c r="M1327" s="5">
        <v>1</v>
      </c>
      <c r="N1327" s="5">
        <v>1</v>
      </c>
      <c r="O1327" s="5">
        <v>1</v>
      </c>
    </row>
    <row r="1328" spans="1:15" hidden="1">
      <c r="A1328">
        <v>352</v>
      </c>
      <c r="B1328" s="93" t="s">
        <v>395</v>
      </c>
      <c r="C1328" t="s">
        <v>20</v>
      </c>
      <c r="E1328" s="5">
        <v>514</v>
      </c>
      <c r="F1328" s="5" t="s">
        <v>261</v>
      </c>
      <c r="G1328" s="92" t="s">
        <v>584</v>
      </c>
      <c r="H1328" s="92" t="s">
        <v>591</v>
      </c>
      <c r="I1328" s="98">
        <v>43</v>
      </c>
      <c r="J1328" s="5">
        <v>0</v>
      </c>
    </row>
    <row r="1329" spans="1:15" hidden="1">
      <c r="A1329">
        <v>372</v>
      </c>
      <c r="B1329" s="93" t="s">
        <v>400</v>
      </c>
      <c r="C1329" t="s">
        <v>21</v>
      </c>
      <c r="E1329" s="5">
        <v>514</v>
      </c>
      <c r="F1329" s="5" t="s">
        <v>261</v>
      </c>
      <c r="G1329" s="92" t="s">
        <v>584</v>
      </c>
      <c r="H1329" s="92" t="s">
        <v>591</v>
      </c>
      <c r="I1329" s="98">
        <v>43</v>
      </c>
      <c r="J1329" s="5">
        <v>1</v>
      </c>
      <c r="K1329" s="5">
        <v>0</v>
      </c>
      <c r="L1329" s="5">
        <v>1</v>
      </c>
      <c r="M1329" s="5">
        <v>0</v>
      </c>
      <c r="N1329" s="5">
        <v>1</v>
      </c>
      <c r="O1329" s="5">
        <v>1</v>
      </c>
    </row>
    <row r="1330" spans="1:15" hidden="1">
      <c r="A1330">
        <v>833</v>
      </c>
      <c r="B1330" s="93" t="s">
        <v>200</v>
      </c>
      <c r="C1330" t="s">
        <v>22</v>
      </c>
      <c r="E1330" s="5">
        <v>514</v>
      </c>
      <c r="F1330" s="5" t="s">
        <v>261</v>
      </c>
      <c r="G1330" s="92" t="s">
        <v>584</v>
      </c>
      <c r="H1330" s="92" t="s">
        <v>591</v>
      </c>
      <c r="I1330" s="98">
        <v>43</v>
      </c>
    </row>
    <row r="1331" spans="1:15" hidden="1">
      <c r="A1331">
        <v>376</v>
      </c>
      <c r="B1331" s="93" t="s">
        <v>401</v>
      </c>
      <c r="C1331" t="s">
        <v>402</v>
      </c>
      <c r="E1331" s="5">
        <v>514</v>
      </c>
      <c r="F1331" s="5" t="s">
        <v>261</v>
      </c>
      <c r="G1331" s="92" t="s">
        <v>584</v>
      </c>
      <c r="H1331" s="92" t="s">
        <v>591</v>
      </c>
      <c r="I1331" s="98">
        <v>43</v>
      </c>
      <c r="J1331" s="5">
        <v>1</v>
      </c>
      <c r="K1331" s="5">
        <v>0</v>
      </c>
      <c r="L1331" s="5">
        <v>1</v>
      </c>
      <c r="M1331" s="5">
        <v>1</v>
      </c>
      <c r="N1331" s="5">
        <v>1</v>
      </c>
      <c r="O1331" s="5">
        <v>1</v>
      </c>
    </row>
    <row r="1332" spans="1:15" hidden="1">
      <c r="A1332">
        <v>380</v>
      </c>
      <c r="B1332" s="93" t="s">
        <v>403</v>
      </c>
      <c r="C1332" t="s">
        <v>23</v>
      </c>
      <c r="E1332" s="5">
        <v>514</v>
      </c>
      <c r="F1332" s="5" t="s">
        <v>261</v>
      </c>
      <c r="G1332" s="92" t="s">
        <v>584</v>
      </c>
      <c r="H1332" s="92" t="s">
        <v>591</v>
      </c>
      <c r="I1332" s="98">
        <v>43</v>
      </c>
      <c r="J1332" s="5">
        <v>1</v>
      </c>
    </row>
    <row r="1333" spans="1:15" hidden="1">
      <c r="A1333">
        <v>392</v>
      </c>
      <c r="B1333" s="93" t="s">
        <v>405</v>
      </c>
      <c r="C1333" t="s">
        <v>37</v>
      </c>
      <c r="E1333" s="5">
        <v>514</v>
      </c>
      <c r="F1333" s="5" t="s">
        <v>261</v>
      </c>
      <c r="G1333" s="92" t="s">
        <v>584</v>
      </c>
      <c r="H1333" s="92" t="s">
        <v>591</v>
      </c>
      <c r="I1333" s="98">
        <v>43</v>
      </c>
      <c r="J1333" s="5">
        <v>1</v>
      </c>
      <c r="K1333" s="5">
        <v>0</v>
      </c>
      <c r="L1333" s="5">
        <v>1</v>
      </c>
      <c r="M1333" s="5">
        <v>0</v>
      </c>
      <c r="N1333" s="5">
        <v>1</v>
      </c>
      <c r="O1333" s="5">
        <v>1</v>
      </c>
    </row>
    <row r="1334" spans="1:15" hidden="1">
      <c r="A1334">
        <v>832</v>
      </c>
      <c r="B1334" s="93" t="s">
        <v>406</v>
      </c>
      <c r="C1334" t="s">
        <v>407</v>
      </c>
      <c r="E1334" s="5">
        <v>514</v>
      </c>
      <c r="F1334" s="5" t="s">
        <v>261</v>
      </c>
      <c r="G1334" s="92" t="s">
        <v>584</v>
      </c>
      <c r="H1334" s="92" t="s">
        <v>591</v>
      </c>
      <c r="I1334" s="98">
        <v>43</v>
      </c>
    </row>
    <row r="1335" spans="1:15" hidden="1">
      <c r="A1335">
        <v>428</v>
      </c>
      <c r="B1335" s="93" t="s">
        <v>416</v>
      </c>
      <c r="C1335" t="s">
        <v>24</v>
      </c>
      <c r="E1335" s="5">
        <v>514</v>
      </c>
      <c r="F1335" s="5" t="s">
        <v>261</v>
      </c>
      <c r="G1335" s="92" t="s">
        <v>584</v>
      </c>
      <c r="H1335" s="92" t="s">
        <v>591</v>
      </c>
      <c r="I1335" s="98">
        <v>43</v>
      </c>
      <c r="J1335" s="5">
        <v>1</v>
      </c>
    </row>
    <row r="1336" spans="1:15" hidden="1">
      <c r="A1336">
        <v>438</v>
      </c>
      <c r="B1336" s="93" t="s">
        <v>422</v>
      </c>
      <c r="C1336" t="s">
        <v>25</v>
      </c>
      <c r="E1336" s="5">
        <v>514</v>
      </c>
      <c r="F1336" s="5" t="s">
        <v>261</v>
      </c>
      <c r="G1336" s="92" t="s">
        <v>584</v>
      </c>
      <c r="H1336" s="92" t="s">
        <v>591</v>
      </c>
      <c r="I1336" s="98">
        <v>43</v>
      </c>
      <c r="J1336" s="5">
        <v>1</v>
      </c>
      <c r="K1336" s="5">
        <v>0</v>
      </c>
      <c r="L1336" s="5">
        <v>1</v>
      </c>
      <c r="M1336" s="5">
        <v>0</v>
      </c>
      <c r="N1336" s="5">
        <v>1</v>
      </c>
      <c r="O1336" s="5">
        <v>1</v>
      </c>
    </row>
    <row r="1337" spans="1:15" hidden="1">
      <c r="A1337">
        <v>440</v>
      </c>
      <c r="B1337" s="93" t="s">
        <v>423</v>
      </c>
      <c r="C1337" t="s">
        <v>26</v>
      </c>
      <c r="E1337" s="5">
        <v>514</v>
      </c>
      <c r="F1337" s="5" t="s">
        <v>261</v>
      </c>
      <c r="G1337" s="92" t="s">
        <v>584</v>
      </c>
      <c r="H1337" s="92" t="s">
        <v>591</v>
      </c>
      <c r="I1337" s="98">
        <v>43</v>
      </c>
      <c r="J1337" s="5">
        <v>1</v>
      </c>
      <c r="K1337" s="5">
        <v>0</v>
      </c>
      <c r="L1337" s="5">
        <v>1</v>
      </c>
      <c r="M1337" s="5">
        <v>0</v>
      </c>
      <c r="N1337" s="5">
        <v>1</v>
      </c>
      <c r="O1337" s="5">
        <v>1</v>
      </c>
    </row>
    <row r="1338" spans="1:15" hidden="1">
      <c r="A1338">
        <v>442</v>
      </c>
      <c r="B1338" s="93" t="s">
        <v>424</v>
      </c>
      <c r="C1338" t="s">
        <v>27</v>
      </c>
      <c r="E1338" s="5">
        <v>514</v>
      </c>
      <c r="F1338" s="5" t="s">
        <v>261</v>
      </c>
      <c r="G1338" s="92" t="s">
        <v>584</v>
      </c>
      <c r="H1338" s="92" t="s">
        <v>591</v>
      </c>
      <c r="I1338" s="98">
        <v>43</v>
      </c>
      <c r="J1338" s="5">
        <v>1</v>
      </c>
    </row>
    <row r="1339" spans="1:15" hidden="1">
      <c r="A1339">
        <v>470</v>
      </c>
      <c r="B1339" s="93" t="s">
        <v>430</v>
      </c>
      <c r="C1339" t="s">
        <v>28</v>
      </c>
      <c r="E1339" s="5">
        <v>514</v>
      </c>
      <c r="F1339" s="5" t="s">
        <v>261</v>
      </c>
      <c r="G1339" s="92" t="s">
        <v>584</v>
      </c>
      <c r="H1339" s="92" t="s">
        <v>591</v>
      </c>
      <c r="I1339" s="98">
        <v>43</v>
      </c>
      <c r="J1339" s="5">
        <v>1</v>
      </c>
    </row>
    <row r="1340" spans="1:15" hidden="1">
      <c r="A1340">
        <v>492</v>
      </c>
      <c r="B1340" s="93" t="s">
        <v>437</v>
      </c>
      <c r="C1340" t="s">
        <v>29</v>
      </c>
      <c r="E1340" s="5">
        <v>514</v>
      </c>
      <c r="F1340" s="5" t="s">
        <v>261</v>
      </c>
      <c r="G1340" s="92" t="s">
        <v>584</v>
      </c>
      <c r="H1340" s="92" t="s">
        <v>591</v>
      </c>
      <c r="I1340" s="98">
        <v>43</v>
      </c>
    </row>
    <row r="1341" spans="1:15" hidden="1">
      <c r="A1341">
        <v>499</v>
      </c>
      <c r="B1341" s="93" t="s">
        <v>202</v>
      </c>
      <c r="C1341" t="s">
        <v>194</v>
      </c>
      <c r="E1341" s="5">
        <v>514</v>
      </c>
      <c r="F1341" s="5" t="s">
        <v>261</v>
      </c>
      <c r="G1341" s="92" t="s">
        <v>584</v>
      </c>
      <c r="H1341" s="92" t="s">
        <v>591</v>
      </c>
      <c r="I1341" s="98">
        <v>43</v>
      </c>
    </row>
    <row r="1342" spans="1:15" hidden="1">
      <c r="A1342">
        <v>528</v>
      </c>
      <c r="B1342" s="93" t="s">
        <v>446</v>
      </c>
      <c r="C1342" t="s">
        <v>30</v>
      </c>
      <c r="E1342" s="5">
        <v>514</v>
      </c>
      <c r="F1342" s="5" t="s">
        <v>261</v>
      </c>
      <c r="G1342" s="92" t="s">
        <v>584</v>
      </c>
      <c r="H1342" s="92" t="s">
        <v>591</v>
      </c>
      <c r="I1342" s="98">
        <v>43</v>
      </c>
      <c r="J1342" s="5">
        <v>1</v>
      </c>
      <c r="K1342" s="5">
        <v>0</v>
      </c>
      <c r="L1342" s="5">
        <v>1</v>
      </c>
      <c r="M1342" s="5">
        <v>1</v>
      </c>
      <c r="N1342" s="5">
        <v>1</v>
      </c>
      <c r="O1342" s="5">
        <v>1</v>
      </c>
    </row>
    <row r="1343" spans="1:15" hidden="1">
      <c r="A1343">
        <v>554</v>
      </c>
      <c r="B1343" s="93" t="s">
        <v>448</v>
      </c>
      <c r="C1343" t="s">
        <v>40</v>
      </c>
      <c r="E1343" s="5">
        <v>514</v>
      </c>
      <c r="F1343" s="5" t="s">
        <v>261</v>
      </c>
      <c r="G1343" s="92" t="s">
        <v>584</v>
      </c>
      <c r="H1343" s="92" t="s">
        <v>591</v>
      </c>
      <c r="I1343" s="98">
        <v>43</v>
      </c>
      <c r="J1343" s="5">
        <v>1</v>
      </c>
      <c r="K1343" s="5">
        <v>0</v>
      </c>
      <c r="L1343" s="5">
        <v>1</v>
      </c>
      <c r="M1343" s="5">
        <v>1</v>
      </c>
      <c r="N1343" s="5">
        <v>1</v>
      </c>
      <c r="O1343" s="5">
        <v>1</v>
      </c>
    </row>
    <row r="1344" spans="1:15" hidden="1">
      <c r="A1344">
        <v>574</v>
      </c>
      <c r="B1344" s="93" t="s">
        <v>453</v>
      </c>
      <c r="C1344" t="s">
        <v>454</v>
      </c>
      <c r="E1344" s="5">
        <v>514</v>
      </c>
      <c r="F1344" s="5" t="s">
        <v>261</v>
      </c>
      <c r="G1344" s="92" t="s">
        <v>584</v>
      </c>
      <c r="H1344" s="92" t="s">
        <v>591</v>
      </c>
      <c r="I1344" s="98">
        <v>43</v>
      </c>
    </row>
    <row r="1345" spans="1:15" hidden="1">
      <c r="A1345">
        <v>578</v>
      </c>
      <c r="B1345" s="93" t="s">
        <v>456</v>
      </c>
      <c r="C1345" t="s">
        <v>31</v>
      </c>
      <c r="E1345" s="5">
        <v>514</v>
      </c>
      <c r="F1345" s="5" t="s">
        <v>261</v>
      </c>
      <c r="G1345" s="92" t="s">
        <v>584</v>
      </c>
      <c r="H1345" s="92" t="s">
        <v>591</v>
      </c>
      <c r="I1345" s="98">
        <v>43</v>
      </c>
      <c r="J1345" s="5">
        <v>1</v>
      </c>
      <c r="K1345" s="5">
        <v>0</v>
      </c>
      <c r="L1345" s="5">
        <v>1</v>
      </c>
      <c r="M1345" s="5">
        <v>0</v>
      </c>
      <c r="N1345" s="5">
        <v>1</v>
      </c>
      <c r="O1345" s="5">
        <v>1</v>
      </c>
    </row>
    <row r="1346" spans="1:15" hidden="1">
      <c r="A1346">
        <v>616</v>
      </c>
      <c r="B1346" s="93" t="s">
        <v>467</v>
      </c>
      <c r="C1346" t="s">
        <v>3</v>
      </c>
      <c r="E1346" s="5">
        <v>514</v>
      </c>
      <c r="F1346" s="5" t="s">
        <v>261</v>
      </c>
      <c r="G1346" s="92" t="s">
        <v>584</v>
      </c>
      <c r="H1346" s="92" t="s">
        <v>591</v>
      </c>
      <c r="I1346" s="98">
        <v>43</v>
      </c>
      <c r="J1346" s="5">
        <v>1</v>
      </c>
      <c r="K1346" s="98">
        <v>0</v>
      </c>
      <c r="L1346" s="5">
        <v>1</v>
      </c>
      <c r="M1346" s="98">
        <v>1</v>
      </c>
      <c r="N1346" s="5">
        <v>1</v>
      </c>
      <c r="O1346" s="98">
        <v>1</v>
      </c>
    </row>
    <row r="1347" spans="1:15" hidden="1">
      <c r="A1347">
        <v>620</v>
      </c>
      <c r="B1347" s="93" t="s">
        <v>468</v>
      </c>
      <c r="C1347" t="s">
        <v>32</v>
      </c>
      <c r="E1347" s="5">
        <v>514</v>
      </c>
      <c r="F1347" s="5" t="s">
        <v>261</v>
      </c>
      <c r="G1347" s="92" t="s">
        <v>584</v>
      </c>
      <c r="H1347" s="92" t="s">
        <v>591</v>
      </c>
      <c r="I1347" s="98">
        <v>43</v>
      </c>
      <c r="J1347" s="5">
        <v>1</v>
      </c>
      <c r="K1347" s="5">
        <v>1</v>
      </c>
      <c r="L1347" s="5">
        <v>1</v>
      </c>
      <c r="M1347" s="5">
        <v>1</v>
      </c>
      <c r="N1347" s="5">
        <v>1</v>
      </c>
      <c r="O1347" s="5">
        <v>1</v>
      </c>
    </row>
    <row r="1348" spans="1:15" hidden="1">
      <c r="A1348">
        <v>498</v>
      </c>
      <c r="B1348" s="93" t="s">
        <v>203</v>
      </c>
      <c r="C1348" t="s">
        <v>4</v>
      </c>
      <c r="E1348" s="5">
        <v>514</v>
      </c>
      <c r="F1348" s="5" t="s">
        <v>261</v>
      </c>
      <c r="G1348" s="92" t="s">
        <v>584</v>
      </c>
      <c r="H1348" s="92" t="s">
        <v>591</v>
      </c>
      <c r="I1348" s="98">
        <v>43</v>
      </c>
      <c r="O1348">
        <v>0</v>
      </c>
    </row>
    <row r="1349" spans="1:15" hidden="1">
      <c r="A1349">
        <v>642</v>
      </c>
      <c r="B1349" s="93" t="s">
        <v>474</v>
      </c>
      <c r="C1349" t="s">
        <v>5</v>
      </c>
      <c r="E1349" s="5">
        <v>514</v>
      </c>
      <c r="F1349" s="5" t="s">
        <v>261</v>
      </c>
      <c r="G1349" s="92" t="s">
        <v>584</v>
      </c>
      <c r="H1349" s="92" t="s">
        <v>591</v>
      </c>
      <c r="I1349" s="98">
        <v>43</v>
      </c>
      <c r="J1349" s="5">
        <v>1</v>
      </c>
      <c r="K1349" s="5">
        <v>1</v>
      </c>
      <c r="L1349" s="5">
        <v>1</v>
      </c>
      <c r="M1349" s="5">
        <v>0</v>
      </c>
      <c r="N1349" s="5">
        <v>1</v>
      </c>
      <c r="O1349" s="5">
        <v>1</v>
      </c>
    </row>
    <row r="1350" spans="1:15" hidden="1">
      <c r="A1350">
        <v>643</v>
      </c>
      <c r="B1350" s="93" t="s">
        <v>475</v>
      </c>
      <c r="C1350" t="s">
        <v>6</v>
      </c>
      <c r="E1350" s="5">
        <v>514</v>
      </c>
      <c r="F1350" s="5" t="s">
        <v>261</v>
      </c>
      <c r="G1350" s="92" t="s">
        <v>584</v>
      </c>
      <c r="H1350" s="92" t="s">
        <v>591</v>
      </c>
      <c r="I1350" s="98">
        <v>43</v>
      </c>
      <c r="J1350" s="5">
        <v>0</v>
      </c>
      <c r="K1350" s="5">
        <v>0</v>
      </c>
      <c r="L1350" s="5">
        <v>1</v>
      </c>
      <c r="M1350" s="5">
        <v>0</v>
      </c>
      <c r="N1350" s="5">
        <v>1</v>
      </c>
      <c r="O1350" s="5">
        <v>1</v>
      </c>
    </row>
    <row r="1351" spans="1:15" hidden="1">
      <c r="A1351">
        <v>666</v>
      </c>
      <c r="B1351" s="93" t="s">
        <v>484</v>
      </c>
      <c r="C1351" t="s">
        <v>485</v>
      </c>
      <c r="E1351" s="5">
        <v>514</v>
      </c>
      <c r="F1351" s="5" t="s">
        <v>261</v>
      </c>
      <c r="G1351" s="92" t="s">
        <v>584</v>
      </c>
      <c r="H1351" s="92" t="s">
        <v>591</v>
      </c>
      <c r="I1351" s="98">
        <v>43</v>
      </c>
    </row>
    <row r="1352" spans="1:15" hidden="1">
      <c r="A1352">
        <v>674</v>
      </c>
      <c r="B1352" s="93" t="s">
        <v>489</v>
      </c>
      <c r="C1352" t="s">
        <v>33</v>
      </c>
      <c r="E1352" s="5">
        <v>514</v>
      </c>
      <c r="F1352" s="5" t="s">
        <v>261</v>
      </c>
      <c r="G1352" s="92" t="s">
        <v>584</v>
      </c>
      <c r="H1352" s="92" t="s">
        <v>591</v>
      </c>
      <c r="I1352" s="98">
        <v>43</v>
      </c>
    </row>
    <row r="1353" spans="1:15" hidden="1">
      <c r="A1353">
        <v>688</v>
      </c>
      <c r="B1353" s="93" t="s">
        <v>204</v>
      </c>
      <c r="C1353" t="s">
        <v>193</v>
      </c>
      <c r="E1353" s="5">
        <v>514</v>
      </c>
      <c r="F1353" s="5" t="s">
        <v>261</v>
      </c>
      <c r="G1353" s="92" t="s">
        <v>584</v>
      </c>
      <c r="H1353" s="92" t="s">
        <v>591</v>
      </c>
      <c r="I1353" s="98">
        <v>43</v>
      </c>
    </row>
    <row r="1354" spans="1:15" hidden="1">
      <c r="A1354">
        <v>703</v>
      </c>
      <c r="B1354" s="93" t="s">
        <v>496</v>
      </c>
      <c r="C1354" t="s">
        <v>7</v>
      </c>
      <c r="E1354" s="5">
        <v>514</v>
      </c>
      <c r="F1354" s="5" t="s">
        <v>261</v>
      </c>
      <c r="G1354" s="92" t="s">
        <v>584</v>
      </c>
      <c r="H1354" s="92" t="s">
        <v>591</v>
      </c>
      <c r="I1354" s="98">
        <v>43</v>
      </c>
      <c r="J1354" s="5">
        <v>1</v>
      </c>
      <c r="K1354" s="5">
        <v>0</v>
      </c>
      <c r="L1354" s="5">
        <v>1</v>
      </c>
      <c r="M1354" s="5">
        <v>0</v>
      </c>
      <c r="N1354" s="5">
        <v>1</v>
      </c>
      <c r="O1354" s="5">
        <v>1</v>
      </c>
    </row>
    <row r="1355" spans="1:15" hidden="1">
      <c r="A1355">
        <v>705</v>
      </c>
      <c r="B1355" s="93" t="s">
        <v>497</v>
      </c>
      <c r="C1355" t="s">
        <v>498</v>
      </c>
      <c r="E1355" s="5">
        <v>514</v>
      </c>
      <c r="F1355" s="5" t="s">
        <v>261</v>
      </c>
      <c r="G1355" s="92" t="s">
        <v>584</v>
      </c>
      <c r="H1355" s="92" t="s">
        <v>591</v>
      </c>
      <c r="I1355" s="98">
        <v>43</v>
      </c>
      <c r="J1355" s="5">
        <v>1</v>
      </c>
      <c r="K1355" s="5">
        <v>1</v>
      </c>
      <c r="L1355" s="5">
        <v>1</v>
      </c>
      <c r="M1355" s="5">
        <v>0</v>
      </c>
      <c r="N1355" s="5">
        <v>1</v>
      </c>
      <c r="O1355" s="5">
        <v>1</v>
      </c>
    </row>
    <row r="1356" spans="1:15" hidden="1">
      <c r="A1356">
        <v>724</v>
      </c>
      <c r="B1356" s="93" t="s">
        <v>504</v>
      </c>
      <c r="C1356" t="s">
        <v>34</v>
      </c>
      <c r="E1356" s="5">
        <v>514</v>
      </c>
      <c r="F1356" s="5" t="s">
        <v>261</v>
      </c>
      <c r="G1356" s="92" t="s">
        <v>584</v>
      </c>
      <c r="H1356" s="92" t="s">
        <v>591</v>
      </c>
      <c r="I1356" s="98">
        <v>43</v>
      </c>
      <c r="J1356" s="5">
        <v>1</v>
      </c>
      <c r="K1356" s="5">
        <v>0</v>
      </c>
      <c r="L1356" s="5">
        <v>1</v>
      </c>
      <c r="M1356" s="5">
        <v>0</v>
      </c>
      <c r="N1356" s="5">
        <v>1</v>
      </c>
      <c r="O1356" s="5">
        <v>1</v>
      </c>
    </row>
    <row r="1357" spans="1:15" hidden="1">
      <c r="A1357">
        <v>744</v>
      </c>
      <c r="B1357" s="93" t="s">
        <v>510</v>
      </c>
      <c r="C1357" t="s">
        <v>511</v>
      </c>
      <c r="E1357" s="5">
        <v>514</v>
      </c>
      <c r="F1357" s="5" t="s">
        <v>261</v>
      </c>
      <c r="G1357" s="92" t="s">
        <v>584</v>
      </c>
      <c r="H1357" s="92" t="s">
        <v>591</v>
      </c>
      <c r="I1357" s="98">
        <v>43</v>
      </c>
    </row>
    <row r="1358" spans="1:15" hidden="1">
      <c r="A1358">
        <v>752</v>
      </c>
      <c r="B1358" s="93" t="s">
        <v>514</v>
      </c>
      <c r="C1358" t="s">
        <v>35</v>
      </c>
      <c r="E1358" s="5">
        <v>514</v>
      </c>
      <c r="F1358" s="5" t="s">
        <v>261</v>
      </c>
      <c r="G1358" s="92" t="s">
        <v>584</v>
      </c>
      <c r="H1358" s="92" t="s">
        <v>591</v>
      </c>
      <c r="I1358" s="98">
        <v>43</v>
      </c>
      <c r="J1358" s="5">
        <v>1</v>
      </c>
      <c r="K1358" s="5">
        <v>0</v>
      </c>
      <c r="L1358" s="5">
        <v>1</v>
      </c>
      <c r="M1358" s="5">
        <v>0</v>
      </c>
      <c r="N1358" s="5">
        <v>1</v>
      </c>
      <c r="O1358" s="5">
        <v>1</v>
      </c>
    </row>
    <row r="1359" spans="1:15" hidden="1">
      <c r="A1359">
        <v>756</v>
      </c>
      <c r="B1359" s="93" t="s">
        <v>515</v>
      </c>
      <c r="C1359" t="s">
        <v>36</v>
      </c>
      <c r="E1359" s="5">
        <v>514</v>
      </c>
      <c r="F1359" s="5" t="s">
        <v>261</v>
      </c>
      <c r="G1359" s="92" t="s">
        <v>584</v>
      </c>
      <c r="H1359" s="92" t="s">
        <v>591</v>
      </c>
      <c r="I1359" s="98">
        <v>43</v>
      </c>
      <c r="J1359" s="5">
        <v>1</v>
      </c>
      <c r="K1359" s="5"/>
      <c r="L1359" s="5"/>
      <c r="M1359" s="5"/>
      <c r="N1359" s="5">
        <v>1</v>
      </c>
      <c r="O1359" s="5">
        <v>1</v>
      </c>
    </row>
    <row r="1360" spans="1:15" hidden="1">
      <c r="A1360">
        <v>807</v>
      </c>
      <c r="B1360" s="93" t="s">
        <v>519</v>
      </c>
      <c r="C1360" t="s">
        <v>520</v>
      </c>
      <c r="E1360" s="5">
        <v>514</v>
      </c>
      <c r="F1360" s="5" t="s">
        <v>261</v>
      </c>
      <c r="G1360" s="92" t="s">
        <v>584</v>
      </c>
      <c r="H1360" s="92" t="s">
        <v>591</v>
      </c>
      <c r="I1360" s="98">
        <v>43</v>
      </c>
    </row>
    <row r="1361" spans="1:15" hidden="1">
      <c r="A1361">
        <v>804</v>
      </c>
      <c r="B1361" s="93" t="s">
        <v>531</v>
      </c>
      <c r="C1361" t="s">
        <v>8</v>
      </c>
      <c r="E1361" s="5">
        <v>514</v>
      </c>
      <c r="F1361" s="5" t="s">
        <v>261</v>
      </c>
      <c r="G1361" s="92" t="s">
        <v>584</v>
      </c>
      <c r="H1361" s="92" t="s">
        <v>591</v>
      </c>
      <c r="I1361" s="98">
        <v>43</v>
      </c>
      <c r="J1361" s="5">
        <v>0</v>
      </c>
      <c r="K1361" s="5">
        <v>0</v>
      </c>
      <c r="L1361" s="5">
        <v>1</v>
      </c>
      <c r="M1361" s="5">
        <v>0</v>
      </c>
      <c r="N1361" s="5">
        <v>1</v>
      </c>
      <c r="O1361" s="5">
        <v>1</v>
      </c>
    </row>
    <row r="1362" spans="1:15" hidden="1">
      <c r="A1362">
        <v>826</v>
      </c>
      <c r="B1362" s="93" t="s">
        <v>533</v>
      </c>
      <c r="C1362" t="s">
        <v>534</v>
      </c>
      <c r="E1362" s="5">
        <v>514</v>
      </c>
      <c r="F1362" s="5" t="s">
        <v>261</v>
      </c>
      <c r="G1362" s="92" t="s">
        <v>584</v>
      </c>
      <c r="H1362" s="92" t="s">
        <v>591</v>
      </c>
      <c r="I1362" s="98">
        <v>43</v>
      </c>
      <c r="J1362" s="5">
        <v>1</v>
      </c>
    </row>
    <row r="1363" spans="1:15" hidden="1">
      <c r="A1363">
        <v>840</v>
      </c>
      <c r="B1363" s="93" t="s">
        <v>538</v>
      </c>
      <c r="C1363" t="s">
        <v>539</v>
      </c>
      <c r="E1363" s="5">
        <v>514</v>
      </c>
      <c r="F1363" s="5" t="s">
        <v>261</v>
      </c>
      <c r="G1363" s="92" t="s">
        <v>584</v>
      </c>
      <c r="H1363" s="92" t="s">
        <v>591</v>
      </c>
      <c r="I1363" s="98">
        <v>43</v>
      </c>
      <c r="J1363" s="5">
        <v>1</v>
      </c>
    </row>
    <row r="1364" spans="1:15" hidden="1">
      <c r="A1364">
        <v>12</v>
      </c>
      <c r="B1364" s="93" t="s">
        <v>276</v>
      </c>
      <c r="C1364" t="s">
        <v>41</v>
      </c>
      <c r="E1364">
        <v>746</v>
      </c>
      <c r="F1364" s="5" t="s">
        <v>253</v>
      </c>
      <c r="G1364" s="92" t="s">
        <v>584</v>
      </c>
      <c r="H1364" s="5" t="s">
        <v>591</v>
      </c>
      <c r="I1364" s="98">
        <v>44</v>
      </c>
      <c r="J1364" s="5">
        <v>1</v>
      </c>
      <c r="K1364" s="5">
        <v>1</v>
      </c>
      <c r="L1364" s="5">
        <v>1</v>
      </c>
      <c r="M1364" s="5">
        <v>0</v>
      </c>
      <c r="N1364" s="5">
        <v>1</v>
      </c>
      <c r="O1364" s="5">
        <v>1</v>
      </c>
    </row>
    <row r="1365" spans="1:15" hidden="1">
      <c r="A1365">
        <v>818</v>
      </c>
      <c r="B1365" s="93" t="s">
        <v>353</v>
      </c>
      <c r="C1365" t="s">
        <v>42</v>
      </c>
      <c r="E1365">
        <v>746</v>
      </c>
      <c r="F1365" s="5" t="s">
        <v>253</v>
      </c>
      <c r="G1365" s="92" t="s">
        <v>584</v>
      </c>
      <c r="H1365" s="5" t="s">
        <v>591</v>
      </c>
      <c r="I1365" s="98">
        <v>44</v>
      </c>
      <c r="J1365" s="5">
        <v>1</v>
      </c>
      <c r="K1365" s="5">
        <v>1</v>
      </c>
      <c r="L1365" s="5">
        <v>1</v>
      </c>
      <c r="M1365" s="5">
        <v>1</v>
      </c>
      <c r="N1365" s="5">
        <v>0</v>
      </c>
      <c r="O1365" s="5">
        <v>1</v>
      </c>
    </row>
    <row r="1366" spans="1:15" hidden="1">
      <c r="A1366">
        <v>434</v>
      </c>
      <c r="B1366" s="93" t="s">
        <v>420</v>
      </c>
      <c r="C1366" t="s">
        <v>421</v>
      </c>
      <c r="E1366">
        <v>746</v>
      </c>
      <c r="F1366" s="5" t="s">
        <v>253</v>
      </c>
      <c r="G1366" s="92" t="s">
        <v>584</v>
      </c>
      <c r="H1366" s="5" t="s">
        <v>591</v>
      </c>
      <c r="I1366" s="98">
        <v>44</v>
      </c>
      <c r="O1366">
        <v>0</v>
      </c>
    </row>
    <row r="1367" spans="1:15" hidden="1">
      <c r="A1367">
        <v>504</v>
      </c>
      <c r="B1367" s="93" t="s">
        <v>440</v>
      </c>
      <c r="C1367" t="s">
        <v>43</v>
      </c>
      <c r="E1367">
        <v>746</v>
      </c>
      <c r="F1367" s="5" t="s">
        <v>253</v>
      </c>
      <c r="G1367" s="92" t="s">
        <v>584</v>
      </c>
      <c r="H1367" s="5" t="s">
        <v>591</v>
      </c>
      <c r="I1367" s="98">
        <v>44</v>
      </c>
      <c r="J1367" s="5">
        <v>0</v>
      </c>
      <c r="K1367" s="5">
        <v>0</v>
      </c>
      <c r="L1367" s="5">
        <v>1</v>
      </c>
      <c r="M1367" s="5">
        <v>0</v>
      </c>
      <c r="N1367" s="5">
        <v>1</v>
      </c>
      <c r="O1367" s="5">
        <v>1</v>
      </c>
    </row>
    <row r="1368" spans="1:15" hidden="1">
      <c r="A1368">
        <v>788</v>
      </c>
      <c r="B1368" s="93" t="s">
        <v>525</v>
      </c>
      <c r="C1368" t="s">
        <v>44</v>
      </c>
      <c r="E1368">
        <v>746</v>
      </c>
      <c r="F1368" s="5" t="s">
        <v>253</v>
      </c>
      <c r="G1368" s="92" t="s">
        <v>584</v>
      </c>
      <c r="H1368" s="5" t="s">
        <v>591</v>
      </c>
      <c r="I1368" s="98">
        <v>44</v>
      </c>
      <c r="O1368">
        <v>1</v>
      </c>
    </row>
    <row r="1369" spans="1:15" hidden="1">
      <c r="A1369">
        <v>732</v>
      </c>
      <c r="B1369" s="93" t="s">
        <v>550</v>
      </c>
      <c r="C1369" t="s">
        <v>45</v>
      </c>
      <c r="E1369">
        <v>746</v>
      </c>
      <c r="F1369" s="5" t="s">
        <v>253</v>
      </c>
      <c r="G1369" s="92" t="s">
        <v>584</v>
      </c>
      <c r="H1369" s="5" t="s">
        <v>591</v>
      </c>
      <c r="I1369" s="98">
        <v>44</v>
      </c>
    </row>
    <row r="1370" spans="1:15" hidden="1">
      <c r="A1370">
        <v>24</v>
      </c>
      <c r="B1370" s="93" t="s">
        <v>279</v>
      </c>
      <c r="C1370" t="s">
        <v>46</v>
      </c>
      <c r="E1370">
        <v>738</v>
      </c>
      <c r="F1370" s="5" t="s">
        <v>254</v>
      </c>
      <c r="G1370" s="92" t="s">
        <v>584</v>
      </c>
      <c r="H1370" s="5" t="s">
        <v>591</v>
      </c>
      <c r="I1370" s="98">
        <v>45</v>
      </c>
      <c r="O1370">
        <v>1</v>
      </c>
    </row>
    <row r="1371" spans="1:15" hidden="1">
      <c r="A1371">
        <v>204</v>
      </c>
      <c r="B1371" s="93" t="s">
        <v>295</v>
      </c>
      <c r="C1371" t="s">
        <v>47</v>
      </c>
      <c r="E1371">
        <v>738</v>
      </c>
      <c r="F1371" s="5" t="s">
        <v>254</v>
      </c>
      <c r="G1371" s="92" t="s">
        <v>584</v>
      </c>
      <c r="H1371" s="5" t="s">
        <v>591</v>
      </c>
      <c r="I1371" s="98">
        <v>45</v>
      </c>
      <c r="O1371" s="5">
        <v>0</v>
      </c>
    </row>
    <row r="1372" spans="1:15" hidden="1">
      <c r="A1372">
        <v>72</v>
      </c>
      <c r="B1372" s="93" t="s">
        <v>302</v>
      </c>
      <c r="C1372" t="s">
        <v>303</v>
      </c>
      <c r="E1372">
        <v>738</v>
      </c>
      <c r="F1372" s="5" t="s">
        <v>254</v>
      </c>
      <c r="G1372" s="92" t="s">
        <v>584</v>
      </c>
      <c r="H1372" s="5" t="s">
        <v>591</v>
      </c>
      <c r="I1372" s="98">
        <v>45</v>
      </c>
      <c r="J1372" s="5">
        <v>1</v>
      </c>
      <c r="K1372" s="5">
        <v>1</v>
      </c>
      <c r="L1372" s="5">
        <v>1</v>
      </c>
      <c r="M1372" s="5">
        <v>1</v>
      </c>
      <c r="N1372" s="5">
        <v>1</v>
      </c>
      <c r="O1372" s="5">
        <v>1</v>
      </c>
    </row>
    <row r="1373" spans="1:15" hidden="1">
      <c r="A1373">
        <v>86</v>
      </c>
      <c r="B1373" s="93" t="s">
        <v>305</v>
      </c>
      <c r="C1373" t="s">
        <v>306</v>
      </c>
      <c r="E1373">
        <v>738</v>
      </c>
      <c r="F1373" s="5" t="s">
        <v>254</v>
      </c>
      <c r="G1373" s="92" t="s">
        <v>584</v>
      </c>
      <c r="H1373" s="5" t="s">
        <v>591</v>
      </c>
      <c r="I1373" s="98">
        <v>45</v>
      </c>
    </row>
    <row r="1374" spans="1:15" hidden="1">
      <c r="A1374">
        <v>854</v>
      </c>
      <c r="B1374" s="93" t="s">
        <v>310</v>
      </c>
      <c r="C1374" t="s">
        <v>48</v>
      </c>
      <c r="E1374">
        <v>738</v>
      </c>
      <c r="F1374" s="5" t="s">
        <v>254</v>
      </c>
      <c r="G1374" s="92" t="s">
        <v>584</v>
      </c>
      <c r="H1374" s="5" t="s">
        <v>591</v>
      </c>
      <c r="I1374" s="98">
        <v>45</v>
      </c>
      <c r="O1374" s="5">
        <v>1</v>
      </c>
    </row>
    <row r="1375" spans="1:15" hidden="1">
      <c r="A1375">
        <v>108</v>
      </c>
      <c r="B1375" s="93" t="s">
        <v>311</v>
      </c>
      <c r="C1375" t="s">
        <v>49</v>
      </c>
      <c r="E1375">
        <v>738</v>
      </c>
      <c r="F1375" s="5" t="s">
        <v>254</v>
      </c>
      <c r="G1375" s="92" t="s">
        <v>584</v>
      </c>
      <c r="H1375" s="5" t="s">
        <v>591</v>
      </c>
      <c r="I1375" s="98">
        <v>45</v>
      </c>
      <c r="J1375" s="5">
        <v>0</v>
      </c>
      <c r="K1375" s="5">
        <v>1</v>
      </c>
      <c r="L1375" s="5">
        <v>1</v>
      </c>
      <c r="M1375" s="5">
        <v>0</v>
      </c>
      <c r="N1375" s="5">
        <v>1</v>
      </c>
      <c r="O1375" s="5">
        <v>1</v>
      </c>
    </row>
    <row r="1376" spans="1:15" hidden="1">
      <c r="A1376">
        <v>132</v>
      </c>
      <c r="B1376" s="93" t="s">
        <v>312</v>
      </c>
      <c r="C1376" t="s">
        <v>313</v>
      </c>
      <c r="E1376">
        <v>738</v>
      </c>
      <c r="F1376" s="5" t="s">
        <v>254</v>
      </c>
      <c r="G1376" s="92" t="s">
        <v>584</v>
      </c>
      <c r="H1376" s="5" t="s">
        <v>591</v>
      </c>
      <c r="I1376" s="98">
        <v>45</v>
      </c>
      <c r="O1376" s="5">
        <v>1</v>
      </c>
    </row>
    <row r="1377" spans="1:15" hidden="1">
      <c r="A1377">
        <v>120</v>
      </c>
      <c r="B1377" s="93" t="s">
        <v>315</v>
      </c>
      <c r="C1377" t="s">
        <v>50</v>
      </c>
      <c r="E1377">
        <v>738</v>
      </c>
      <c r="F1377" s="5" t="s">
        <v>254</v>
      </c>
      <c r="G1377" s="92" t="s">
        <v>584</v>
      </c>
      <c r="H1377" s="5" t="s">
        <v>591</v>
      </c>
      <c r="I1377" s="98">
        <v>45</v>
      </c>
      <c r="O1377" s="5">
        <v>1</v>
      </c>
    </row>
    <row r="1378" spans="1:15" hidden="1">
      <c r="A1378">
        <v>140</v>
      </c>
      <c r="B1378" s="93" t="s">
        <v>318</v>
      </c>
      <c r="C1378" t="s">
        <v>184</v>
      </c>
      <c r="E1378">
        <v>738</v>
      </c>
      <c r="F1378" s="5" t="s">
        <v>254</v>
      </c>
      <c r="G1378" s="92" t="s">
        <v>584</v>
      </c>
      <c r="H1378" s="5" t="s">
        <v>591</v>
      </c>
      <c r="I1378" s="98">
        <v>45</v>
      </c>
      <c r="O1378">
        <v>0</v>
      </c>
    </row>
    <row r="1379" spans="1:15" hidden="1">
      <c r="A1379">
        <v>148</v>
      </c>
      <c r="B1379" s="93" t="s">
        <v>319</v>
      </c>
      <c r="C1379" t="s">
        <v>51</v>
      </c>
      <c r="E1379">
        <v>738</v>
      </c>
      <c r="F1379" s="5" t="s">
        <v>254</v>
      </c>
      <c r="G1379" s="92" t="s">
        <v>584</v>
      </c>
      <c r="H1379" s="5" t="s">
        <v>591</v>
      </c>
      <c r="I1379" s="98">
        <v>45</v>
      </c>
      <c r="J1379" s="5">
        <v>0</v>
      </c>
      <c r="K1379" s="5">
        <v>1</v>
      </c>
      <c r="L1379" s="5">
        <v>1</v>
      </c>
      <c r="M1379" s="5">
        <v>0</v>
      </c>
      <c r="N1379" s="5">
        <v>0</v>
      </c>
      <c r="O1379" s="5">
        <v>0</v>
      </c>
    </row>
    <row r="1380" spans="1:15" hidden="1">
      <c r="A1380">
        <v>174</v>
      </c>
      <c r="B1380" s="93" t="s">
        <v>331</v>
      </c>
      <c r="C1380" t="s">
        <v>52</v>
      </c>
      <c r="E1380">
        <v>738</v>
      </c>
      <c r="F1380" s="5" t="s">
        <v>254</v>
      </c>
      <c r="G1380" s="92" t="s">
        <v>584</v>
      </c>
      <c r="H1380" s="5" t="s">
        <v>591</v>
      </c>
      <c r="I1380" s="98">
        <v>45</v>
      </c>
      <c r="J1380" s="5">
        <v>0</v>
      </c>
      <c r="K1380" s="5">
        <v>1</v>
      </c>
      <c r="L1380" s="5">
        <v>1</v>
      </c>
      <c r="M1380" s="5">
        <v>0</v>
      </c>
      <c r="N1380" s="5">
        <v>0</v>
      </c>
      <c r="O1380" s="5">
        <v>1</v>
      </c>
    </row>
    <row r="1381" spans="1:15" hidden="1">
      <c r="A1381">
        <v>178</v>
      </c>
      <c r="B1381" s="93" t="s">
        <v>332</v>
      </c>
      <c r="C1381" t="s">
        <v>53</v>
      </c>
      <c r="E1381">
        <v>738</v>
      </c>
      <c r="F1381" s="5" t="s">
        <v>254</v>
      </c>
      <c r="G1381" s="92" t="s">
        <v>584</v>
      </c>
      <c r="H1381" s="5" t="s">
        <v>591</v>
      </c>
      <c r="I1381" s="98">
        <v>45</v>
      </c>
      <c r="O1381">
        <v>0</v>
      </c>
    </row>
    <row r="1382" spans="1:15" hidden="1">
      <c r="A1382">
        <v>384</v>
      </c>
      <c r="B1382" s="93" t="s">
        <v>335</v>
      </c>
      <c r="C1382" t="s">
        <v>336</v>
      </c>
      <c r="E1382">
        <v>738</v>
      </c>
      <c r="F1382" s="5" t="s">
        <v>254</v>
      </c>
      <c r="G1382" s="92" t="s">
        <v>584</v>
      </c>
      <c r="H1382" s="5" t="s">
        <v>591</v>
      </c>
      <c r="I1382" s="98">
        <v>45</v>
      </c>
      <c r="O1382">
        <v>0</v>
      </c>
    </row>
    <row r="1383" spans="1:15" hidden="1">
      <c r="A1383">
        <v>180</v>
      </c>
      <c r="B1383" s="93" t="s">
        <v>346</v>
      </c>
      <c r="C1383" t="s">
        <v>347</v>
      </c>
      <c r="E1383">
        <v>738</v>
      </c>
      <c r="F1383" s="5" t="s">
        <v>254</v>
      </c>
      <c r="G1383" s="92" t="s">
        <v>584</v>
      </c>
      <c r="H1383" s="5" t="s">
        <v>591</v>
      </c>
      <c r="I1383" s="98">
        <v>45</v>
      </c>
      <c r="J1383" s="5">
        <v>0</v>
      </c>
      <c r="K1383" s="5">
        <v>1</v>
      </c>
      <c r="L1383" s="5">
        <v>1</v>
      </c>
      <c r="M1383" s="5">
        <v>0</v>
      </c>
      <c r="N1383" s="5">
        <v>0</v>
      </c>
      <c r="O1383" s="5">
        <v>1</v>
      </c>
    </row>
    <row r="1384" spans="1:15" hidden="1">
      <c r="A1384">
        <v>262</v>
      </c>
      <c r="B1384" s="93" t="s">
        <v>349</v>
      </c>
      <c r="C1384" t="s">
        <v>54</v>
      </c>
      <c r="E1384">
        <v>738</v>
      </c>
      <c r="F1384" s="5" t="s">
        <v>254</v>
      </c>
      <c r="G1384" s="92" t="s">
        <v>584</v>
      </c>
      <c r="H1384" s="5" t="s">
        <v>591</v>
      </c>
      <c r="I1384" s="98">
        <v>45</v>
      </c>
      <c r="J1384" s="5">
        <v>0</v>
      </c>
      <c r="K1384" s="5">
        <v>1</v>
      </c>
      <c r="L1384" s="5">
        <v>1</v>
      </c>
      <c r="M1384" s="5">
        <v>0</v>
      </c>
      <c r="N1384" s="5">
        <v>0</v>
      </c>
      <c r="O1384" s="5">
        <v>0</v>
      </c>
    </row>
    <row r="1385" spans="1:15" hidden="1">
      <c r="A1385">
        <v>226</v>
      </c>
      <c r="B1385" s="93" t="s">
        <v>355</v>
      </c>
      <c r="C1385" t="s">
        <v>55</v>
      </c>
      <c r="E1385">
        <v>738</v>
      </c>
      <c r="F1385" s="5" t="s">
        <v>254</v>
      </c>
      <c r="G1385" s="92" t="s">
        <v>584</v>
      </c>
      <c r="H1385" s="5" t="s">
        <v>591</v>
      </c>
      <c r="I1385" s="98">
        <v>45</v>
      </c>
      <c r="O1385" s="5">
        <v>1</v>
      </c>
    </row>
    <row r="1386" spans="1:15" hidden="1">
      <c r="A1386">
        <v>232</v>
      </c>
      <c r="B1386" s="93" t="s">
        <v>356</v>
      </c>
      <c r="C1386" t="s">
        <v>56</v>
      </c>
      <c r="E1386">
        <v>738</v>
      </c>
      <c r="F1386" s="5" t="s">
        <v>254</v>
      </c>
      <c r="G1386" s="92" t="s">
        <v>584</v>
      </c>
      <c r="H1386" s="5" t="s">
        <v>591</v>
      </c>
      <c r="I1386" s="98">
        <v>45</v>
      </c>
      <c r="O1386">
        <v>0</v>
      </c>
    </row>
    <row r="1387" spans="1:15" hidden="1">
      <c r="A1387">
        <v>231</v>
      </c>
      <c r="B1387" s="93" t="s">
        <v>358</v>
      </c>
      <c r="C1387" t="s">
        <v>57</v>
      </c>
      <c r="E1387">
        <v>738</v>
      </c>
      <c r="F1387" s="5" t="s">
        <v>254</v>
      </c>
      <c r="G1387" s="92" t="s">
        <v>584</v>
      </c>
      <c r="H1387" s="5" t="s">
        <v>591</v>
      </c>
      <c r="I1387" s="98">
        <v>45</v>
      </c>
      <c r="O1387" s="5">
        <v>1</v>
      </c>
    </row>
    <row r="1388" spans="1:15" hidden="1">
      <c r="A1388">
        <v>260</v>
      </c>
      <c r="B1388" s="93" t="s">
        <v>368</v>
      </c>
      <c r="C1388" t="s">
        <v>369</v>
      </c>
      <c r="E1388">
        <v>738</v>
      </c>
      <c r="F1388" s="5" t="s">
        <v>254</v>
      </c>
      <c r="G1388" s="92" t="s">
        <v>584</v>
      </c>
      <c r="H1388" s="5" t="s">
        <v>591</v>
      </c>
      <c r="I1388" s="98">
        <v>45</v>
      </c>
    </row>
    <row r="1389" spans="1:15" hidden="1">
      <c r="A1389">
        <v>266</v>
      </c>
      <c r="B1389" s="93" t="s">
        <v>370</v>
      </c>
      <c r="C1389" t="s">
        <v>58</v>
      </c>
      <c r="E1389">
        <v>738</v>
      </c>
      <c r="F1389" s="5" t="s">
        <v>254</v>
      </c>
      <c r="G1389" s="92" t="s">
        <v>584</v>
      </c>
      <c r="H1389" s="5" t="s">
        <v>591</v>
      </c>
      <c r="I1389" s="98">
        <v>45</v>
      </c>
      <c r="O1389">
        <v>0</v>
      </c>
    </row>
    <row r="1390" spans="1:15" hidden="1">
      <c r="A1390">
        <v>270</v>
      </c>
      <c r="B1390" s="93" t="s">
        <v>371</v>
      </c>
      <c r="C1390" t="s">
        <v>59</v>
      </c>
      <c r="E1390">
        <v>738</v>
      </c>
      <c r="F1390" s="5" t="s">
        <v>254</v>
      </c>
      <c r="G1390" s="92" t="s">
        <v>584</v>
      </c>
      <c r="H1390" s="5" t="s">
        <v>591</v>
      </c>
      <c r="I1390" s="98">
        <v>45</v>
      </c>
      <c r="O1390">
        <v>0</v>
      </c>
    </row>
    <row r="1391" spans="1:15" hidden="1">
      <c r="A1391">
        <v>288</v>
      </c>
      <c r="B1391" s="93" t="s">
        <v>374</v>
      </c>
      <c r="C1391" t="s">
        <v>60</v>
      </c>
      <c r="E1391">
        <v>738</v>
      </c>
      <c r="F1391" t="s">
        <v>254</v>
      </c>
      <c r="G1391" s="92" t="s">
        <v>584</v>
      </c>
      <c r="H1391" s="5" t="s">
        <v>591</v>
      </c>
      <c r="I1391" s="98">
        <v>45</v>
      </c>
      <c r="O1391" s="5">
        <v>1</v>
      </c>
    </row>
    <row r="1392" spans="1:15" hidden="1">
      <c r="A1392">
        <v>324</v>
      </c>
      <c r="B1392" s="93" t="s">
        <v>385</v>
      </c>
      <c r="C1392" t="s">
        <v>61</v>
      </c>
      <c r="E1392">
        <v>738</v>
      </c>
      <c r="F1392" t="s">
        <v>254</v>
      </c>
      <c r="G1392" s="92" t="s">
        <v>584</v>
      </c>
      <c r="H1392" s="5" t="s">
        <v>591</v>
      </c>
      <c r="I1392" s="98">
        <v>45</v>
      </c>
    </row>
    <row r="1393" spans="1:15" hidden="1">
      <c r="A1393">
        <v>624</v>
      </c>
      <c r="B1393" s="93" t="s">
        <v>386</v>
      </c>
      <c r="C1393" t="s">
        <v>62</v>
      </c>
      <c r="E1393">
        <v>738</v>
      </c>
      <c r="F1393" t="s">
        <v>254</v>
      </c>
      <c r="G1393" s="92" t="s">
        <v>584</v>
      </c>
      <c r="H1393" s="5" t="s">
        <v>591</v>
      </c>
      <c r="I1393" s="98">
        <v>45</v>
      </c>
      <c r="O1393">
        <v>1</v>
      </c>
    </row>
    <row r="1394" spans="1:15" hidden="1">
      <c r="A1394">
        <v>404</v>
      </c>
      <c r="B1394" s="93" t="s">
        <v>410</v>
      </c>
      <c r="C1394" t="s">
        <v>63</v>
      </c>
      <c r="E1394">
        <v>738</v>
      </c>
      <c r="F1394" t="s">
        <v>254</v>
      </c>
      <c r="G1394" s="92" t="s">
        <v>584</v>
      </c>
      <c r="H1394" s="5" t="s">
        <v>591</v>
      </c>
      <c r="I1394" s="98">
        <v>45</v>
      </c>
      <c r="O1394" s="5">
        <v>1</v>
      </c>
    </row>
    <row r="1395" spans="1:15" hidden="1">
      <c r="A1395">
        <v>426</v>
      </c>
      <c r="B1395" s="93" t="s">
        <v>418</v>
      </c>
      <c r="C1395" t="s">
        <v>183</v>
      </c>
      <c r="E1395">
        <v>738</v>
      </c>
      <c r="F1395" t="s">
        <v>254</v>
      </c>
      <c r="G1395" s="92" t="s">
        <v>584</v>
      </c>
      <c r="H1395" s="5" t="s">
        <v>591</v>
      </c>
      <c r="I1395" s="98">
        <v>45</v>
      </c>
      <c r="O1395">
        <v>0</v>
      </c>
    </row>
    <row r="1396" spans="1:15" hidden="1">
      <c r="A1396">
        <v>430</v>
      </c>
      <c r="B1396" s="93" t="s">
        <v>419</v>
      </c>
      <c r="C1396" t="s">
        <v>64</v>
      </c>
      <c r="E1396">
        <v>738</v>
      </c>
      <c r="F1396" t="s">
        <v>254</v>
      </c>
      <c r="G1396" s="92" t="s">
        <v>584</v>
      </c>
      <c r="H1396" s="5" t="s">
        <v>591</v>
      </c>
      <c r="I1396" s="98">
        <v>45</v>
      </c>
      <c r="J1396" s="5">
        <v>1</v>
      </c>
    </row>
    <row r="1397" spans="1:15" hidden="1">
      <c r="A1397">
        <v>450</v>
      </c>
      <c r="B1397" s="93" t="s">
        <v>425</v>
      </c>
      <c r="C1397" t="s">
        <v>65</v>
      </c>
      <c r="E1397">
        <v>738</v>
      </c>
      <c r="F1397" t="s">
        <v>254</v>
      </c>
      <c r="G1397" s="92" t="s">
        <v>584</v>
      </c>
      <c r="H1397" s="5" t="s">
        <v>591</v>
      </c>
      <c r="I1397" s="98">
        <v>45</v>
      </c>
      <c r="O1397" s="5">
        <v>1</v>
      </c>
    </row>
    <row r="1398" spans="1:15" hidden="1">
      <c r="A1398">
        <v>454</v>
      </c>
      <c r="B1398" s="93" t="s">
        <v>426</v>
      </c>
      <c r="C1398" t="s">
        <v>66</v>
      </c>
      <c r="E1398">
        <v>738</v>
      </c>
      <c r="F1398" t="s">
        <v>254</v>
      </c>
      <c r="G1398" s="92" t="s">
        <v>584</v>
      </c>
      <c r="H1398" s="5" t="s">
        <v>591</v>
      </c>
      <c r="I1398" s="98">
        <v>45</v>
      </c>
      <c r="O1398" s="5">
        <v>1</v>
      </c>
    </row>
    <row r="1399" spans="1:15" hidden="1">
      <c r="A1399">
        <v>466</v>
      </c>
      <c r="B1399" s="93" t="s">
        <v>429</v>
      </c>
      <c r="C1399" t="s">
        <v>67</v>
      </c>
      <c r="E1399">
        <v>738</v>
      </c>
      <c r="F1399" t="s">
        <v>254</v>
      </c>
      <c r="G1399" s="92" t="s">
        <v>584</v>
      </c>
      <c r="H1399" s="5" t="s">
        <v>591</v>
      </c>
      <c r="I1399" s="98">
        <v>45</v>
      </c>
      <c r="J1399" s="5">
        <v>1</v>
      </c>
      <c r="K1399" s="5">
        <v>1</v>
      </c>
      <c r="L1399" s="5">
        <v>1</v>
      </c>
      <c r="M1399" s="5">
        <v>0</v>
      </c>
      <c r="N1399" s="5">
        <v>0</v>
      </c>
      <c r="O1399" s="5">
        <v>1</v>
      </c>
    </row>
    <row r="1400" spans="1:15" hidden="1">
      <c r="A1400">
        <v>478</v>
      </c>
      <c r="B1400" s="93" t="s">
        <v>433</v>
      </c>
      <c r="C1400" t="s">
        <v>68</v>
      </c>
      <c r="E1400">
        <v>738</v>
      </c>
      <c r="F1400" t="s">
        <v>254</v>
      </c>
      <c r="G1400" s="92" t="s">
        <v>584</v>
      </c>
      <c r="H1400" s="5" t="s">
        <v>591</v>
      </c>
      <c r="I1400" s="98">
        <v>45</v>
      </c>
      <c r="J1400" s="5">
        <v>1</v>
      </c>
      <c r="K1400" s="5">
        <v>1</v>
      </c>
      <c r="L1400" s="5">
        <v>1</v>
      </c>
      <c r="M1400" s="5">
        <v>0</v>
      </c>
      <c r="N1400" s="5">
        <v>0</v>
      </c>
      <c r="O1400" s="5">
        <v>1</v>
      </c>
    </row>
    <row r="1401" spans="1:15" hidden="1">
      <c r="A1401">
        <v>480</v>
      </c>
      <c r="B1401" s="93" t="s">
        <v>434</v>
      </c>
      <c r="C1401" t="s">
        <v>69</v>
      </c>
      <c r="E1401">
        <v>738</v>
      </c>
      <c r="F1401" t="s">
        <v>254</v>
      </c>
      <c r="G1401" s="92" t="s">
        <v>584</v>
      </c>
      <c r="H1401" s="5" t="s">
        <v>591</v>
      </c>
      <c r="I1401" s="98">
        <v>45</v>
      </c>
      <c r="J1401" s="5">
        <v>1</v>
      </c>
      <c r="K1401" s="5">
        <v>0</v>
      </c>
      <c r="L1401" s="5">
        <v>1</v>
      </c>
      <c r="M1401" s="5">
        <v>0</v>
      </c>
      <c r="N1401" s="5">
        <v>1</v>
      </c>
      <c r="O1401" s="5">
        <v>1</v>
      </c>
    </row>
    <row r="1402" spans="1:15" hidden="1">
      <c r="A1402">
        <v>175</v>
      </c>
      <c r="B1402" s="93" t="s">
        <v>201</v>
      </c>
      <c r="C1402" t="s">
        <v>70</v>
      </c>
      <c r="E1402">
        <v>738</v>
      </c>
      <c r="F1402" t="s">
        <v>254</v>
      </c>
      <c r="G1402" s="92" t="s">
        <v>584</v>
      </c>
      <c r="H1402" s="5" t="s">
        <v>591</v>
      </c>
      <c r="I1402" s="98">
        <v>45</v>
      </c>
    </row>
    <row r="1403" spans="1:15" hidden="1">
      <c r="A1403">
        <v>508</v>
      </c>
      <c r="B1403" s="93" t="s">
        <v>441</v>
      </c>
      <c r="C1403" t="s">
        <v>71</v>
      </c>
      <c r="E1403">
        <v>738</v>
      </c>
      <c r="F1403" t="s">
        <v>254</v>
      </c>
      <c r="G1403" s="92" t="s">
        <v>584</v>
      </c>
      <c r="H1403" s="5" t="s">
        <v>591</v>
      </c>
      <c r="I1403" s="98">
        <v>45</v>
      </c>
      <c r="O1403" s="5">
        <v>1</v>
      </c>
    </row>
    <row r="1404" spans="1:15" hidden="1">
      <c r="A1404">
        <v>516</v>
      </c>
      <c r="B1404" s="93" t="s">
        <v>443</v>
      </c>
      <c r="C1404" t="s">
        <v>213</v>
      </c>
      <c r="E1404">
        <v>738</v>
      </c>
      <c r="F1404" t="s">
        <v>254</v>
      </c>
      <c r="G1404" s="92" t="s">
        <v>584</v>
      </c>
      <c r="H1404" s="5" t="s">
        <v>591</v>
      </c>
      <c r="I1404" s="98">
        <v>45</v>
      </c>
      <c r="O1404" s="5">
        <v>1</v>
      </c>
    </row>
    <row r="1405" spans="1:15" hidden="1">
      <c r="A1405">
        <v>562</v>
      </c>
      <c r="B1405" s="93" t="s">
        <v>450</v>
      </c>
      <c r="C1405" t="s">
        <v>72</v>
      </c>
      <c r="E1405">
        <v>738</v>
      </c>
      <c r="F1405" t="s">
        <v>254</v>
      </c>
      <c r="G1405" s="92" t="s">
        <v>584</v>
      </c>
      <c r="H1405" s="5" t="s">
        <v>591</v>
      </c>
      <c r="I1405" s="98">
        <v>45</v>
      </c>
      <c r="J1405" s="5">
        <v>0</v>
      </c>
      <c r="K1405" s="5">
        <v>1</v>
      </c>
      <c r="L1405" s="5">
        <v>1</v>
      </c>
      <c r="M1405" s="5">
        <v>0</v>
      </c>
      <c r="N1405" s="5">
        <v>0</v>
      </c>
      <c r="O1405" s="5">
        <v>1</v>
      </c>
    </row>
    <row r="1406" spans="1:15" hidden="1">
      <c r="A1406">
        <v>566</v>
      </c>
      <c r="B1406" s="93" t="s">
        <v>451</v>
      </c>
      <c r="C1406" t="s">
        <v>73</v>
      </c>
      <c r="E1406">
        <v>738</v>
      </c>
      <c r="F1406" t="s">
        <v>254</v>
      </c>
      <c r="G1406" s="92" t="s">
        <v>584</v>
      </c>
      <c r="H1406" s="5" t="s">
        <v>591</v>
      </c>
      <c r="I1406" s="98">
        <v>45</v>
      </c>
      <c r="O1406">
        <v>0</v>
      </c>
    </row>
    <row r="1407" spans="1:15" hidden="1">
      <c r="A1407">
        <v>638</v>
      </c>
      <c r="B1407" s="93" t="s">
        <v>473</v>
      </c>
      <c r="C1407" t="s">
        <v>74</v>
      </c>
      <c r="E1407">
        <v>738</v>
      </c>
      <c r="F1407" t="s">
        <v>254</v>
      </c>
      <c r="G1407" s="92" t="s">
        <v>584</v>
      </c>
      <c r="H1407" s="5" t="s">
        <v>591</v>
      </c>
      <c r="I1407" s="98">
        <v>45</v>
      </c>
    </row>
    <row r="1408" spans="1:15" hidden="1">
      <c r="A1408">
        <v>646</v>
      </c>
      <c r="B1408" s="93" t="s">
        <v>476</v>
      </c>
      <c r="C1408" t="s">
        <v>75</v>
      </c>
      <c r="E1408">
        <v>738</v>
      </c>
      <c r="F1408" t="s">
        <v>254</v>
      </c>
      <c r="G1408" s="92" t="s">
        <v>584</v>
      </c>
      <c r="H1408" s="5" t="s">
        <v>591</v>
      </c>
      <c r="I1408" s="98">
        <v>45</v>
      </c>
      <c r="O1408" s="5">
        <v>1</v>
      </c>
    </row>
    <row r="1409" spans="1:15" hidden="1">
      <c r="A1409">
        <v>654</v>
      </c>
      <c r="B1409" s="93" t="s">
        <v>479</v>
      </c>
      <c r="C1409" t="s">
        <v>480</v>
      </c>
      <c r="E1409">
        <v>738</v>
      </c>
      <c r="F1409" t="s">
        <v>254</v>
      </c>
      <c r="G1409" s="92" t="s">
        <v>584</v>
      </c>
      <c r="H1409" s="5" t="s">
        <v>591</v>
      </c>
      <c r="I1409" s="98">
        <v>45</v>
      </c>
    </row>
    <row r="1410" spans="1:15" hidden="1">
      <c r="A1410">
        <v>678</v>
      </c>
      <c r="B1410" s="93" t="s">
        <v>490</v>
      </c>
      <c r="C1410" t="s">
        <v>197</v>
      </c>
      <c r="E1410">
        <v>738</v>
      </c>
      <c r="F1410" t="s">
        <v>254</v>
      </c>
      <c r="G1410" s="92" t="s">
        <v>584</v>
      </c>
      <c r="H1410" s="5" t="s">
        <v>591</v>
      </c>
      <c r="I1410" s="98">
        <v>45</v>
      </c>
      <c r="O1410" s="5">
        <v>1</v>
      </c>
    </row>
    <row r="1411" spans="1:15" hidden="1">
      <c r="A1411">
        <v>686</v>
      </c>
      <c r="B1411" s="93" t="s">
        <v>492</v>
      </c>
      <c r="C1411" t="s">
        <v>76</v>
      </c>
      <c r="E1411">
        <v>738</v>
      </c>
      <c r="F1411" t="s">
        <v>254</v>
      </c>
      <c r="G1411" s="92" t="s">
        <v>584</v>
      </c>
      <c r="H1411" s="5" t="s">
        <v>591</v>
      </c>
      <c r="I1411" s="98">
        <v>45</v>
      </c>
      <c r="J1411" s="5">
        <v>1</v>
      </c>
      <c r="K1411" s="5">
        <v>1</v>
      </c>
      <c r="L1411" s="5">
        <v>1</v>
      </c>
      <c r="M1411" s="5">
        <v>0</v>
      </c>
      <c r="N1411" s="5">
        <v>0</v>
      </c>
      <c r="O1411" s="5">
        <v>1</v>
      </c>
    </row>
    <row r="1412" spans="1:15" hidden="1">
      <c r="A1412">
        <v>690</v>
      </c>
      <c r="B1412" s="93" t="s">
        <v>493</v>
      </c>
      <c r="C1412" t="s">
        <v>77</v>
      </c>
      <c r="E1412">
        <v>738</v>
      </c>
      <c r="F1412" t="s">
        <v>254</v>
      </c>
      <c r="G1412" s="92" t="s">
        <v>584</v>
      </c>
      <c r="H1412" s="5" t="s">
        <v>591</v>
      </c>
      <c r="I1412" s="98">
        <v>45</v>
      </c>
      <c r="O1412" s="5">
        <v>1</v>
      </c>
    </row>
    <row r="1413" spans="1:15" hidden="1">
      <c r="A1413">
        <v>694</v>
      </c>
      <c r="B1413" s="93" t="s">
        <v>494</v>
      </c>
      <c r="C1413" t="s">
        <v>78</v>
      </c>
      <c r="E1413">
        <v>738</v>
      </c>
      <c r="F1413" t="s">
        <v>254</v>
      </c>
      <c r="G1413" s="92" t="s">
        <v>584</v>
      </c>
      <c r="H1413" s="5" t="s">
        <v>591</v>
      </c>
      <c r="I1413" s="98">
        <v>45</v>
      </c>
      <c r="O1413" s="5">
        <v>1</v>
      </c>
    </row>
    <row r="1414" spans="1:15" hidden="1">
      <c r="A1414">
        <v>706</v>
      </c>
      <c r="B1414" s="93" t="s">
        <v>500</v>
      </c>
      <c r="C1414" t="s">
        <v>79</v>
      </c>
      <c r="E1414">
        <v>738</v>
      </c>
      <c r="F1414" t="s">
        <v>254</v>
      </c>
      <c r="G1414" s="92" t="s">
        <v>584</v>
      </c>
      <c r="H1414" s="5" t="s">
        <v>591</v>
      </c>
      <c r="I1414" s="98">
        <v>45</v>
      </c>
    </row>
    <row r="1415" spans="1:15" hidden="1">
      <c r="A1415">
        <v>710</v>
      </c>
      <c r="B1415" s="93" t="s">
        <v>501</v>
      </c>
      <c r="C1415" t="s">
        <v>80</v>
      </c>
      <c r="E1415">
        <v>738</v>
      </c>
      <c r="F1415" t="s">
        <v>254</v>
      </c>
      <c r="G1415" s="92" t="s">
        <v>584</v>
      </c>
      <c r="H1415" s="5" t="s">
        <v>591</v>
      </c>
      <c r="I1415" s="98">
        <v>45</v>
      </c>
      <c r="J1415" s="5">
        <v>1</v>
      </c>
      <c r="K1415" s="5">
        <v>0</v>
      </c>
      <c r="L1415" s="5">
        <v>1</v>
      </c>
      <c r="M1415" s="5">
        <v>0</v>
      </c>
      <c r="N1415" s="5">
        <v>0</v>
      </c>
      <c r="O1415" s="5">
        <v>1</v>
      </c>
    </row>
    <row r="1416" spans="1:15" hidden="1">
      <c r="A1416">
        <v>728</v>
      </c>
      <c r="B1416" s="93" t="s">
        <v>215</v>
      </c>
      <c r="C1416" t="s">
        <v>216</v>
      </c>
      <c r="E1416">
        <v>738</v>
      </c>
      <c r="F1416" t="s">
        <v>254</v>
      </c>
      <c r="G1416" s="92" t="s">
        <v>584</v>
      </c>
      <c r="H1416" s="5" t="s">
        <v>591</v>
      </c>
      <c r="I1416" s="98">
        <v>45</v>
      </c>
      <c r="O1416" s="5">
        <v>1</v>
      </c>
    </row>
    <row r="1417" spans="1:15" hidden="1">
      <c r="A1417">
        <v>729</v>
      </c>
      <c r="B1417" s="93" t="s">
        <v>508</v>
      </c>
      <c r="C1417" t="s">
        <v>81</v>
      </c>
      <c r="E1417">
        <v>738</v>
      </c>
      <c r="F1417" t="s">
        <v>254</v>
      </c>
      <c r="G1417" s="92" t="s">
        <v>584</v>
      </c>
      <c r="H1417" s="5" t="s">
        <v>591</v>
      </c>
      <c r="I1417" s="98">
        <v>45</v>
      </c>
      <c r="J1417" s="5">
        <v>1</v>
      </c>
      <c r="K1417" s="99"/>
      <c r="L1417" s="99"/>
      <c r="M1417" s="99"/>
      <c r="N1417" s="5">
        <v>0</v>
      </c>
      <c r="O1417" s="5">
        <v>0</v>
      </c>
    </row>
    <row r="1418" spans="1:15" hidden="1">
      <c r="A1418">
        <v>748</v>
      </c>
      <c r="B1418" s="93" t="s">
        <v>512</v>
      </c>
      <c r="C1418" t="s">
        <v>513</v>
      </c>
      <c r="E1418">
        <v>738</v>
      </c>
      <c r="F1418" t="s">
        <v>254</v>
      </c>
      <c r="G1418" s="92" t="s">
        <v>584</v>
      </c>
      <c r="H1418" s="5" t="s">
        <v>591</v>
      </c>
      <c r="I1418" s="98">
        <v>45</v>
      </c>
      <c r="J1418" s="5">
        <v>0</v>
      </c>
      <c r="K1418" s="5">
        <v>1</v>
      </c>
      <c r="L1418" s="5">
        <v>1</v>
      </c>
      <c r="M1418" s="5">
        <v>0</v>
      </c>
      <c r="N1418" s="5">
        <v>0</v>
      </c>
      <c r="O1418" s="5">
        <v>1</v>
      </c>
    </row>
    <row r="1419" spans="1:15" hidden="1">
      <c r="A1419">
        <v>768</v>
      </c>
      <c r="B1419" s="93" t="s">
        <v>521</v>
      </c>
      <c r="C1419" t="s">
        <v>82</v>
      </c>
      <c r="E1419">
        <v>738</v>
      </c>
      <c r="F1419" t="s">
        <v>254</v>
      </c>
      <c r="G1419" s="92" t="s">
        <v>584</v>
      </c>
      <c r="H1419" s="5" t="s">
        <v>591</v>
      </c>
      <c r="I1419" s="98">
        <v>45</v>
      </c>
      <c r="J1419" s="5">
        <v>1</v>
      </c>
      <c r="K1419" s="5">
        <v>1</v>
      </c>
      <c r="L1419" s="5">
        <v>1</v>
      </c>
      <c r="M1419" s="5">
        <v>1</v>
      </c>
      <c r="N1419" s="5">
        <v>0</v>
      </c>
      <c r="O1419" s="5">
        <v>0</v>
      </c>
    </row>
    <row r="1420" spans="1:15" hidden="1">
      <c r="A1420">
        <v>800</v>
      </c>
      <c r="B1420" s="93" t="s">
        <v>530</v>
      </c>
      <c r="C1420" t="s">
        <v>83</v>
      </c>
      <c r="E1420">
        <v>738</v>
      </c>
      <c r="F1420" t="s">
        <v>254</v>
      </c>
      <c r="G1420" s="92" t="s">
        <v>584</v>
      </c>
      <c r="H1420" s="5" t="s">
        <v>591</v>
      </c>
      <c r="I1420" s="98">
        <v>45</v>
      </c>
      <c r="O1420" s="5">
        <v>1</v>
      </c>
    </row>
    <row r="1421" spans="1:15" hidden="1">
      <c r="A1421">
        <v>834</v>
      </c>
      <c r="B1421" s="93" t="s">
        <v>535</v>
      </c>
      <c r="C1421" t="s">
        <v>212</v>
      </c>
      <c r="E1421">
        <v>738</v>
      </c>
      <c r="F1421" t="s">
        <v>254</v>
      </c>
      <c r="G1421" s="92" t="s">
        <v>584</v>
      </c>
      <c r="H1421" s="5" t="s">
        <v>591</v>
      </c>
      <c r="I1421" s="98">
        <v>45</v>
      </c>
      <c r="J1421">
        <v>0</v>
      </c>
      <c r="N1421">
        <v>0</v>
      </c>
      <c r="O1421" s="5">
        <v>1</v>
      </c>
    </row>
    <row r="1422" spans="1:15" hidden="1">
      <c r="A1422">
        <v>894</v>
      </c>
      <c r="B1422" s="93" t="s">
        <v>552</v>
      </c>
      <c r="C1422" t="s">
        <v>84</v>
      </c>
      <c r="E1422">
        <v>738</v>
      </c>
      <c r="F1422" t="s">
        <v>254</v>
      </c>
      <c r="G1422" s="92" t="s">
        <v>584</v>
      </c>
      <c r="H1422" s="5" t="s">
        <v>591</v>
      </c>
      <c r="I1422" s="98">
        <v>45</v>
      </c>
      <c r="O1422" s="5">
        <v>1</v>
      </c>
    </row>
    <row r="1423" spans="1:15" hidden="1">
      <c r="A1423">
        <v>716</v>
      </c>
      <c r="B1423" s="93" t="s">
        <v>207</v>
      </c>
      <c r="C1423" t="s">
        <v>85</v>
      </c>
      <c r="E1423">
        <v>738</v>
      </c>
      <c r="F1423" t="s">
        <v>254</v>
      </c>
      <c r="G1423" s="92" t="s">
        <v>584</v>
      </c>
      <c r="H1423" s="5" t="s">
        <v>591</v>
      </c>
      <c r="I1423" s="98">
        <v>45</v>
      </c>
      <c r="J1423" s="5">
        <v>1</v>
      </c>
      <c r="K1423" s="5">
        <v>1</v>
      </c>
      <c r="L1423" s="5">
        <v>1</v>
      </c>
      <c r="M1423" s="5">
        <v>0</v>
      </c>
      <c r="N1423" s="5">
        <v>0</v>
      </c>
      <c r="O1423" s="5">
        <v>1</v>
      </c>
    </row>
    <row r="1424" spans="1:15" hidden="1">
      <c r="A1424">
        <v>660</v>
      </c>
      <c r="B1424" s="93" t="s">
        <v>280</v>
      </c>
      <c r="C1424" t="s">
        <v>86</v>
      </c>
      <c r="E1424">
        <v>419</v>
      </c>
      <c r="F1424" t="s">
        <v>229</v>
      </c>
      <c r="G1424" s="92" t="s">
        <v>584</v>
      </c>
      <c r="H1424" s="5" t="s">
        <v>591</v>
      </c>
      <c r="I1424" s="98">
        <v>46</v>
      </c>
      <c r="O1424">
        <v>0</v>
      </c>
    </row>
    <row r="1425" spans="1:15" hidden="1">
      <c r="A1425">
        <v>28</v>
      </c>
      <c r="B1425" s="93" t="s">
        <v>281</v>
      </c>
      <c r="C1425" t="s">
        <v>87</v>
      </c>
      <c r="E1425">
        <v>419</v>
      </c>
      <c r="F1425" t="s">
        <v>229</v>
      </c>
      <c r="G1425" s="92" t="s">
        <v>584</v>
      </c>
      <c r="H1425" s="5" t="s">
        <v>591</v>
      </c>
      <c r="I1425" s="98">
        <v>46</v>
      </c>
      <c r="J1425" s="5">
        <v>0</v>
      </c>
      <c r="K1425" s="5">
        <v>0</v>
      </c>
      <c r="L1425" s="5">
        <v>1</v>
      </c>
      <c r="M1425" s="5">
        <v>0</v>
      </c>
      <c r="N1425" s="5">
        <v>1</v>
      </c>
      <c r="O1425" s="5">
        <v>1</v>
      </c>
    </row>
    <row r="1426" spans="1:15" hidden="1">
      <c r="A1426">
        <v>32</v>
      </c>
      <c r="B1426" s="93" t="s">
        <v>282</v>
      </c>
      <c r="C1426" t="s">
        <v>88</v>
      </c>
      <c r="E1426">
        <v>419</v>
      </c>
      <c r="F1426" t="s">
        <v>229</v>
      </c>
      <c r="G1426" s="92" t="s">
        <v>584</v>
      </c>
      <c r="H1426" s="5" t="s">
        <v>591</v>
      </c>
      <c r="I1426" s="98">
        <v>46</v>
      </c>
    </row>
    <row r="1427" spans="1:15" hidden="1">
      <c r="A1427">
        <v>533</v>
      </c>
      <c r="B1427" s="93" t="s">
        <v>284</v>
      </c>
      <c r="C1427" t="s">
        <v>89</v>
      </c>
      <c r="E1427">
        <v>419</v>
      </c>
      <c r="F1427" t="s">
        <v>229</v>
      </c>
      <c r="G1427" s="92" t="s">
        <v>584</v>
      </c>
      <c r="H1427" s="5" t="s">
        <v>591</v>
      </c>
      <c r="I1427" s="98">
        <v>46</v>
      </c>
    </row>
    <row r="1428" spans="1:15" hidden="1">
      <c r="A1428">
        <v>44</v>
      </c>
      <c r="B1428" s="93" t="s">
        <v>288</v>
      </c>
      <c r="C1428" t="s">
        <v>90</v>
      </c>
      <c r="E1428">
        <v>419</v>
      </c>
      <c r="F1428" t="s">
        <v>229</v>
      </c>
      <c r="G1428" s="92" t="s">
        <v>584</v>
      </c>
      <c r="H1428" s="5" t="s">
        <v>591</v>
      </c>
      <c r="I1428" s="98">
        <v>46</v>
      </c>
      <c r="O1428">
        <v>0</v>
      </c>
    </row>
    <row r="1429" spans="1:15" hidden="1">
      <c r="A1429">
        <v>52</v>
      </c>
      <c r="B1429" s="93" t="s">
        <v>291</v>
      </c>
      <c r="C1429" t="s">
        <v>91</v>
      </c>
      <c r="E1429">
        <v>419</v>
      </c>
      <c r="F1429" t="s">
        <v>229</v>
      </c>
      <c r="G1429" s="92" t="s">
        <v>584</v>
      </c>
      <c r="H1429" s="5" t="s">
        <v>591</v>
      </c>
      <c r="I1429" s="98">
        <v>46</v>
      </c>
    </row>
    <row r="1430" spans="1:15" hidden="1">
      <c r="A1430">
        <v>84</v>
      </c>
      <c r="B1430" s="93" t="s">
        <v>294</v>
      </c>
      <c r="C1430" t="s">
        <v>92</v>
      </c>
      <c r="E1430">
        <v>419</v>
      </c>
      <c r="F1430" t="s">
        <v>229</v>
      </c>
      <c r="G1430" s="92" t="s">
        <v>584</v>
      </c>
      <c r="H1430" s="5" t="s">
        <v>591</v>
      </c>
      <c r="I1430" s="98">
        <v>46</v>
      </c>
      <c r="O1430">
        <v>0</v>
      </c>
    </row>
    <row r="1431" spans="1:15" hidden="1">
      <c r="A1431">
        <v>68</v>
      </c>
      <c r="B1431" s="93" t="s">
        <v>298</v>
      </c>
      <c r="C1431" t="s">
        <v>299</v>
      </c>
      <c r="E1431">
        <v>419</v>
      </c>
      <c r="F1431" t="s">
        <v>229</v>
      </c>
      <c r="G1431" s="92" t="s">
        <v>584</v>
      </c>
      <c r="H1431" s="5" t="s">
        <v>591</v>
      </c>
      <c r="I1431" s="98">
        <v>46</v>
      </c>
      <c r="O1431">
        <v>0</v>
      </c>
    </row>
    <row r="1432" spans="1:15" hidden="1">
      <c r="A1432">
        <v>535</v>
      </c>
      <c r="B1432" s="93" t="s">
        <v>221</v>
      </c>
      <c r="C1432" t="s">
        <v>217</v>
      </c>
      <c r="E1432">
        <v>419</v>
      </c>
      <c r="F1432" t="s">
        <v>229</v>
      </c>
      <c r="G1432" s="92" t="s">
        <v>584</v>
      </c>
      <c r="H1432" s="5" t="s">
        <v>591</v>
      </c>
      <c r="I1432" s="98">
        <v>46</v>
      </c>
    </row>
    <row r="1433" spans="1:15" hidden="1">
      <c r="A1433">
        <v>76</v>
      </c>
      <c r="B1433" s="93" t="s">
        <v>304</v>
      </c>
      <c r="C1433" t="s">
        <v>93</v>
      </c>
      <c r="E1433">
        <v>419</v>
      </c>
      <c r="F1433" t="s">
        <v>229</v>
      </c>
      <c r="G1433" s="92" t="s">
        <v>584</v>
      </c>
      <c r="H1433" s="5" t="s">
        <v>591</v>
      </c>
      <c r="I1433" s="98">
        <v>46</v>
      </c>
    </row>
    <row r="1434" spans="1:15" hidden="1">
      <c r="A1434">
        <v>92</v>
      </c>
      <c r="B1434" s="93" t="s">
        <v>307</v>
      </c>
      <c r="C1434" t="s">
        <v>187</v>
      </c>
      <c r="E1434">
        <v>419</v>
      </c>
      <c r="F1434" t="s">
        <v>229</v>
      </c>
      <c r="G1434" s="92" t="s">
        <v>584</v>
      </c>
      <c r="H1434" s="5" t="s">
        <v>591</v>
      </c>
      <c r="I1434" s="98">
        <v>46</v>
      </c>
    </row>
    <row r="1435" spans="1:15" hidden="1">
      <c r="A1435">
        <v>136</v>
      </c>
      <c r="B1435" s="93" t="s">
        <v>317</v>
      </c>
      <c r="C1435" t="s">
        <v>94</v>
      </c>
      <c r="E1435">
        <v>419</v>
      </c>
      <c r="F1435" t="s">
        <v>229</v>
      </c>
      <c r="G1435" s="92" t="s">
        <v>584</v>
      </c>
      <c r="H1435" s="5" t="s">
        <v>591</v>
      </c>
      <c r="I1435" s="98">
        <v>46</v>
      </c>
      <c r="J1435" s="5">
        <v>0</v>
      </c>
      <c r="K1435" s="5">
        <v>0</v>
      </c>
      <c r="L1435" s="5">
        <v>1</v>
      </c>
      <c r="M1435" s="5">
        <v>0</v>
      </c>
      <c r="N1435" s="5">
        <v>1</v>
      </c>
      <c r="O1435" s="5">
        <v>1</v>
      </c>
    </row>
    <row r="1436" spans="1:15" hidden="1">
      <c r="A1436">
        <v>152</v>
      </c>
      <c r="B1436" s="93" t="s">
        <v>321</v>
      </c>
      <c r="C1436" t="s">
        <v>95</v>
      </c>
      <c r="E1436">
        <v>419</v>
      </c>
      <c r="F1436" t="s">
        <v>229</v>
      </c>
      <c r="G1436" s="92" t="s">
        <v>584</v>
      </c>
      <c r="H1436" s="5" t="s">
        <v>591</v>
      </c>
      <c r="I1436" s="98">
        <v>46</v>
      </c>
      <c r="J1436" s="5">
        <v>1</v>
      </c>
      <c r="K1436" s="5">
        <v>0</v>
      </c>
      <c r="L1436" s="5">
        <v>1</v>
      </c>
      <c r="M1436" s="5">
        <v>1</v>
      </c>
      <c r="N1436" s="5">
        <v>1</v>
      </c>
      <c r="O1436" s="5">
        <v>1</v>
      </c>
    </row>
    <row r="1437" spans="1:15" hidden="1">
      <c r="A1437">
        <v>170</v>
      </c>
      <c r="B1437" s="93" t="s">
        <v>330</v>
      </c>
      <c r="C1437" t="s">
        <v>96</v>
      </c>
      <c r="E1437">
        <v>419</v>
      </c>
      <c r="F1437" t="s">
        <v>229</v>
      </c>
      <c r="G1437" s="92" t="s">
        <v>584</v>
      </c>
      <c r="H1437" s="5" t="s">
        <v>591</v>
      </c>
      <c r="I1437" s="98">
        <v>46</v>
      </c>
      <c r="J1437" s="5">
        <v>1</v>
      </c>
      <c r="K1437" s="5">
        <v>1</v>
      </c>
      <c r="L1437" s="5">
        <v>1</v>
      </c>
      <c r="M1437" s="5">
        <v>1</v>
      </c>
      <c r="N1437" s="5">
        <v>1</v>
      </c>
      <c r="O1437" s="5">
        <v>1</v>
      </c>
    </row>
    <row r="1438" spans="1:15" hidden="1">
      <c r="A1438">
        <v>188</v>
      </c>
      <c r="B1438" s="93" t="s">
        <v>334</v>
      </c>
      <c r="C1438" t="s">
        <v>97</v>
      </c>
      <c r="E1438">
        <v>419</v>
      </c>
      <c r="F1438" t="s">
        <v>229</v>
      </c>
      <c r="G1438" s="92" t="s">
        <v>584</v>
      </c>
      <c r="H1438" s="5" t="s">
        <v>591</v>
      </c>
      <c r="I1438" s="98">
        <v>46</v>
      </c>
    </row>
    <row r="1439" spans="1:15" hidden="1">
      <c r="A1439">
        <v>192</v>
      </c>
      <c r="B1439" s="93" t="s">
        <v>339</v>
      </c>
      <c r="C1439" t="s">
        <v>98</v>
      </c>
      <c r="E1439">
        <v>419</v>
      </c>
      <c r="F1439" t="s">
        <v>229</v>
      </c>
      <c r="G1439" s="92" t="s">
        <v>584</v>
      </c>
      <c r="H1439" s="5" t="s">
        <v>591</v>
      </c>
      <c r="I1439" s="98">
        <v>46</v>
      </c>
    </row>
    <row r="1440" spans="1:15" hidden="1">
      <c r="A1440">
        <v>531</v>
      </c>
      <c r="B1440" s="93" t="s">
        <v>219</v>
      </c>
      <c r="C1440" t="s">
        <v>340</v>
      </c>
      <c r="E1440">
        <v>419</v>
      </c>
      <c r="F1440" t="s">
        <v>229</v>
      </c>
      <c r="G1440" s="92" t="s">
        <v>584</v>
      </c>
      <c r="H1440" s="5" t="s">
        <v>591</v>
      </c>
      <c r="I1440" s="98">
        <v>46</v>
      </c>
      <c r="J1440" s="5">
        <v>0</v>
      </c>
      <c r="K1440" s="5">
        <v>0</v>
      </c>
      <c r="L1440" s="5">
        <v>1</v>
      </c>
      <c r="M1440" s="5">
        <v>0</v>
      </c>
      <c r="N1440" s="5">
        <v>1</v>
      </c>
      <c r="O1440" s="5">
        <v>1</v>
      </c>
    </row>
    <row r="1441" spans="1:15" hidden="1">
      <c r="A1441">
        <v>212</v>
      </c>
      <c r="B1441" s="93" t="s">
        <v>350</v>
      </c>
      <c r="C1441" t="s">
        <v>99</v>
      </c>
      <c r="E1441">
        <v>419</v>
      </c>
      <c r="F1441" t="s">
        <v>229</v>
      </c>
      <c r="G1441" s="92" t="s">
        <v>584</v>
      </c>
      <c r="H1441" s="5" t="s">
        <v>591</v>
      </c>
      <c r="I1441" s="98">
        <v>46</v>
      </c>
      <c r="O1441">
        <v>0</v>
      </c>
    </row>
    <row r="1442" spans="1:15" hidden="1">
      <c r="A1442">
        <v>214</v>
      </c>
      <c r="B1442" s="93" t="s">
        <v>351</v>
      </c>
      <c r="C1442" t="s">
        <v>100</v>
      </c>
      <c r="E1442">
        <v>419</v>
      </c>
      <c r="F1442" t="s">
        <v>229</v>
      </c>
      <c r="G1442" s="92" t="s">
        <v>584</v>
      </c>
      <c r="H1442" s="5" t="s">
        <v>591</v>
      </c>
      <c r="I1442" s="98">
        <v>46</v>
      </c>
    </row>
    <row r="1443" spans="1:15" hidden="1">
      <c r="A1443">
        <v>218</v>
      </c>
      <c r="B1443" s="93" t="s">
        <v>352</v>
      </c>
      <c r="C1443" t="s">
        <v>101</v>
      </c>
      <c r="E1443">
        <v>419</v>
      </c>
      <c r="F1443" t="s">
        <v>229</v>
      </c>
      <c r="G1443" s="92" t="s">
        <v>584</v>
      </c>
      <c r="H1443" s="5" t="s">
        <v>591</v>
      </c>
      <c r="I1443" s="98">
        <v>46</v>
      </c>
      <c r="J1443" s="5">
        <v>0</v>
      </c>
      <c r="K1443" s="5">
        <v>0</v>
      </c>
      <c r="L1443" s="5">
        <v>1</v>
      </c>
      <c r="M1443" s="5">
        <v>0</v>
      </c>
      <c r="N1443" s="5">
        <v>1</v>
      </c>
      <c r="O1443" s="5">
        <v>1</v>
      </c>
    </row>
    <row r="1444" spans="1:15" hidden="1">
      <c r="A1444">
        <v>222</v>
      </c>
      <c r="B1444" s="93" t="s">
        <v>354</v>
      </c>
      <c r="C1444" t="s">
        <v>102</v>
      </c>
      <c r="E1444">
        <v>419</v>
      </c>
      <c r="F1444" t="s">
        <v>229</v>
      </c>
      <c r="G1444" s="92" t="s">
        <v>584</v>
      </c>
      <c r="H1444" s="5" t="s">
        <v>591</v>
      </c>
      <c r="I1444" s="98">
        <v>46</v>
      </c>
      <c r="O1444">
        <v>0</v>
      </c>
    </row>
    <row r="1445" spans="1:15" hidden="1">
      <c r="A1445">
        <v>238</v>
      </c>
      <c r="B1445" s="93" t="s">
        <v>359</v>
      </c>
      <c r="C1445" t="s">
        <v>360</v>
      </c>
      <c r="E1445">
        <v>419</v>
      </c>
      <c r="F1445" t="s">
        <v>229</v>
      </c>
      <c r="G1445" s="92" t="s">
        <v>584</v>
      </c>
      <c r="H1445" s="5" t="s">
        <v>591</v>
      </c>
      <c r="I1445" s="98">
        <v>46</v>
      </c>
    </row>
    <row r="1446" spans="1:15" hidden="1">
      <c r="A1446">
        <v>254</v>
      </c>
      <c r="B1446" s="93" t="s">
        <v>366</v>
      </c>
      <c r="C1446" t="s">
        <v>103</v>
      </c>
      <c r="E1446">
        <v>419</v>
      </c>
      <c r="F1446" t="s">
        <v>229</v>
      </c>
      <c r="G1446" s="92" t="s">
        <v>584</v>
      </c>
      <c r="H1446" s="5" t="s">
        <v>591</v>
      </c>
      <c r="I1446" s="98">
        <v>46</v>
      </c>
    </row>
    <row r="1447" spans="1:15" hidden="1">
      <c r="A1447">
        <v>308</v>
      </c>
      <c r="B1447" s="93" t="s">
        <v>379</v>
      </c>
      <c r="C1447" t="s">
        <v>104</v>
      </c>
      <c r="E1447">
        <v>419</v>
      </c>
      <c r="F1447" t="s">
        <v>229</v>
      </c>
      <c r="G1447" s="92" t="s">
        <v>584</v>
      </c>
      <c r="H1447" s="5" t="s">
        <v>591</v>
      </c>
      <c r="I1447" s="98">
        <v>46</v>
      </c>
      <c r="O1447">
        <v>0</v>
      </c>
    </row>
    <row r="1448" spans="1:15" hidden="1">
      <c r="A1448">
        <v>312</v>
      </c>
      <c r="B1448" s="93" t="s">
        <v>380</v>
      </c>
      <c r="C1448" t="s">
        <v>105</v>
      </c>
      <c r="E1448">
        <v>419</v>
      </c>
      <c r="F1448" t="s">
        <v>229</v>
      </c>
      <c r="G1448" s="92" t="s">
        <v>584</v>
      </c>
      <c r="H1448" s="5" t="s">
        <v>591</v>
      </c>
      <c r="I1448" s="98">
        <v>46</v>
      </c>
    </row>
    <row r="1449" spans="1:15" hidden="1">
      <c r="A1449">
        <v>320</v>
      </c>
      <c r="B1449" s="93" t="s">
        <v>382</v>
      </c>
      <c r="C1449" t="s">
        <v>106</v>
      </c>
      <c r="E1449">
        <v>419</v>
      </c>
      <c r="F1449" t="s">
        <v>229</v>
      </c>
      <c r="G1449" s="92" t="s">
        <v>584</v>
      </c>
      <c r="H1449" s="5" t="s">
        <v>591</v>
      </c>
      <c r="I1449" s="98">
        <v>46</v>
      </c>
      <c r="O1449">
        <v>0</v>
      </c>
    </row>
    <row r="1450" spans="1:15" hidden="1">
      <c r="A1450">
        <v>328</v>
      </c>
      <c r="B1450" s="93" t="s">
        <v>387</v>
      </c>
      <c r="C1450" t="s">
        <v>107</v>
      </c>
      <c r="E1450">
        <v>419</v>
      </c>
      <c r="F1450" t="s">
        <v>229</v>
      </c>
      <c r="G1450" s="92" t="s">
        <v>584</v>
      </c>
      <c r="H1450" s="5" t="s">
        <v>591</v>
      </c>
      <c r="I1450" s="98">
        <v>46</v>
      </c>
      <c r="O1450">
        <v>0</v>
      </c>
    </row>
    <row r="1451" spans="1:15" hidden="1">
      <c r="A1451">
        <v>332</v>
      </c>
      <c r="B1451" s="93" t="s">
        <v>388</v>
      </c>
      <c r="C1451" t="s">
        <v>108</v>
      </c>
      <c r="E1451">
        <v>419</v>
      </c>
      <c r="F1451" t="s">
        <v>229</v>
      </c>
      <c r="G1451" s="92" t="s">
        <v>584</v>
      </c>
      <c r="H1451" s="5" t="s">
        <v>591</v>
      </c>
      <c r="I1451" s="98">
        <v>46</v>
      </c>
      <c r="O1451">
        <v>0</v>
      </c>
    </row>
    <row r="1452" spans="1:15" hidden="1">
      <c r="A1452">
        <v>340</v>
      </c>
      <c r="B1452" s="93" t="s">
        <v>393</v>
      </c>
      <c r="C1452" t="s">
        <v>109</v>
      </c>
      <c r="E1452">
        <v>419</v>
      </c>
      <c r="F1452" t="s">
        <v>229</v>
      </c>
      <c r="G1452" s="92" t="s">
        <v>584</v>
      </c>
      <c r="H1452" s="5" t="s">
        <v>591</v>
      </c>
      <c r="I1452" s="98">
        <v>46</v>
      </c>
      <c r="O1452">
        <v>0</v>
      </c>
    </row>
    <row r="1453" spans="1:15" hidden="1">
      <c r="A1453">
        <v>388</v>
      </c>
      <c r="B1453" s="93" t="s">
        <v>404</v>
      </c>
      <c r="C1453" t="s">
        <v>110</v>
      </c>
      <c r="E1453">
        <v>419</v>
      </c>
      <c r="F1453" t="s">
        <v>229</v>
      </c>
      <c r="G1453" s="92" t="s">
        <v>584</v>
      </c>
      <c r="H1453" s="5" t="s">
        <v>591</v>
      </c>
      <c r="I1453" s="98">
        <v>46</v>
      </c>
      <c r="J1453" s="5">
        <v>0</v>
      </c>
      <c r="K1453" s="5">
        <v>1</v>
      </c>
      <c r="L1453" s="5">
        <v>1</v>
      </c>
      <c r="M1453" s="5">
        <v>0</v>
      </c>
      <c r="N1453" s="5">
        <v>0</v>
      </c>
      <c r="O1453" s="5">
        <v>1</v>
      </c>
    </row>
    <row r="1454" spans="1:15" hidden="1">
      <c r="A1454">
        <v>474</v>
      </c>
      <c r="B1454" s="93" t="s">
        <v>432</v>
      </c>
      <c r="C1454" t="s">
        <v>111</v>
      </c>
      <c r="E1454">
        <v>419</v>
      </c>
      <c r="F1454" t="s">
        <v>229</v>
      </c>
      <c r="G1454" s="92" t="s">
        <v>584</v>
      </c>
      <c r="H1454" s="5" t="s">
        <v>591</v>
      </c>
      <c r="I1454" s="98">
        <v>46</v>
      </c>
    </row>
    <row r="1455" spans="1:15" hidden="1">
      <c r="A1455">
        <v>484</v>
      </c>
      <c r="B1455" s="93" t="s">
        <v>435</v>
      </c>
      <c r="C1455" t="s">
        <v>112</v>
      </c>
      <c r="E1455">
        <v>419</v>
      </c>
      <c r="F1455" t="s">
        <v>229</v>
      </c>
      <c r="G1455" s="92" t="s">
        <v>584</v>
      </c>
      <c r="H1455" s="5" t="s">
        <v>591</v>
      </c>
      <c r="I1455" s="98">
        <v>46</v>
      </c>
      <c r="J1455" s="5">
        <v>1</v>
      </c>
      <c r="K1455" s="5">
        <v>0</v>
      </c>
      <c r="L1455" s="5">
        <v>1</v>
      </c>
      <c r="M1455" s="5">
        <v>0</v>
      </c>
      <c r="N1455" s="5">
        <v>1</v>
      </c>
      <c r="O1455" s="5">
        <v>1</v>
      </c>
    </row>
    <row r="1456" spans="1:15" hidden="1">
      <c r="A1456">
        <v>500</v>
      </c>
      <c r="B1456" s="93" t="s">
        <v>439</v>
      </c>
      <c r="C1456" t="s">
        <v>113</v>
      </c>
      <c r="E1456">
        <v>419</v>
      </c>
      <c r="F1456" t="s">
        <v>229</v>
      </c>
      <c r="G1456" s="92" t="s">
        <v>584</v>
      </c>
      <c r="H1456" s="5" t="s">
        <v>591</v>
      </c>
      <c r="I1456" s="98">
        <v>46</v>
      </c>
    </row>
    <row r="1457" spans="1:15" hidden="1">
      <c r="A1457">
        <v>558</v>
      </c>
      <c r="B1457" s="93" t="s">
        <v>449</v>
      </c>
      <c r="C1457" t="s">
        <v>114</v>
      </c>
      <c r="E1457">
        <v>419</v>
      </c>
      <c r="F1457" t="s">
        <v>229</v>
      </c>
      <c r="G1457" s="92" t="s">
        <v>584</v>
      </c>
      <c r="H1457" s="5" t="s">
        <v>591</v>
      </c>
      <c r="I1457" s="98">
        <v>46</v>
      </c>
      <c r="O1457">
        <v>0</v>
      </c>
    </row>
    <row r="1458" spans="1:15" hidden="1">
      <c r="A1458">
        <v>591</v>
      </c>
      <c r="B1458" s="93" t="s">
        <v>460</v>
      </c>
      <c r="C1458" t="s">
        <v>115</v>
      </c>
      <c r="E1458">
        <v>419</v>
      </c>
      <c r="F1458" t="s">
        <v>229</v>
      </c>
      <c r="G1458" s="92" t="s">
        <v>584</v>
      </c>
      <c r="H1458" s="5" t="s">
        <v>591</v>
      </c>
      <c r="I1458" s="98">
        <v>46</v>
      </c>
    </row>
    <row r="1459" spans="1:15" hidden="1">
      <c r="A1459">
        <v>600</v>
      </c>
      <c r="B1459" s="93" t="s">
        <v>462</v>
      </c>
      <c r="C1459" t="s">
        <v>116</v>
      </c>
      <c r="E1459">
        <v>419</v>
      </c>
      <c r="F1459" t="s">
        <v>229</v>
      </c>
      <c r="G1459" s="92" t="s">
        <v>584</v>
      </c>
      <c r="H1459" s="5" t="s">
        <v>591</v>
      </c>
      <c r="I1459" s="98">
        <v>46</v>
      </c>
      <c r="O1459" s="5">
        <v>1</v>
      </c>
    </row>
    <row r="1460" spans="1:15" hidden="1">
      <c r="A1460">
        <v>604</v>
      </c>
      <c r="B1460" s="93" t="s">
        <v>463</v>
      </c>
      <c r="C1460" t="s">
        <v>117</v>
      </c>
      <c r="E1460">
        <v>419</v>
      </c>
      <c r="F1460" t="s">
        <v>229</v>
      </c>
      <c r="G1460" s="92" t="s">
        <v>584</v>
      </c>
      <c r="H1460" s="5" t="s">
        <v>591</v>
      </c>
      <c r="I1460" s="98">
        <v>46</v>
      </c>
    </row>
    <row r="1461" spans="1:15" hidden="1">
      <c r="A1461">
        <v>630</v>
      </c>
      <c r="B1461" s="93" t="s">
        <v>469</v>
      </c>
      <c r="C1461" t="s">
        <v>118</v>
      </c>
      <c r="E1461">
        <v>419</v>
      </c>
      <c r="F1461" t="s">
        <v>229</v>
      </c>
      <c r="G1461" s="92" t="s">
        <v>584</v>
      </c>
      <c r="H1461" s="5" t="s">
        <v>591</v>
      </c>
      <c r="I1461" s="98">
        <v>46</v>
      </c>
      <c r="J1461" s="5">
        <v>1</v>
      </c>
    </row>
    <row r="1462" spans="1:15" hidden="1">
      <c r="A1462">
        <v>652</v>
      </c>
      <c r="B1462" s="93" t="s">
        <v>477</v>
      </c>
      <c r="C1462" t="s">
        <v>478</v>
      </c>
      <c r="E1462">
        <v>419</v>
      </c>
      <c r="F1462" t="s">
        <v>229</v>
      </c>
      <c r="G1462" s="92" t="s">
        <v>584</v>
      </c>
      <c r="H1462" s="5" t="s">
        <v>591</v>
      </c>
      <c r="I1462" s="98">
        <v>46</v>
      </c>
    </row>
    <row r="1463" spans="1:15" hidden="1">
      <c r="A1463">
        <v>659</v>
      </c>
      <c r="B1463" s="93" t="s">
        <v>210</v>
      </c>
      <c r="C1463" t="s">
        <v>119</v>
      </c>
      <c r="E1463">
        <v>419</v>
      </c>
      <c r="F1463" t="s">
        <v>229</v>
      </c>
      <c r="G1463" s="92" t="s">
        <v>584</v>
      </c>
      <c r="H1463" s="5" t="s">
        <v>591</v>
      </c>
      <c r="I1463" s="98">
        <v>46</v>
      </c>
      <c r="J1463" s="5">
        <v>0</v>
      </c>
      <c r="K1463" s="5">
        <v>1</v>
      </c>
      <c r="L1463" s="5">
        <v>1</v>
      </c>
      <c r="M1463" s="5">
        <v>0</v>
      </c>
      <c r="N1463" s="5">
        <v>0</v>
      </c>
      <c r="O1463" s="5">
        <v>1</v>
      </c>
    </row>
    <row r="1464" spans="1:15" hidden="1">
      <c r="A1464">
        <v>662</v>
      </c>
      <c r="B1464" s="93" t="s">
        <v>481</v>
      </c>
      <c r="C1464" t="s">
        <v>120</v>
      </c>
      <c r="E1464">
        <v>419</v>
      </c>
      <c r="F1464" t="s">
        <v>229</v>
      </c>
      <c r="G1464" s="92" t="s">
        <v>584</v>
      </c>
      <c r="H1464" s="5" t="s">
        <v>591</v>
      </c>
      <c r="I1464" s="98">
        <v>46</v>
      </c>
      <c r="O1464">
        <v>0</v>
      </c>
    </row>
    <row r="1465" spans="1:15" hidden="1">
      <c r="A1465">
        <v>663</v>
      </c>
      <c r="B1465" s="93" t="s">
        <v>482</v>
      </c>
      <c r="C1465" t="s">
        <v>483</v>
      </c>
      <c r="E1465">
        <v>419</v>
      </c>
      <c r="F1465" t="s">
        <v>229</v>
      </c>
      <c r="G1465" s="92" t="s">
        <v>584</v>
      </c>
      <c r="H1465" s="5" t="s">
        <v>591</v>
      </c>
      <c r="I1465" s="98">
        <v>46</v>
      </c>
    </row>
    <row r="1466" spans="1:15" hidden="1">
      <c r="A1466">
        <v>670</v>
      </c>
      <c r="B1466" s="93" t="s">
        <v>486</v>
      </c>
      <c r="C1466" t="s">
        <v>487</v>
      </c>
      <c r="E1466">
        <v>419</v>
      </c>
      <c r="F1466" t="s">
        <v>229</v>
      </c>
      <c r="G1466" s="92" t="s">
        <v>584</v>
      </c>
      <c r="H1466" s="5" t="s">
        <v>591</v>
      </c>
      <c r="I1466" s="98">
        <v>46</v>
      </c>
      <c r="J1466" s="5">
        <v>0</v>
      </c>
      <c r="K1466" s="5"/>
      <c r="L1466" s="5"/>
      <c r="M1466" s="5"/>
      <c r="N1466" s="5"/>
      <c r="O1466" s="5">
        <v>0</v>
      </c>
    </row>
    <row r="1467" spans="1:15" hidden="1">
      <c r="A1467">
        <v>534</v>
      </c>
      <c r="B1467" s="93" t="s">
        <v>220</v>
      </c>
      <c r="C1467" t="s">
        <v>218</v>
      </c>
      <c r="E1467">
        <v>419</v>
      </c>
      <c r="F1467" t="s">
        <v>229</v>
      </c>
      <c r="G1467" s="92" t="s">
        <v>584</v>
      </c>
      <c r="H1467" s="5" t="s">
        <v>591</v>
      </c>
      <c r="I1467" s="98">
        <v>46</v>
      </c>
    </row>
    <row r="1468" spans="1:15" hidden="1">
      <c r="A1468">
        <v>239</v>
      </c>
      <c r="B1468" s="93" t="s">
        <v>502</v>
      </c>
      <c r="C1468" t="s">
        <v>503</v>
      </c>
      <c r="E1468">
        <v>419</v>
      </c>
      <c r="F1468" t="s">
        <v>229</v>
      </c>
      <c r="G1468" s="92" t="s">
        <v>584</v>
      </c>
      <c r="H1468" s="5" t="s">
        <v>591</v>
      </c>
      <c r="I1468" s="98">
        <v>46</v>
      </c>
    </row>
    <row r="1469" spans="1:15" hidden="1">
      <c r="A1469">
        <v>740</v>
      </c>
      <c r="B1469" s="93" t="s">
        <v>509</v>
      </c>
      <c r="C1469" t="s">
        <v>121</v>
      </c>
      <c r="E1469">
        <v>419</v>
      </c>
      <c r="F1469" t="s">
        <v>229</v>
      </c>
      <c r="G1469" s="92" t="s">
        <v>584</v>
      </c>
      <c r="H1469" s="5" t="s">
        <v>591</v>
      </c>
      <c r="I1469" s="98">
        <v>46</v>
      </c>
      <c r="O1469">
        <v>0</v>
      </c>
    </row>
    <row r="1470" spans="1:15" hidden="1">
      <c r="A1470">
        <v>780</v>
      </c>
      <c r="B1470" s="93" t="s">
        <v>524</v>
      </c>
      <c r="C1470" t="s">
        <v>122</v>
      </c>
      <c r="E1470">
        <v>419</v>
      </c>
      <c r="F1470" t="s">
        <v>229</v>
      </c>
      <c r="G1470" s="92" t="s">
        <v>584</v>
      </c>
      <c r="H1470" s="5" t="s">
        <v>591</v>
      </c>
      <c r="I1470" s="98">
        <v>46</v>
      </c>
    </row>
    <row r="1471" spans="1:15" hidden="1">
      <c r="A1471">
        <v>796</v>
      </c>
      <c r="B1471" s="93" t="s">
        <v>528</v>
      </c>
      <c r="C1471" t="s">
        <v>123</v>
      </c>
      <c r="E1471">
        <v>419</v>
      </c>
      <c r="F1471" t="s">
        <v>229</v>
      </c>
      <c r="G1471" s="92" t="s">
        <v>584</v>
      </c>
      <c r="H1471" s="5" t="s">
        <v>591</v>
      </c>
      <c r="I1471" s="98">
        <v>46</v>
      </c>
    </row>
    <row r="1472" spans="1:15" hidden="1">
      <c r="A1472">
        <v>850</v>
      </c>
      <c r="B1472" s="93" t="s">
        <v>540</v>
      </c>
      <c r="C1472" t="s">
        <v>541</v>
      </c>
      <c r="E1472">
        <v>419</v>
      </c>
      <c r="F1472" t="s">
        <v>229</v>
      </c>
      <c r="G1472" s="92" t="s">
        <v>584</v>
      </c>
      <c r="H1472" s="5" t="s">
        <v>591</v>
      </c>
      <c r="I1472" s="98">
        <v>46</v>
      </c>
    </row>
    <row r="1473" spans="1:15" hidden="1">
      <c r="A1473">
        <v>858</v>
      </c>
      <c r="B1473" s="93" t="s">
        <v>542</v>
      </c>
      <c r="C1473" t="s">
        <v>124</v>
      </c>
      <c r="E1473">
        <v>419</v>
      </c>
      <c r="F1473" t="s">
        <v>229</v>
      </c>
      <c r="G1473" s="92" t="s">
        <v>584</v>
      </c>
      <c r="H1473" s="5" t="s">
        <v>591</v>
      </c>
      <c r="I1473" s="98">
        <v>46</v>
      </c>
      <c r="J1473" s="5">
        <v>1</v>
      </c>
      <c r="K1473" s="5">
        <v>0</v>
      </c>
      <c r="L1473" s="5">
        <v>1</v>
      </c>
      <c r="M1473" s="5">
        <v>0</v>
      </c>
      <c r="N1473" s="5">
        <v>1</v>
      </c>
      <c r="O1473" s="5">
        <v>1</v>
      </c>
    </row>
    <row r="1474" spans="1:15" hidden="1">
      <c r="A1474">
        <v>862</v>
      </c>
      <c r="B1474" s="93" t="s">
        <v>545</v>
      </c>
      <c r="C1474" t="s">
        <v>546</v>
      </c>
      <c r="E1474">
        <v>419</v>
      </c>
      <c r="F1474" t="s">
        <v>229</v>
      </c>
      <c r="G1474" s="92" t="s">
        <v>584</v>
      </c>
      <c r="H1474" s="5" t="s">
        <v>591</v>
      </c>
      <c r="I1474" s="98">
        <v>46</v>
      </c>
    </row>
    <row r="1475" spans="1:15" hidden="1">
      <c r="A1475">
        <v>156</v>
      </c>
      <c r="B1475" s="93" t="s">
        <v>322</v>
      </c>
      <c r="C1475" t="s">
        <v>125</v>
      </c>
      <c r="E1475">
        <v>518</v>
      </c>
      <c r="F1475" t="s">
        <v>255</v>
      </c>
      <c r="G1475" s="92" t="s">
        <v>584</v>
      </c>
      <c r="H1475" s="5" t="s">
        <v>591</v>
      </c>
      <c r="I1475" s="98">
        <v>47</v>
      </c>
      <c r="J1475" s="5">
        <v>1</v>
      </c>
      <c r="K1475" s="5">
        <v>0</v>
      </c>
      <c r="L1475" s="5">
        <v>1</v>
      </c>
      <c r="M1475" s="5">
        <v>0</v>
      </c>
      <c r="N1475" s="5">
        <v>1</v>
      </c>
      <c r="O1475" s="5">
        <v>1</v>
      </c>
    </row>
    <row r="1476" spans="1:15" hidden="1">
      <c r="A1476">
        <v>344</v>
      </c>
      <c r="B1476" s="93" t="s">
        <v>199</v>
      </c>
      <c r="C1476" t="s">
        <v>323</v>
      </c>
      <c r="E1476">
        <v>518</v>
      </c>
      <c r="F1476" t="s">
        <v>255</v>
      </c>
      <c r="G1476" s="92" t="s">
        <v>584</v>
      </c>
      <c r="H1476" s="5" t="s">
        <v>591</v>
      </c>
      <c r="I1476" s="98">
        <v>47</v>
      </c>
      <c r="J1476" s="5">
        <v>0</v>
      </c>
      <c r="K1476" s="5">
        <v>0</v>
      </c>
      <c r="L1476" s="5">
        <v>1</v>
      </c>
      <c r="M1476" s="5">
        <v>0</v>
      </c>
      <c r="N1476" s="5">
        <v>1</v>
      </c>
      <c r="O1476" s="5">
        <v>1</v>
      </c>
    </row>
    <row r="1477" spans="1:15" hidden="1">
      <c r="A1477">
        <v>446</v>
      </c>
      <c r="B1477" s="93" t="s">
        <v>324</v>
      </c>
      <c r="C1477" t="s">
        <v>325</v>
      </c>
      <c r="E1477">
        <v>518</v>
      </c>
      <c r="F1477" t="s">
        <v>255</v>
      </c>
      <c r="G1477" s="92" t="s">
        <v>584</v>
      </c>
      <c r="H1477" s="5" t="s">
        <v>591</v>
      </c>
      <c r="I1477" s="98">
        <v>47</v>
      </c>
    </row>
    <row r="1478" spans="1:15" hidden="1">
      <c r="A1478">
        <v>408</v>
      </c>
      <c r="B1478" s="93" t="s">
        <v>344</v>
      </c>
      <c r="C1478" t="s">
        <v>345</v>
      </c>
      <c r="E1478">
        <v>518</v>
      </c>
      <c r="F1478" t="s">
        <v>255</v>
      </c>
      <c r="G1478" s="92" t="s">
        <v>584</v>
      </c>
      <c r="H1478" s="5" t="s">
        <v>591</v>
      </c>
      <c r="I1478" s="98">
        <v>47</v>
      </c>
    </row>
    <row r="1479" spans="1:15" hidden="1">
      <c r="A1479">
        <v>496</v>
      </c>
      <c r="B1479" s="93" t="s">
        <v>438</v>
      </c>
      <c r="C1479" t="s">
        <v>126</v>
      </c>
      <c r="E1479">
        <v>518</v>
      </c>
      <c r="F1479" t="s">
        <v>255</v>
      </c>
      <c r="G1479" s="92" t="s">
        <v>584</v>
      </c>
      <c r="H1479" s="5" t="s">
        <v>591</v>
      </c>
      <c r="I1479" s="98">
        <v>47</v>
      </c>
      <c r="J1479" s="5">
        <v>1</v>
      </c>
      <c r="K1479" s="5">
        <v>1</v>
      </c>
      <c r="L1479" s="5">
        <v>1</v>
      </c>
      <c r="M1479" s="5">
        <v>0</v>
      </c>
      <c r="N1479" s="5">
        <v>1</v>
      </c>
      <c r="O1479" s="5">
        <v>1</v>
      </c>
    </row>
    <row r="1480" spans="1:15" hidden="1">
      <c r="A1480">
        <v>410</v>
      </c>
      <c r="B1480" s="93" t="s">
        <v>471</v>
      </c>
      <c r="C1480" t="s">
        <v>472</v>
      </c>
      <c r="E1480">
        <v>518</v>
      </c>
      <c r="F1480" t="s">
        <v>255</v>
      </c>
      <c r="G1480" s="92" t="s">
        <v>584</v>
      </c>
      <c r="H1480" s="5" t="s">
        <v>591</v>
      </c>
      <c r="I1480" s="98">
        <v>47</v>
      </c>
      <c r="J1480">
        <v>1</v>
      </c>
      <c r="K1480" s="5">
        <v>0</v>
      </c>
      <c r="L1480" s="5">
        <v>1</v>
      </c>
      <c r="M1480" s="5">
        <v>0</v>
      </c>
      <c r="N1480" s="5">
        <v>1</v>
      </c>
      <c r="O1480" s="5">
        <v>1</v>
      </c>
    </row>
    <row r="1481" spans="1:15" hidden="1">
      <c r="A1481">
        <v>4</v>
      </c>
      <c r="B1481" s="93" t="s">
        <v>272</v>
      </c>
      <c r="C1481" t="s">
        <v>127</v>
      </c>
      <c r="E1481">
        <v>34</v>
      </c>
      <c r="F1481" t="s">
        <v>226</v>
      </c>
      <c r="G1481" s="92" t="s">
        <v>584</v>
      </c>
      <c r="H1481" s="5" t="s">
        <v>591</v>
      </c>
      <c r="I1481" s="98">
        <v>49</v>
      </c>
      <c r="O1481" s="5">
        <v>1</v>
      </c>
    </row>
    <row r="1482" spans="1:15" hidden="1">
      <c r="A1482">
        <v>50</v>
      </c>
      <c r="B1482" s="93" t="s">
        <v>290</v>
      </c>
      <c r="C1482" t="s">
        <v>128</v>
      </c>
      <c r="E1482">
        <v>34</v>
      </c>
      <c r="F1482" t="s">
        <v>226</v>
      </c>
      <c r="G1482" s="92" t="s">
        <v>584</v>
      </c>
      <c r="H1482" s="5" t="s">
        <v>591</v>
      </c>
      <c r="I1482" s="98">
        <v>49</v>
      </c>
      <c r="J1482" s="5">
        <v>0</v>
      </c>
      <c r="K1482" s="5">
        <v>1</v>
      </c>
      <c r="L1482" s="5">
        <v>1</v>
      </c>
      <c r="M1482" s="5">
        <v>0</v>
      </c>
      <c r="N1482" s="5">
        <v>1</v>
      </c>
      <c r="O1482" s="5">
        <v>1</v>
      </c>
    </row>
    <row r="1483" spans="1:15" hidden="1">
      <c r="A1483">
        <v>64</v>
      </c>
      <c r="B1483" s="93" t="s">
        <v>297</v>
      </c>
      <c r="C1483" t="s">
        <v>129</v>
      </c>
      <c r="E1483">
        <v>34</v>
      </c>
      <c r="F1483" t="s">
        <v>226</v>
      </c>
      <c r="G1483" s="92" t="s">
        <v>584</v>
      </c>
      <c r="H1483" s="5" t="s">
        <v>591</v>
      </c>
      <c r="I1483" s="98">
        <v>49</v>
      </c>
      <c r="O1483" s="5">
        <v>1</v>
      </c>
    </row>
    <row r="1484" spans="1:15" hidden="1">
      <c r="A1484">
        <v>356</v>
      </c>
      <c r="B1484" s="93" t="s">
        <v>396</v>
      </c>
      <c r="C1484" t="s">
        <v>130</v>
      </c>
      <c r="E1484">
        <v>34</v>
      </c>
      <c r="F1484" t="s">
        <v>226</v>
      </c>
      <c r="G1484" s="92" t="s">
        <v>584</v>
      </c>
      <c r="H1484" s="5" t="s">
        <v>591</v>
      </c>
      <c r="I1484" s="98">
        <v>49</v>
      </c>
      <c r="O1484">
        <v>0</v>
      </c>
    </row>
    <row r="1485" spans="1:15" hidden="1">
      <c r="A1485">
        <v>364</v>
      </c>
      <c r="B1485" s="93" t="s">
        <v>398</v>
      </c>
      <c r="C1485" t="s">
        <v>131</v>
      </c>
      <c r="E1485">
        <v>34</v>
      </c>
      <c r="F1485" t="s">
        <v>226</v>
      </c>
      <c r="G1485" s="92" t="s">
        <v>584</v>
      </c>
      <c r="H1485" s="5" t="s">
        <v>591</v>
      </c>
      <c r="I1485" s="98">
        <v>49</v>
      </c>
    </row>
    <row r="1486" spans="1:15" hidden="1">
      <c r="A1486">
        <v>462</v>
      </c>
      <c r="B1486" s="93" t="s">
        <v>428</v>
      </c>
      <c r="C1486" t="s">
        <v>134</v>
      </c>
      <c r="E1486">
        <v>34</v>
      </c>
      <c r="F1486" t="s">
        <v>226</v>
      </c>
      <c r="G1486" s="92" t="s">
        <v>584</v>
      </c>
      <c r="H1486" s="5" t="s">
        <v>591</v>
      </c>
      <c r="I1486" s="98">
        <v>49</v>
      </c>
      <c r="J1486" s="5">
        <v>1</v>
      </c>
      <c r="K1486" s="5">
        <v>1</v>
      </c>
      <c r="L1486" s="5">
        <v>1</v>
      </c>
      <c r="M1486" s="5">
        <v>0</v>
      </c>
      <c r="N1486" s="5">
        <v>0</v>
      </c>
      <c r="O1486" s="5">
        <v>1</v>
      </c>
    </row>
    <row r="1487" spans="1:15" hidden="1">
      <c r="A1487">
        <v>524</v>
      </c>
      <c r="B1487" s="93" t="s">
        <v>445</v>
      </c>
      <c r="C1487" t="s">
        <v>135</v>
      </c>
      <c r="E1487">
        <v>34</v>
      </c>
      <c r="F1487" t="s">
        <v>226</v>
      </c>
      <c r="G1487" s="92" t="s">
        <v>584</v>
      </c>
      <c r="H1487" s="5" t="s">
        <v>591</v>
      </c>
      <c r="I1487" s="98">
        <v>49</v>
      </c>
      <c r="J1487" s="5">
        <v>0</v>
      </c>
      <c r="K1487" s="5">
        <v>1</v>
      </c>
      <c r="L1487" s="5">
        <v>1</v>
      </c>
      <c r="M1487" s="5">
        <v>0</v>
      </c>
      <c r="N1487" s="5">
        <v>0</v>
      </c>
      <c r="O1487" s="5">
        <v>1</v>
      </c>
    </row>
    <row r="1488" spans="1:15" hidden="1">
      <c r="A1488">
        <v>586</v>
      </c>
      <c r="B1488" s="93" t="s">
        <v>458</v>
      </c>
      <c r="C1488" t="s">
        <v>136</v>
      </c>
      <c r="E1488">
        <v>34</v>
      </c>
      <c r="F1488" t="s">
        <v>226</v>
      </c>
      <c r="G1488" s="92" t="s">
        <v>584</v>
      </c>
      <c r="H1488" s="5" t="s">
        <v>591</v>
      </c>
      <c r="I1488" s="98">
        <v>49</v>
      </c>
      <c r="J1488" s="5">
        <v>1</v>
      </c>
      <c r="K1488" s="5">
        <v>0</v>
      </c>
      <c r="L1488" s="5">
        <v>1</v>
      </c>
      <c r="M1488" s="5">
        <v>0</v>
      </c>
      <c r="N1488" s="5">
        <v>1</v>
      </c>
      <c r="O1488" s="5">
        <v>1</v>
      </c>
    </row>
    <row r="1489" spans="1:15" hidden="1">
      <c r="A1489">
        <v>144</v>
      </c>
      <c r="B1489" s="93" t="s">
        <v>505</v>
      </c>
      <c r="C1489" t="s">
        <v>137</v>
      </c>
      <c r="E1489">
        <v>34</v>
      </c>
      <c r="F1489" t="s">
        <v>226</v>
      </c>
      <c r="G1489" s="92" t="s">
        <v>584</v>
      </c>
      <c r="H1489" s="5" t="s">
        <v>591</v>
      </c>
      <c r="I1489" s="98">
        <v>49</v>
      </c>
      <c r="O1489">
        <v>0</v>
      </c>
    </row>
    <row r="1490" spans="1:15" hidden="1">
      <c r="A1490">
        <v>96</v>
      </c>
      <c r="B1490" s="93" t="s">
        <v>308</v>
      </c>
      <c r="C1490" t="s">
        <v>141</v>
      </c>
      <c r="E1490">
        <v>35</v>
      </c>
      <c r="F1490" t="s">
        <v>225</v>
      </c>
      <c r="G1490" s="92" t="s">
        <v>584</v>
      </c>
      <c r="H1490" s="5" t="s">
        <v>591</v>
      </c>
      <c r="I1490" s="98">
        <v>51</v>
      </c>
      <c r="J1490" s="5">
        <v>0</v>
      </c>
      <c r="K1490" s="99"/>
      <c r="L1490" s="99"/>
      <c r="M1490" s="99"/>
      <c r="N1490" s="5">
        <v>1</v>
      </c>
      <c r="O1490" s="5">
        <v>1</v>
      </c>
    </row>
    <row r="1491" spans="1:15" hidden="1">
      <c r="A1491">
        <v>116</v>
      </c>
      <c r="B1491" s="93" t="s">
        <v>314</v>
      </c>
      <c r="C1491" t="s">
        <v>142</v>
      </c>
      <c r="E1491">
        <v>35</v>
      </c>
      <c r="F1491" t="s">
        <v>225</v>
      </c>
      <c r="G1491" s="92" t="s">
        <v>584</v>
      </c>
      <c r="H1491" s="5" t="s">
        <v>591</v>
      </c>
      <c r="I1491" s="98">
        <v>51</v>
      </c>
      <c r="J1491" s="5">
        <v>1</v>
      </c>
      <c r="K1491" s="5">
        <v>1</v>
      </c>
      <c r="L1491" s="5">
        <v>1</v>
      </c>
      <c r="M1491" s="5">
        <v>0</v>
      </c>
      <c r="N1491" s="5">
        <v>0</v>
      </c>
      <c r="O1491" s="5">
        <v>0</v>
      </c>
    </row>
    <row r="1492" spans="1:15" hidden="1">
      <c r="A1492">
        <v>360</v>
      </c>
      <c r="B1492" s="93" t="s">
        <v>397</v>
      </c>
      <c r="C1492" t="s">
        <v>143</v>
      </c>
      <c r="E1492">
        <v>35</v>
      </c>
      <c r="F1492" t="s">
        <v>225</v>
      </c>
      <c r="G1492" s="92" t="s">
        <v>584</v>
      </c>
      <c r="H1492" s="5" t="s">
        <v>591</v>
      </c>
      <c r="I1492" s="98">
        <v>51</v>
      </c>
      <c r="O1492">
        <v>0</v>
      </c>
    </row>
    <row r="1493" spans="1:15" hidden="1">
      <c r="A1493">
        <v>418</v>
      </c>
      <c r="B1493" s="93" t="s">
        <v>414</v>
      </c>
      <c r="C1493" t="s">
        <v>415</v>
      </c>
      <c r="E1493">
        <v>35</v>
      </c>
      <c r="F1493" t="s">
        <v>225</v>
      </c>
      <c r="G1493" s="92" t="s">
        <v>584</v>
      </c>
      <c r="H1493" s="5" t="s">
        <v>591</v>
      </c>
      <c r="I1493" s="98">
        <v>51</v>
      </c>
      <c r="O1493" s="5">
        <v>1</v>
      </c>
    </row>
    <row r="1494" spans="1:15" hidden="1">
      <c r="A1494">
        <v>458</v>
      </c>
      <c r="B1494" s="93" t="s">
        <v>427</v>
      </c>
      <c r="C1494" t="s">
        <v>144</v>
      </c>
      <c r="E1494">
        <v>35</v>
      </c>
      <c r="F1494" t="s">
        <v>225</v>
      </c>
      <c r="G1494" s="92" t="s">
        <v>584</v>
      </c>
      <c r="H1494" s="5" t="s">
        <v>591</v>
      </c>
      <c r="I1494" s="98">
        <v>51</v>
      </c>
    </row>
    <row r="1495" spans="1:15" hidden="1">
      <c r="A1495">
        <v>104</v>
      </c>
      <c r="B1495" s="93" t="s">
        <v>442</v>
      </c>
      <c r="C1495" t="s">
        <v>145</v>
      </c>
      <c r="E1495">
        <v>35</v>
      </c>
      <c r="F1495" t="s">
        <v>225</v>
      </c>
      <c r="G1495" s="92" t="s">
        <v>584</v>
      </c>
      <c r="H1495" s="5" t="s">
        <v>591</v>
      </c>
      <c r="I1495" s="98">
        <v>51</v>
      </c>
      <c r="O1495">
        <v>1</v>
      </c>
    </row>
    <row r="1496" spans="1:15" hidden="1">
      <c r="A1496">
        <v>608</v>
      </c>
      <c r="B1496" s="93" t="s">
        <v>464</v>
      </c>
      <c r="C1496" t="s">
        <v>146</v>
      </c>
      <c r="E1496">
        <v>35</v>
      </c>
      <c r="F1496" t="s">
        <v>225</v>
      </c>
      <c r="G1496" s="92" t="s">
        <v>584</v>
      </c>
      <c r="H1496" s="5" t="s">
        <v>591</v>
      </c>
      <c r="I1496" s="98">
        <v>51</v>
      </c>
      <c r="J1496" s="5">
        <v>1</v>
      </c>
      <c r="O1496" s="5">
        <v>1</v>
      </c>
    </row>
    <row r="1497" spans="1:15" hidden="1">
      <c r="A1497">
        <v>702</v>
      </c>
      <c r="B1497" s="93" t="s">
        <v>495</v>
      </c>
      <c r="C1497" t="s">
        <v>147</v>
      </c>
      <c r="E1497">
        <v>35</v>
      </c>
      <c r="F1497" t="s">
        <v>225</v>
      </c>
      <c r="G1497" s="92" t="s">
        <v>584</v>
      </c>
      <c r="H1497" s="5" t="s">
        <v>591</v>
      </c>
      <c r="I1497" s="98">
        <v>51</v>
      </c>
      <c r="J1497" s="5">
        <v>0</v>
      </c>
      <c r="K1497" s="5">
        <v>0</v>
      </c>
      <c r="L1497" s="5">
        <v>1</v>
      </c>
      <c r="M1497" s="5">
        <v>0</v>
      </c>
      <c r="N1497" s="5">
        <v>1</v>
      </c>
      <c r="O1497" s="99">
        <v>1</v>
      </c>
    </row>
    <row r="1498" spans="1:15" hidden="1">
      <c r="A1498">
        <v>764</v>
      </c>
      <c r="B1498" s="93" t="s">
        <v>518</v>
      </c>
      <c r="C1498" t="s">
        <v>148</v>
      </c>
      <c r="E1498">
        <v>35</v>
      </c>
      <c r="F1498" t="s">
        <v>225</v>
      </c>
      <c r="G1498" s="92" t="s">
        <v>584</v>
      </c>
      <c r="H1498" s="5" t="s">
        <v>591</v>
      </c>
      <c r="I1498" s="98">
        <v>51</v>
      </c>
      <c r="J1498" s="5">
        <v>1</v>
      </c>
      <c r="O1498" s="5">
        <v>1</v>
      </c>
    </row>
    <row r="1499" spans="1:15" hidden="1">
      <c r="A1499">
        <v>626</v>
      </c>
      <c r="B1499" s="93" t="s">
        <v>205</v>
      </c>
      <c r="C1499" t="s">
        <v>149</v>
      </c>
      <c r="E1499">
        <v>35</v>
      </c>
      <c r="F1499" t="s">
        <v>225</v>
      </c>
      <c r="G1499" s="92" t="s">
        <v>584</v>
      </c>
      <c r="H1499" s="5" t="s">
        <v>591</v>
      </c>
      <c r="I1499" s="98">
        <v>51</v>
      </c>
      <c r="J1499" s="5">
        <v>0</v>
      </c>
      <c r="K1499" s="5">
        <v>1</v>
      </c>
      <c r="L1499" s="5">
        <v>1</v>
      </c>
      <c r="M1499" s="5">
        <v>0</v>
      </c>
      <c r="N1499" s="5">
        <v>0</v>
      </c>
      <c r="O1499" s="5">
        <v>1</v>
      </c>
    </row>
    <row r="1500" spans="1:15" hidden="1">
      <c r="A1500">
        <v>704</v>
      </c>
      <c r="B1500" s="93" t="s">
        <v>547</v>
      </c>
      <c r="C1500" t="s">
        <v>150</v>
      </c>
      <c r="E1500">
        <v>35</v>
      </c>
      <c r="F1500" t="s">
        <v>225</v>
      </c>
      <c r="G1500" s="92" t="s">
        <v>584</v>
      </c>
      <c r="H1500" s="5" t="s">
        <v>591</v>
      </c>
      <c r="I1500" s="98">
        <v>51</v>
      </c>
      <c r="O1500" s="5">
        <v>1</v>
      </c>
    </row>
    <row r="1501" spans="1:15" hidden="1">
      <c r="A1501">
        <v>48</v>
      </c>
      <c r="B1501" s="93" t="s">
        <v>289</v>
      </c>
      <c r="C1501" t="s">
        <v>153</v>
      </c>
      <c r="E1501">
        <v>485</v>
      </c>
      <c r="F1501" t="s">
        <v>258</v>
      </c>
      <c r="G1501" s="92" t="s">
        <v>584</v>
      </c>
      <c r="H1501" s="5" t="s">
        <v>591</v>
      </c>
      <c r="I1501" s="98">
        <v>52</v>
      </c>
    </row>
    <row r="1502" spans="1:15" hidden="1">
      <c r="A1502">
        <v>368</v>
      </c>
      <c r="B1502" s="93" t="s">
        <v>399</v>
      </c>
      <c r="C1502" t="s">
        <v>156</v>
      </c>
      <c r="E1502">
        <v>485</v>
      </c>
      <c r="F1502" t="s">
        <v>258</v>
      </c>
      <c r="G1502" s="92" t="s">
        <v>584</v>
      </c>
      <c r="H1502" s="5" t="s">
        <v>591</v>
      </c>
      <c r="I1502" s="98">
        <v>52</v>
      </c>
      <c r="O1502">
        <v>0</v>
      </c>
    </row>
    <row r="1503" spans="1:15" hidden="1">
      <c r="A1503">
        <v>400</v>
      </c>
      <c r="B1503" s="93" t="s">
        <v>408</v>
      </c>
      <c r="C1503" t="s">
        <v>157</v>
      </c>
      <c r="E1503">
        <v>485</v>
      </c>
      <c r="F1503" t="s">
        <v>258</v>
      </c>
      <c r="G1503" s="92" t="s">
        <v>584</v>
      </c>
      <c r="H1503" s="5" t="s">
        <v>591</v>
      </c>
      <c r="I1503" s="98">
        <v>52</v>
      </c>
    </row>
    <row r="1504" spans="1:15" hidden="1">
      <c r="A1504">
        <v>414</v>
      </c>
      <c r="B1504" s="93" t="s">
        <v>412</v>
      </c>
      <c r="C1504" t="s">
        <v>158</v>
      </c>
      <c r="E1504">
        <v>485</v>
      </c>
      <c r="F1504" t="s">
        <v>258</v>
      </c>
      <c r="G1504" s="92" t="s">
        <v>584</v>
      </c>
      <c r="H1504" s="5" t="s">
        <v>591</v>
      </c>
      <c r="I1504" s="98">
        <v>52</v>
      </c>
    </row>
    <row r="1505" spans="1:15" hidden="1">
      <c r="A1505">
        <v>422</v>
      </c>
      <c r="B1505" s="93" t="s">
        <v>417</v>
      </c>
      <c r="C1505" t="s">
        <v>159</v>
      </c>
      <c r="E1505">
        <v>485</v>
      </c>
      <c r="F1505" t="s">
        <v>258</v>
      </c>
      <c r="G1505" s="92" t="s">
        <v>584</v>
      </c>
      <c r="H1505" s="5" t="s">
        <v>591</v>
      </c>
      <c r="I1505" s="98">
        <v>52</v>
      </c>
    </row>
    <row r="1506" spans="1:15" hidden="1">
      <c r="A1506">
        <v>512</v>
      </c>
      <c r="B1506" s="93" t="s">
        <v>457</v>
      </c>
      <c r="C1506" t="s">
        <v>160</v>
      </c>
      <c r="E1506">
        <v>485</v>
      </c>
      <c r="F1506" t="s">
        <v>258</v>
      </c>
      <c r="G1506" s="92" t="s">
        <v>584</v>
      </c>
      <c r="H1506" s="5" t="s">
        <v>591</v>
      </c>
      <c r="I1506" s="98">
        <v>52</v>
      </c>
    </row>
    <row r="1507" spans="1:15" hidden="1">
      <c r="A1507">
        <v>634</v>
      </c>
      <c r="B1507" s="93" t="s">
        <v>470</v>
      </c>
      <c r="C1507" t="s">
        <v>161</v>
      </c>
      <c r="E1507">
        <v>485</v>
      </c>
      <c r="F1507" t="s">
        <v>258</v>
      </c>
      <c r="G1507" s="92" t="s">
        <v>584</v>
      </c>
      <c r="H1507" s="5" t="s">
        <v>591</v>
      </c>
      <c r="I1507" s="98">
        <v>52</v>
      </c>
    </row>
    <row r="1508" spans="1:15" hidden="1">
      <c r="A1508">
        <v>682</v>
      </c>
      <c r="B1508" s="93" t="s">
        <v>491</v>
      </c>
      <c r="C1508" t="s">
        <v>162</v>
      </c>
      <c r="E1508">
        <v>485</v>
      </c>
      <c r="F1508" t="s">
        <v>258</v>
      </c>
      <c r="G1508" s="92" t="s">
        <v>584</v>
      </c>
      <c r="H1508" s="5" t="s">
        <v>591</v>
      </c>
      <c r="I1508" s="98">
        <v>52</v>
      </c>
    </row>
    <row r="1509" spans="1:15" hidden="1">
      <c r="A1509">
        <v>275</v>
      </c>
      <c r="B1509" s="93" t="s">
        <v>506</v>
      </c>
      <c r="C1509" t="s">
        <v>507</v>
      </c>
      <c r="E1509">
        <v>485</v>
      </c>
      <c r="F1509" t="s">
        <v>258</v>
      </c>
      <c r="G1509" s="92" t="s">
        <v>584</v>
      </c>
      <c r="H1509" s="5" t="s">
        <v>591</v>
      </c>
      <c r="I1509" s="98">
        <v>52</v>
      </c>
      <c r="J1509" s="5">
        <v>1</v>
      </c>
      <c r="K1509" s="5">
        <v>1</v>
      </c>
      <c r="L1509" s="5">
        <v>1</v>
      </c>
      <c r="M1509" s="5">
        <v>0</v>
      </c>
      <c r="N1509" s="5">
        <v>0</v>
      </c>
      <c r="O1509" s="5">
        <v>1</v>
      </c>
    </row>
    <row r="1510" spans="1:15" hidden="1">
      <c r="A1510">
        <v>760</v>
      </c>
      <c r="B1510" s="93" t="s">
        <v>516</v>
      </c>
      <c r="C1510" t="s">
        <v>163</v>
      </c>
      <c r="E1510">
        <v>485</v>
      </c>
      <c r="F1510" t="s">
        <v>258</v>
      </c>
      <c r="G1510" s="92" t="s">
        <v>584</v>
      </c>
      <c r="H1510" s="5" t="s">
        <v>591</v>
      </c>
      <c r="I1510" s="98">
        <v>52</v>
      </c>
      <c r="O1510">
        <v>0</v>
      </c>
    </row>
    <row r="1511" spans="1:15" hidden="1">
      <c r="A1511">
        <v>792</v>
      </c>
      <c r="B1511" s="93" t="s">
        <v>526</v>
      </c>
      <c r="C1511" t="s">
        <v>164</v>
      </c>
      <c r="E1511">
        <v>485</v>
      </c>
      <c r="F1511" t="s">
        <v>258</v>
      </c>
      <c r="G1511" s="92" t="s">
        <v>584</v>
      </c>
      <c r="H1511" s="5" t="s">
        <v>591</v>
      </c>
      <c r="I1511" s="98">
        <v>52</v>
      </c>
      <c r="J1511" s="5">
        <v>1</v>
      </c>
      <c r="K1511" s="5">
        <v>1</v>
      </c>
      <c r="L1511" s="5">
        <v>1</v>
      </c>
      <c r="M1511" s="5">
        <v>1</v>
      </c>
      <c r="N1511" s="5">
        <v>1</v>
      </c>
      <c r="O1511" s="5">
        <v>1</v>
      </c>
    </row>
    <row r="1512" spans="1:15" hidden="1">
      <c r="A1512">
        <v>784</v>
      </c>
      <c r="B1512" s="93" t="s">
        <v>532</v>
      </c>
      <c r="C1512" t="s">
        <v>165</v>
      </c>
      <c r="E1512">
        <v>485</v>
      </c>
      <c r="F1512" t="s">
        <v>258</v>
      </c>
      <c r="G1512" s="92" t="s">
        <v>584</v>
      </c>
      <c r="H1512" s="5" t="s">
        <v>591</v>
      </c>
      <c r="I1512" s="98">
        <v>52</v>
      </c>
    </row>
    <row r="1513" spans="1:15" hidden="1">
      <c r="A1513">
        <v>887</v>
      </c>
      <c r="B1513" s="93" t="s">
        <v>551</v>
      </c>
      <c r="C1513" t="s">
        <v>166</v>
      </c>
      <c r="E1513">
        <v>485</v>
      </c>
      <c r="F1513" t="s">
        <v>258</v>
      </c>
      <c r="G1513" s="92" t="s">
        <v>584</v>
      </c>
      <c r="H1513" s="5" t="s">
        <v>591</v>
      </c>
      <c r="I1513" s="98">
        <v>52</v>
      </c>
      <c r="O1513">
        <v>0</v>
      </c>
    </row>
    <row r="1514" spans="1:15" hidden="1">
      <c r="A1514">
        <v>16</v>
      </c>
      <c r="B1514" s="93" t="s">
        <v>277</v>
      </c>
      <c r="C1514" t="s">
        <v>167</v>
      </c>
      <c r="E1514">
        <v>543</v>
      </c>
      <c r="F1514" t="s">
        <v>259</v>
      </c>
      <c r="G1514" s="92" t="s">
        <v>584</v>
      </c>
      <c r="H1514" s="5" t="s">
        <v>591</v>
      </c>
      <c r="I1514" s="98">
        <v>53</v>
      </c>
    </row>
    <row r="1515" spans="1:15" hidden="1">
      <c r="A1515">
        <v>184</v>
      </c>
      <c r="B1515" s="93" t="s">
        <v>333</v>
      </c>
      <c r="C1515" t="s">
        <v>186</v>
      </c>
      <c r="E1515">
        <v>543</v>
      </c>
      <c r="F1515" t="s">
        <v>259</v>
      </c>
      <c r="G1515" s="92" t="s">
        <v>584</v>
      </c>
      <c r="H1515" s="5" t="s">
        <v>591</v>
      </c>
      <c r="I1515" s="98">
        <v>53</v>
      </c>
      <c r="O1515" s="5">
        <v>1</v>
      </c>
    </row>
    <row r="1516" spans="1:15" hidden="1">
      <c r="A1516">
        <v>242</v>
      </c>
      <c r="B1516" s="93" t="s">
        <v>363</v>
      </c>
      <c r="C1516" t="s">
        <v>168</v>
      </c>
      <c r="E1516">
        <v>543</v>
      </c>
      <c r="F1516" t="s">
        <v>259</v>
      </c>
      <c r="G1516" s="92" t="s">
        <v>584</v>
      </c>
      <c r="H1516" s="5" t="s">
        <v>591</v>
      </c>
      <c r="I1516" s="98">
        <v>53</v>
      </c>
      <c r="O1516">
        <v>0</v>
      </c>
    </row>
    <row r="1517" spans="1:15" hidden="1">
      <c r="A1517">
        <v>258</v>
      </c>
      <c r="B1517" s="93" t="s">
        <v>367</v>
      </c>
      <c r="C1517" t="s">
        <v>169</v>
      </c>
      <c r="E1517">
        <v>543</v>
      </c>
      <c r="F1517" t="s">
        <v>259</v>
      </c>
      <c r="G1517" s="92" t="s">
        <v>584</v>
      </c>
      <c r="H1517" s="5" t="s">
        <v>591</v>
      </c>
      <c r="I1517" s="98">
        <v>53</v>
      </c>
    </row>
    <row r="1518" spans="1:15" hidden="1">
      <c r="A1518">
        <v>316</v>
      </c>
      <c r="B1518" s="93" t="s">
        <v>381</v>
      </c>
      <c r="C1518" t="s">
        <v>170</v>
      </c>
      <c r="E1518">
        <v>543</v>
      </c>
      <c r="F1518" t="s">
        <v>259</v>
      </c>
      <c r="G1518" s="92" t="s">
        <v>584</v>
      </c>
      <c r="H1518" s="5" t="s">
        <v>591</v>
      </c>
      <c r="I1518" s="98">
        <v>53</v>
      </c>
    </row>
    <row r="1519" spans="1:15" hidden="1">
      <c r="A1519">
        <v>296</v>
      </c>
      <c r="B1519" s="93" t="s">
        <v>411</v>
      </c>
      <c r="C1519" t="s">
        <v>171</v>
      </c>
      <c r="E1519">
        <v>543</v>
      </c>
      <c r="F1519" t="s">
        <v>259</v>
      </c>
      <c r="G1519" s="92" t="s">
        <v>584</v>
      </c>
      <c r="H1519" s="5" t="s">
        <v>591</v>
      </c>
      <c r="I1519" s="98">
        <v>53</v>
      </c>
      <c r="O1519">
        <v>0</v>
      </c>
    </row>
    <row r="1520" spans="1:15" hidden="1">
      <c r="A1520">
        <v>584</v>
      </c>
      <c r="B1520" s="93" t="s">
        <v>431</v>
      </c>
      <c r="C1520" t="s">
        <v>172</v>
      </c>
      <c r="E1520">
        <v>543</v>
      </c>
      <c r="F1520" t="s">
        <v>259</v>
      </c>
      <c r="G1520" s="92" t="s">
        <v>584</v>
      </c>
      <c r="H1520" s="5" t="s">
        <v>591</v>
      </c>
      <c r="I1520" s="98">
        <v>53</v>
      </c>
    </row>
    <row r="1521" spans="1:15" hidden="1">
      <c r="A1521">
        <v>583</v>
      </c>
      <c r="B1521" s="93" t="s">
        <v>436</v>
      </c>
      <c r="C1521" t="s">
        <v>195</v>
      </c>
      <c r="E1521">
        <v>543</v>
      </c>
      <c r="F1521" t="s">
        <v>259</v>
      </c>
      <c r="G1521" s="92" t="s">
        <v>584</v>
      </c>
      <c r="H1521" s="5" t="s">
        <v>591</v>
      </c>
      <c r="I1521" s="98">
        <v>53</v>
      </c>
      <c r="O1521">
        <v>0</v>
      </c>
    </row>
    <row r="1522" spans="1:15" hidden="1">
      <c r="A1522">
        <v>520</v>
      </c>
      <c r="B1522" s="93" t="s">
        <v>444</v>
      </c>
      <c r="C1522" t="s">
        <v>173</v>
      </c>
      <c r="E1522">
        <v>543</v>
      </c>
      <c r="F1522" t="s">
        <v>259</v>
      </c>
      <c r="G1522" s="92" t="s">
        <v>584</v>
      </c>
      <c r="H1522" s="5" t="s">
        <v>591</v>
      </c>
      <c r="I1522" s="98">
        <v>53</v>
      </c>
      <c r="O1522">
        <v>0</v>
      </c>
    </row>
    <row r="1523" spans="1:15" hidden="1">
      <c r="A1523">
        <v>540</v>
      </c>
      <c r="B1523" s="93" t="s">
        <v>447</v>
      </c>
      <c r="C1523" t="s">
        <v>175</v>
      </c>
      <c r="E1523">
        <v>543</v>
      </c>
      <c r="F1523" t="s">
        <v>259</v>
      </c>
      <c r="G1523" s="92" t="s">
        <v>584</v>
      </c>
      <c r="H1523" s="5" t="s">
        <v>591</v>
      </c>
      <c r="I1523" s="98">
        <v>53</v>
      </c>
    </row>
    <row r="1524" spans="1:15" hidden="1">
      <c r="A1524">
        <v>570</v>
      </c>
      <c r="B1524" s="93" t="s">
        <v>452</v>
      </c>
      <c r="C1524" t="s">
        <v>174</v>
      </c>
      <c r="E1524">
        <v>543</v>
      </c>
      <c r="F1524" t="s">
        <v>259</v>
      </c>
      <c r="G1524" s="92" t="s">
        <v>584</v>
      </c>
      <c r="H1524" s="5" t="s">
        <v>591</v>
      </c>
      <c r="I1524" s="98">
        <v>53</v>
      </c>
    </row>
    <row r="1525" spans="1:15" hidden="1">
      <c r="A1525">
        <v>580</v>
      </c>
      <c r="B1525" s="93" t="s">
        <v>455</v>
      </c>
      <c r="C1525" t="s">
        <v>196</v>
      </c>
      <c r="E1525">
        <v>543</v>
      </c>
      <c r="F1525" t="s">
        <v>259</v>
      </c>
      <c r="G1525" s="92" t="s">
        <v>584</v>
      </c>
      <c r="H1525" s="5" t="s">
        <v>591</v>
      </c>
      <c r="I1525" s="98">
        <v>53</v>
      </c>
    </row>
    <row r="1526" spans="1:15" hidden="1">
      <c r="A1526">
        <v>585</v>
      </c>
      <c r="B1526" s="93" t="s">
        <v>459</v>
      </c>
      <c r="C1526" t="s">
        <v>176</v>
      </c>
      <c r="E1526">
        <v>543</v>
      </c>
      <c r="F1526" t="s">
        <v>259</v>
      </c>
      <c r="G1526" s="92" t="s">
        <v>584</v>
      </c>
      <c r="H1526" s="5" t="s">
        <v>591</v>
      </c>
      <c r="I1526" s="98">
        <v>53</v>
      </c>
      <c r="O1526">
        <v>0</v>
      </c>
    </row>
    <row r="1527" spans="1:15" hidden="1">
      <c r="A1527">
        <v>598</v>
      </c>
      <c r="B1527" s="93" t="s">
        <v>461</v>
      </c>
      <c r="C1527" t="s">
        <v>177</v>
      </c>
      <c r="E1527">
        <v>543</v>
      </c>
      <c r="F1527" t="s">
        <v>259</v>
      </c>
      <c r="G1527" s="92" t="s">
        <v>584</v>
      </c>
      <c r="H1527" s="5" t="s">
        <v>591</v>
      </c>
      <c r="I1527" s="98">
        <v>53</v>
      </c>
      <c r="O1527">
        <v>0</v>
      </c>
    </row>
    <row r="1528" spans="1:15" hidden="1">
      <c r="A1528">
        <v>612</v>
      </c>
      <c r="B1528" s="93" t="s">
        <v>465</v>
      </c>
      <c r="C1528" t="s">
        <v>466</v>
      </c>
      <c r="E1528">
        <v>543</v>
      </c>
      <c r="F1528" t="s">
        <v>259</v>
      </c>
      <c r="G1528" s="92" t="s">
        <v>584</v>
      </c>
      <c r="H1528" s="5" t="s">
        <v>591</v>
      </c>
      <c r="I1528" s="98">
        <v>53</v>
      </c>
    </row>
    <row r="1529" spans="1:15" hidden="1">
      <c r="A1529">
        <v>882</v>
      </c>
      <c r="B1529" s="93" t="s">
        <v>488</v>
      </c>
      <c r="C1529" t="s">
        <v>178</v>
      </c>
      <c r="E1529">
        <v>543</v>
      </c>
      <c r="F1529" t="s">
        <v>259</v>
      </c>
      <c r="G1529" s="92" t="s">
        <v>584</v>
      </c>
      <c r="H1529" s="5" t="s">
        <v>591</v>
      </c>
      <c r="I1529" s="98">
        <v>53</v>
      </c>
      <c r="O1529" s="5">
        <v>1</v>
      </c>
    </row>
    <row r="1530" spans="1:15" hidden="1">
      <c r="A1530">
        <v>90</v>
      </c>
      <c r="B1530" s="93" t="s">
        <v>499</v>
      </c>
      <c r="C1530" t="s">
        <v>185</v>
      </c>
      <c r="E1530">
        <v>543</v>
      </c>
      <c r="F1530" t="s">
        <v>259</v>
      </c>
      <c r="G1530" s="92" t="s">
        <v>584</v>
      </c>
      <c r="H1530" s="5" t="s">
        <v>591</v>
      </c>
      <c r="I1530" s="98">
        <v>53</v>
      </c>
      <c r="O1530">
        <v>1</v>
      </c>
    </row>
    <row r="1531" spans="1:15" hidden="1">
      <c r="A1531">
        <v>772</v>
      </c>
      <c r="B1531" s="93" t="s">
        <v>522</v>
      </c>
      <c r="C1531" t="s">
        <v>179</v>
      </c>
      <c r="E1531">
        <v>543</v>
      </c>
      <c r="F1531" t="s">
        <v>259</v>
      </c>
      <c r="G1531" s="92" t="s">
        <v>584</v>
      </c>
      <c r="H1531" s="5" t="s">
        <v>591</v>
      </c>
      <c r="I1531" s="98">
        <v>53</v>
      </c>
      <c r="J1531" s="5">
        <v>0</v>
      </c>
      <c r="K1531" s="5">
        <v>1</v>
      </c>
      <c r="L1531" s="5">
        <v>0</v>
      </c>
      <c r="M1531" s="5">
        <v>0</v>
      </c>
      <c r="N1531" s="5">
        <v>0</v>
      </c>
      <c r="O1531" s="5">
        <v>0</v>
      </c>
    </row>
    <row r="1532" spans="1:15" hidden="1">
      <c r="A1532">
        <v>776</v>
      </c>
      <c r="B1532" s="93" t="s">
        <v>523</v>
      </c>
      <c r="C1532" t="s">
        <v>180</v>
      </c>
      <c r="E1532">
        <v>543</v>
      </c>
      <c r="F1532" t="s">
        <v>259</v>
      </c>
      <c r="G1532" s="92" t="s">
        <v>584</v>
      </c>
      <c r="H1532" s="5" t="s">
        <v>591</v>
      </c>
      <c r="I1532" s="98">
        <v>53</v>
      </c>
      <c r="O1532">
        <v>0</v>
      </c>
    </row>
    <row r="1533" spans="1:15" hidden="1">
      <c r="A1533">
        <v>798</v>
      </c>
      <c r="B1533" s="93" t="s">
        <v>529</v>
      </c>
      <c r="C1533" t="s">
        <v>181</v>
      </c>
      <c r="E1533">
        <v>543</v>
      </c>
      <c r="F1533" t="s">
        <v>259</v>
      </c>
      <c r="G1533" s="92" t="s">
        <v>584</v>
      </c>
      <c r="H1533" s="5" t="s">
        <v>591</v>
      </c>
      <c r="I1533" s="98">
        <v>53</v>
      </c>
      <c r="O1533">
        <v>0</v>
      </c>
    </row>
    <row r="1534" spans="1:15" hidden="1">
      <c r="A1534">
        <v>581</v>
      </c>
      <c r="B1534" s="93" t="s">
        <v>536</v>
      </c>
      <c r="C1534" t="s">
        <v>537</v>
      </c>
      <c r="E1534">
        <v>543</v>
      </c>
      <c r="F1534" t="s">
        <v>259</v>
      </c>
      <c r="G1534" s="92" t="s">
        <v>584</v>
      </c>
      <c r="H1534" s="5" t="s">
        <v>591</v>
      </c>
      <c r="I1534" s="98">
        <v>53</v>
      </c>
    </row>
    <row r="1535" spans="1:15" hidden="1">
      <c r="A1535">
        <v>548</v>
      </c>
      <c r="B1535" s="93" t="s">
        <v>544</v>
      </c>
      <c r="C1535" t="s">
        <v>182</v>
      </c>
      <c r="E1535">
        <v>543</v>
      </c>
      <c r="F1535" t="s">
        <v>259</v>
      </c>
      <c r="G1535" s="92" t="s">
        <v>584</v>
      </c>
      <c r="H1535" s="5" t="s">
        <v>591</v>
      </c>
      <c r="I1535" s="98">
        <v>53</v>
      </c>
      <c r="J1535" s="5">
        <v>1</v>
      </c>
      <c r="K1535" s="5">
        <v>0</v>
      </c>
      <c r="L1535" s="5">
        <v>1</v>
      </c>
      <c r="M1535" s="5">
        <v>0</v>
      </c>
      <c r="N1535" s="5">
        <v>0</v>
      </c>
      <c r="O1535" s="5">
        <v>1</v>
      </c>
    </row>
    <row r="1536" spans="1:15" hidden="1">
      <c r="A1536">
        <v>876</v>
      </c>
      <c r="B1536" s="93" t="s">
        <v>548</v>
      </c>
      <c r="C1536" t="s">
        <v>549</v>
      </c>
      <c r="E1536">
        <v>543</v>
      </c>
      <c r="F1536" t="s">
        <v>259</v>
      </c>
      <c r="G1536" s="92" t="s">
        <v>584</v>
      </c>
      <c r="H1536" s="5" t="s">
        <v>591</v>
      </c>
      <c r="I1536" s="98">
        <v>53</v>
      </c>
    </row>
    <row r="1537" spans="1:15" hidden="1">
      <c r="A1537">
        <v>51</v>
      </c>
      <c r="B1537" s="93" t="s">
        <v>283</v>
      </c>
      <c r="C1537" t="s">
        <v>151</v>
      </c>
      <c r="E1537">
        <v>135</v>
      </c>
      <c r="F1537" t="s">
        <v>260</v>
      </c>
      <c r="G1537" s="92" t="s">
        <v>584</v>
      </c>
      <c r="H1537" s="5" t="s">
        <v>591</v>
      </c>
      <c r="I1537" s="98">
        <v>54</v>
      </c>
      <c r="J1537" s="5">
        <v>1</v>
      </c>
      <c r="K1537" s="5">
        <v>1</v>
      </c>
      <c r="L1537" s="5">
        <v>1</v>
      </c>
      <c r="M1537" s="5">
        <v>0</v>
      </c>
      <c r="N1537" s="5">
        <v>1</v>
      </c>
      <c r="O1537" s="5">
        <v>1</v>
      </c>
    </row>
    <row r="1538" spans="1:15" hidden="1">
      <c r="A1538">
        <v>31</v>
      </c>
      <c r="B1538" s="93" t="s">
        <v>287</v>
      </c>
      <c r="C1538" t="s">
        <v>152</v>
      </c>
      <c r="E1538">
        <v>135</v>
      </c>
      <c r="F1538" t="s">
        <v>260</v>
      </c>
      <c r="G1538" s="92" t="s">
        <v>584</v>
      </c>
      <c r="H1538" s="5" t="s">
        <v>591</v>
      </c>
      <c r="I1538" s="98">
        <v>54</v>
      </c>
    </row>
    <row r="1539" spans="1:15" hidden="1">
      <c r="A1539">
        <v>268</v>
      </c>
      <c r="B1539" s="93" t="s">
        <v>372</v>
      </c>
      <c r="C1539" t="s">
        <v>155</v>
      </c>
      <c r="E1539">
        <v>135</v>
      </c>
      <c r="F1539" t="s">
        <v>260</v>
      </c>
      <c r="G1539" s="92" t="s">
        <v>584</v>
      </c>
      <c r="H1539" s="5" t="s">
        <v>591</v>
      </c>
      <c r="I1539" s="98">
        <v>54</v>
      </c>
      <c r="J1539" s="5">
        <v>1</v>
      </c>
      <c r="K1539" s="5">
        <v>0</v>
      </c>
      <c r="L1539" s="5">
        <v>1</v>
      </c>
      <c r="M1539" s="5">
        <v>0</v>
      </c>
      <c r="N1539" s="5">
        <v>1</v>
      </c>
      <c r="O1539" s="5">
        <v>1</v>
      </c>
    </row>
    <row r="1540" spans="1:15" hidden="1">
      <c r="A1540">
        <v>398</v>
      </c>
      <c r="B1540" s="93" t="s">
        <v>409</v>
      </c>
      <c r="C1540" t="s">
        <v>132</v>
      </c>
      <c r="E1540">
        <v>135</v>
      </c>
      <c r="F1540" t="s">
        <v>260</v>
      </c>
      <c r="G1540" s="92" t="s">
        <v>584</v>
      </c>
      <c r="H1540" s="5" t="s">
        <v>591</v>
      </c>
      <c r="I1540" s="98">
        <v>54</v>
      </c>
    </row>
    <row r="1541" spans="1:15" hidden="1">
      <c r="A1541">
        <v>417</v>
      </c>
      <c r="B1541" s="93" t="s">
        <v>413</v>
      </c>
      <c r="C1541" t="s">
        <v>133</v>
      </c>
      <c r="E1541">
        <v>135</v>
      </c>
      <c r="F1541" t="s">
        <v>260</v>
      </c>
      <c r="G1541" s="92" t="s">
        <v>584</v>
      </c>
      <c r="H1541" s="5" t="s">
        <v>591</v>
      </c>
      <c r="I1541" s="98">
        <v>54</v>
      </c>
      <c r="O1541" s="5">
        <v>1</v>
      </c>
    </row>
    <row r="1542" spans="1:15" hidden="1">
      <c r="A1542">
        <v>762</v>
      </c>
      <c r="B1542" s="93" t="s">
        <v>517</v>
      </c>
      <c r="C1542" t="s">
        <v>138</v>
      </c>
      <c r="E1542">
        <v>135</v>
      </c>
      <c r="F1542" t="s">
        <v>260</v>
      </c>
      <c r="G1542" s="92" t="s">
        <v>584</v>
      </c>
      <c r="H1542" s="5" t="s">
        <v>591</v>
      </c>
      <c r="I1542" s="98">
        <v>54</v>
      </c>
      <c r="J1542" s="5">
        <v>1</v>
      </c>
      <c r="K1542" s="5">
        <v>1</v>
      </c>
      <c r="L1542" s="5">
        <v>1</v>
      </c>
      <c r="M1542" s="5">
        <v>1</v>
      </c>
      <c r="N1542" s="5">
        <v>0</v>
      </c>
      <c r="O1542" s="5">
        <v>0</v>
      </c>
    </row>
    <row r="1543" spans="1:15" hidden="1">
      <c r="A1543">
        <v>795</v>
      </c>
      <c r="B1543" s="93" t="s">
        <v>527</v>
      </c>
      <c r="C1543" t="s">
        <v>139</v>
      </c>
      <c r="E1543">
        <v>135</v>
      </c>
      <c r="F1543" t="s">
        <v>260</v>
      </c>
      <c r="G1543" s="92" t="s">
        <v>584</v>
      </c>
      <c r="H1543" s="5" t="s">
        <v>591</v>
      </c>
      <c r="I1543" s="98">
        <v>54</v>
      </c>
      <c r="O1543">
        <v>0</v>
      </c>
    </row>
    <row r="1544" spans="1:15" hidden="1">
      <c r="A1544" s="5">
        <v>860</v>
      </c>
      <c r="B1544" s="93" t="s">
        <v>543</v>
      </c>
      <c r="C1544" s="5" t="s">
        <v>140</v>
      </c>
      <c r="E1544" s="5">
        <v>135</v>
      </c>
      <c r="F1544" s="5" t="s">
        <v>260</v>
      </c>
      <c r="G1544" s="92" t="s">
        <v>584</v>
      </c>
      <c r="H1544" s="5" t="s">
        <v>591</v>
      </c>
      <c r="I1544" s="98">
        <v>54</v>
      </c>
      <c r="J1544" s="5">
        <v>1</v>
      </c>
      <c r="K1544" s="5">
        <v>1</v>
      </c>
      <c r="L1544" s="5">
        <v>1</v>
      </c>
      <c r="M1544" s="5">
        <v>1</v>
      </c>
      <c r="N1544" s="5">
        <v>1</v>
      </c>
      <c r="O1544" s="5">
        <v>1</v>
      </c>
    </row>
    <row r="1545" spans="1:15">
      <c r="A1545">
        <f>SUBTOTAL(9,A2:A248)</f>
        <v>67668</v>
      </c>
    </row>
  </sheetData>
  <autoFilter ref="A1:O1544">
    <filterColumn colId="5">
      <filters>
        <filter val="World"/>
      </filters>
    </filterColumn>
    <filterColumn colId="14">
      <customFilters>
        <customFilter operator="notEqual" val=" "/>
      </customFilters>
    </filterColumn>
  </autoFilter>
  <sortState ref="A1364:I1544">
    <sortCondition ref="I1364:I1544"/>
    <sortCondition ref="C1364:C1544"/>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28"/>
  <sheetViews>
    <sheetView tabSelected="1" view="pageBreakPreview" zoomScale="82" zoomScaleNormal="70" zoomScaleSheetLayoutView="82" workbookViewId="0">
      <pane ySplit="4" topLeftCell="A5" activePane="bottomLeft" state="frozen"/>
      <selection activeCell="F37" sqref="F37"/>
      <selection pane="bottomLeft" activeCell="F7" sqref="F7"/>
    </sheetView>
  </sheetViews>
  <sheetFormatPr defaultColWidth="9.109375" defaultRowHeight="14.4"/>
  <cols>
    <col min="1" max="1" width="10.88671875" style="13" customWidth="1"/>
    <col min="2" max="2" width="11.6640625" style="13" customWidth="1"/>
    <col min="3" max="3" width="35.6640625" style="13" customWidth="1"/>
    <col min="4" max="4" width="2.109375" style="13" customWidth="1"/>
    <col min="5" max="5" width="11.88671875" style="13" customWidth="1"/>
    <col min="6" max="6" width="68.5546875" style="13" bestFit="1" customWidth="1"/>
    <col min="7" max="7" width="2.109375" style="13" customWidth="1"/>
    <col min="8" max="8" width="11.6640625" style="13" customWidth="1"/>
    <col min="9" max="9" width="44.6640625" style="13" customWidth="1"/>
    <col min="10" max="10" width="11.6640625" style="13" customWidth="1"/>
    <col min="11" max="11" width="42" style="13" bestFit="1" customWidth="1"/>
    <col min="12" max="12" width="2.44140625" style="74" customWidth="1"/>
    <col min="13" max="13" width="11.6640625" style="13" customWidth="1"/>
    <col min="14" max="14" width="63.44140625" style="13" customWidth="1"/>
    <col min="15" max="15" width="2.109375" style="13" customWidth="1"/>
    <col min="16" max="16" width="1.88671875" style="13" customWidth="1"/>
    <col min="17" max="17" width="4.44140625" style="13" customWidth="1"/>
    <col min="18" max="18" width="9.109375" style="13" customWidth="1"/>
    <col min="19" max="19" width="35.109375" style="13" customWidth="1"/>
    <col min="20" max="20" width="2.44140625" style="13" customWidth="1"/>
    <col min="21" max="21" width="9.109375" style="13" customWidth="1"/>
    <col min="22" max="22" width="42" style="13" customWidth="1"/>
    <col min="23" max="16384" width="9.109375" style="13"/>
  </cols>
  <sheetData>
    <row r="1" spans="1:22" ht="26.25" customHeight="1">
      <c r="A1" s="136" t="s">
        <v>206</v>
      </c>
      <c r="B1" s="136" t="s">
        <v>198</v>
      </c>
      <c r="C1" s="136" t="s">
        <v>265</v>
      </c>
      <c r="E1" s="149" t="s">
        <v>564</v>
      </c>
      <c r="F1" s="150"/>
      <c r="H1" s="144" t="s">
        <v>567</v>
      </c>
      <c r="I1" s="145"/>
      <c r="J1" s="145"/>
      <c r="K1" s="146"/>
      <c r="L1" s="70"/>
      <c r="M1" s="142" t="s">
        <v>262</v>
      </c>
      <c r="N1" s="143"/>
      <c r="R1" s="147" t="s">
        <v>214</v>
      </c>
      <c r="S1" s="148"/>
      <c r="U1" s="137" t="s">
        <v>208</v>
      </c>
      <c r="V1" s="138"/>
    </row>
    <row r="2" spans="1:22">
      <c r="A2" s="136"/>
      <c r="B2" s="136"/>
      <c r="C2" s="136"/>
      <c r="E2" s="151"/>
      <c r="F2" s="152"/>
      <c r="H2" s="139" t="s">
        <v>263</v>
      </c>
      <c r="I2" s="140"/>
      <c r="J2" s="140" t="s">
        <v>264</v>
      </c>
      <c r="K2" s="141"/>
      <c r="L2" s="71"/>
      <c r="M2" s="47"/>
      <c r="N2" s="48"/>
      <c r="R2" s="14"/>
      <c r="S2" s="15"/>
      <c r="U2" s="16"/>
      <c r="V2" s="17"/>
    </row>
    <row r="3" spans="1:22" ht="43.8" thickBot="1">
      <c r="A3" s="136"/>
      <c r="B3" s="136"/>
      <c r="C3" s="136"/>
      <c r="E3" s="26" t="s">
        <v>206</v>
      </c>
      <c r="F3" s="27" t="s">
        <v>209</v>
      </c>
      <c r="H3" s="18" t="s">
        <v>206</v>
      </c>
      <c r="I3" s="19" t="s">
        <v>209</v>
      </c>
      <c r="J3" s="20" t="s">
        <v>206</v>
      </c>
      <c r="K3" s="21" t="s">
        <v>209</v>
      </c>
      <c r="L3" s="72"/>
      <c r="M3" s="49" t="s">
        <v>206</v>
      </c>
      <c r="N3" s="50" t="s">
        <v>209</v>
      </c>
      <c r="R3" s="22" t="s">
        <v>206</v>
      </c>
      <c r="S3" s="23" t="s">
        <v>209</v>
      </c>
      <c r="U3" s="24" t="s">
        <v>206</v>
      </c>
      <c r="V3" s="25" t="s">
        <v>209</v>
      </c>
    </row>
    <row r="4" spans="1:22" ht="18.75" customHeight="1">
      <c r="A4" s="28" t="s">
        <v>266</v>
      </c>
      <c r="B4" s="29" t="s">
        <v>267</v>
      </c>
      <c r="C4" s="30" t="s">
        <v>560</v>
      </c>
      <c r="D4" s="13" t="s">
        <v>268</v>
      </c>
      <c r="E4" s="37" t="s">
        <v>266</v>
      </c>
      <c r="F4" s="38" t="s">
        <v>564</v>
      </c>
      <c r="G4" s="13" t="s">
        <v>268</v>
      </c>
      <c r="H4" s="31" t="s">
        <v>266</v>
      </c>
      <c r="I4" s="32" t="s">
        <v>557</v>
      </c>
      <c r="J4" s="31" t="s">
        <v>266</v>
      </c>
      <c r="K4" s="32" t="s">
        <v>558</v>
      </c>
      <c r="L4" s="73"/>
      <c r="M4" s="51" t="s">
        <v>266</v>
      </c>
      <c r="N4" s="52" t="s">
        <v>269</v>
      </c>
      <c r="O4" s="13" t="s">
        <v>268</v>
      </c>
      <c r="P4" s="13" t="s">
        <v>268</v>
      </c>
      <c r="Q4" s="13" t="s">
        <v>270</v>
      </c>
      <c r="R4" s="33" t="s">
        <v>266</v>
      </c>
      <c r="S4" s="34" t="s">
        <v>214</v>
      </c>
      <c r="T4" s="13" t="s">
        <v>270</v>
      </c>
      <c r="U4" s="35" t="s">
        <v>266</v>
      </c>
      <c r="V4" s="36" t="s">
        <v>271</v>
      </c>
    </row>
    <row r="5" spans="1:22" s="46" customFormat="1" ht="45.75" customHeight="1">
      <c r="A5" s="39"/>
      <c r="B5" s="40"/>
      <c r="C5" s="41"/>
      <c r="D5" s="42"/>
      <c r="E5" s="43"/>
      <c r="F5" s="45"/>
      <c r="G5" s="42"/>
      <c r="H5" s="43"/>
      <c r="I5" s="44"/>
      <c r="J5" s="43"/>
      <c r="K5" s="45" t="s">
        <v>566</v>
      </c>
      <c r="L5" s="69"/>
      <c r="M5" s="43"/>
      <c r="N5" s="53" t="s">
        <v>555</v>
      </c>
      <c r="O5" s="42"/>
      <c r="P5" s="42"/>
      <c r="Q5" s="42"/>
      <c r="R5" s="43"/>
      <c r="S5" s="44"/>
      <c r="T5" s="42"/>
      <c r="U5" s="43"/>
      <c r="V5" s="44"/>
    </row>
    <row r="6" spans="1:22">
      <c r="A6" s="13">
        <v>4</v>
      </c>
      <c r="B6" s="13" t="s">
        <v>272</v>
      </c>
      <c r="C6" s="13" t="s">
        <v>127</v>
      </c>
      <c r="E6" s="54">
        <v>62</v>
      </c>
      <c r="F6" s="102" t="s">
        <v>563</v>
      </c>
      <c r="H6" s="13">
        <v>142</v>
      </c>
      <c r="I6" s="13" t="s">
        <v>222</v>
      </c>
      <c r="J6" s="13">
        <v>34</v>
      </c>
      <c r="K6" s="75" t="s">
        <v>226</v>
      </c>
      <c r="M6" s="13">
        <v>34</v>
      </c>
      <c r="N6" s="13" t="s">
        <v>226</v>
      </c>
      <c r="R6" s="13">
        <v>199</v>
      </c>
      <c r="S6" s="13" t="s">
        <v>235</v>
      </c>
      <c r="U6" s="13">
        <v>432</v>
      </c>
      <c r="V6" s="13" t="s">
        <v>190</v>
      </c>
    </row>
    <row r="7" spans="1:22">
      <c r="A7" s="13">
        <v>248</v>
      </c>
      <c r="B7" s="13" t="s">
        <v>273</v>
      </c>
      <c r="C7" s="13" t="s">
        <v>274</v>
      </c>
      <c r="E7" s="54">
        <v>513</v>
      </c>
      <c r="F7" s="46" t="s">
        <v>561</v>
      </c>
      <c r="H7" s="13">
        <v>150</v>
      </c>
      <c r="I7" s="13" t="s">
        <v>228</v>
      </c>
      <c r="J7" s="76">
        <v>154</v>
      </c>
      <c r="K7" s="77" t="s">
        <v>244</v>
      </c>
      <c r="M7" s="13">
        <v>514</v>
      </c>
      <c r="N7" s="13" t="s">
        <v>261</v>
      </c>
    </row>
    <row r="8" spans="1:22">
      <c r="A8" s="13">
        <v>8</v>
      </c>
      <c r="B8" s="13" t="s">
        <v>275</v>
      </c>
      <c r="C8" s="13" t="s">
        <v>9</v>
      </c>
      <c r="E8" s="54">
        <v>513</v>
      </c>
      <c r="F8" s="46" t="s">
        <v>561</v>
      </c>
      <c r="H8" s="13">
        <v>150</v>
      </c>
      <c r="I8" s="13" t="s">
        <v>228</v>
      </c>
      <c r="J8" s="76">
        <v>39</v>
      </c>
      <c r="K8" s="77" t="s">
        <v>248</v>
      </c>
      <c r="M8" s="13">
        <v>514</v>
      </c>
      <c r="N8" s="13" t="s">
        <v>261</v>
      </c>
    </row>
    <row r="9" spans="1:22">
      <c r="A9" s="13">
        <v>12</v>
      </c>
      <c r="B9" s="13" t="s">
        <v>276</v>
      </c>
      <c r="C9" s="13" t="s">
        <v>41</v>
      </c>
      <c r="E9" s="54">
        <v>747</v>
      </c>
      <c r="F9" s="46" t="s">
        <v>568</v>
      </c>
      <c r="H9" s="13">
        <v>15</v>
      </c>
      <c r="I9" s="13" t="s">
        <v>230</v>
      </c>
      <c r="J9" s="13">
        <v>15</v>
      </c>
      <c r="K9" s="75" t="s">
        <v>230</v>
      </c>
      <c r="M9" s="13">
        <v>746</v>
      </c>
      <c r="N9" s="13" t="s">
        <v>253</v>
      </c>
    </row>
    <row r="10" spans="1:22">
      <c r="A10" s="13">
        <v>16</v>
      </c>
      <c r="B10" s="13" t="s">
        <v>277</v>
      </c>
      <c r="C10" s="13" t="s">
        <v>167</v>
      </c>
      <c r="E10" s="54">
        <v>543</v>
      </c>
      <c r="F10" s="78" t="s">
        <v>569</v>
      </c>
      <c r="H10" s="13">
        <v>9</v>
      </c>
      <c r="I10" s="13" t="s">
        <v>233</v>
      </c>
      <c r="J10" s="76">
        <v>61</v>
      </c>
      <c r="K10" s="76" t="s">
        <v>245</v>
      </c>
      <c r="M10" s="13">
        <v>543</v>
      </c>
      <c r="N10" s="13" t="s">
        <v>259</v>
      </c>
      <c r="U10" s="13">
        <v>722</v>
      </c>
      <c r="V10" s="13" t="s">
        <v>191</v>
      </c>
    </row>
    <row r="11" spans="1:22">
      <c r="A11" s="13">
        <v>20</v>
      </c>
      <c r="B11" s="13" t="s">
        <v>278</v>
      </c>
      <c r="C11" s="13" t="s">
        <v>10</v>
      </c>
      <c r="E11" s="54">
        <v>513</v>
      </c>
      <c r="F11" s="46" t="s">
        <v>561</v>
      </c>
      <c r="H11" s="13">
        <v>150</v>
      </c>
      <c r="I11" s="13" t="s">
        <v>228</v>
      </c>
      <c r="J11" s="76">
        <v>39</v>
      </c>
      <c r="K11" s="77" t="s">
        <v>248</v>
      </c>
      <c r="M11" s="13">
        <v>514</v>
      </c>
      <c r="N11" s="13" t="s">
        <v>261</v>
      </c>
    </row>
    <row r="12" spans="1:22">
      <c r="A12" s="13">
        <v>24</v>
      </c>
      <c r="B12" s="13" t="s">
        <v>279</v>
      </c>
      <c r="C12" s="13" t="s">
        <v>46</v>
      </c>
      <c r="E12" s="54">
        <v>202</v>
      </c>
      <c r="F12" s="46" t="s">
        <v>231</v>
      </c>
      <c r="H12" s="13">
        <v>202</v>
      </c>
      <c r="I12" s="13" t="s">
        <v>231</v>
      </c>
      <c r="J12" s="76">
        <v>17</v>
      </c>
      <c r="K12" s="76" t="s">
        <v>243</v>
      </c>
      <c r="M12" s="13">
        <v>738</v>
      </c>
      <c r="N12" s="13" t="s">
        <v>254</v>
      </c>
      <c r="R12" s="13">
        <v>199</v>
      </c>
      <c r="S12" s="13" t="s">
        <v>235</v>
      </c>
    </row>
    <row r="13" spans="1:22">
      <c r="A13" s="13">
        <v>660</v>
      </c>
      <c r="B13" s="13" t="s">
        <v>280</v>
      </c>
      <c r="C13" s="13" t="s">
        <v>86</v>
      </c>
      <c r="E13" s="54">
        <v>419</v>
      </c>
      <c r="F13" s="46" t="s">
        <v>229</v>
      </c>
      <c r="H13" s="13">
        <v>419</v>
      </c>
      <c r="I13" s="13" t="s">
        <v>229</v>
      </c>
      <c r="J13" s="76">
        <v>29</v>
      </c>
      <c r="K13" s="76" t="s">
        <v>237</v>
      </c>
      <c r="M13" s="13">
        <v>419</v>
      </c>
      <c r="N13" s="13" t="s">
        <v>229</v>
      </c>
      <c r="U13" s="13">
        <v>722</v>
      </c>
      <c r="V13" s="13" t="s">
        <v>191</v>
      </c>
    </row>
    <row r="14" spans="1:22">
      <c r="A14" s="13">
        <v>28</v>
      </c>
      <c r="B14" s="13" t="s">
        <v>281</v>
      </c>
      <c r="C14" s="13" t="s">
        <v>87</v>
      </c>
      <c r="E14" s="54">
        <v>419</v>
      </c>
      <c r="F14" s="46" t="s">
        <v>229</v>
      </c>
      <c r="H14" s="13">
        <v>419</v>
      </c>
      <c r="I14" s="13" t="s">
        <v>229</v>
      </c>
      <c r="J14" s="76">
        <v>29</v>
      </c>
      <c r="K14" s="76" t="s">
        <v>237</v>
      </c>
      <c r="M14" s="13">
        <v>419</v>
      </c>
      <c r="N14" s="13" t="s">
        <v>229</v>
      </c>
      <c r="U14" s="13">
        <v>722</v>
      </c>
      <c r="V14" s="13" t="s">
        <v>191</v>
      </c>
    </row>
    <row r="15" spans="1:22">
      <c r="A15" s="13">
        <v>32</v>
      </c>
      <c r="B15" s="13" t="s">
        <v>282</v>
      </c>
      <c r="C15" s="13" t="s">
        <v>88</v>
      </c>
      <c r="E15" s="54">
        <v>419</v>
      </c>
      <c r="F15" s="46" t="s">
        <v>229</v>
      </c>
      <c r="H15" s="13">
        <v>419</v>
      </c>
      <c r="I15" s="13" t="s">
        <v>229</v>
      </c>
      <c r="J15" s="76">
        <v>5</v>
      </c>
      <c r="K15" s="76" t="s">
        <v>246</v>
      </c>
      <c r="M15" s="13">
        <v>419</v>
      </c>
      <c r="N15" s="13" t="s">
        <v>229</v>
      </c>
    </row>
    <row r="16" spans="1:22">
      <c r="A16" s="13">
        <v>51</v>
      </c>
      <c r="B16" s="13" t="s">
        <v>283</v>
      </c>
      <c r="C16" s="13" t="s">
        <v>151</v>
      </c>
      <c r="E16" s="54">
        <v>747</v>
      </c>
      <c r="F16" s="46" t="s">
        <v>568</v>
      </c>
      <c r="H16" s="13">
        <v>142</v>
      </c>
      <c r="I16" s="13" t="s">
        <v>222</v>
      </c>
      <c r="J16" s="13">
        <v>145</v>
      </c>
      <c r="K16" s="75" t="s">
        <v>554</v>
      </c>
      <c r="M16" s="13">
        <v>135</v>
      </c>
      <c r="N16" s="13" t="s">
        <v>260</v>
      </c>
      <c r="U16" s="13">
        <v>432</v>
      </c>
      <c r="V16" s="13" t="s">
        <v>190</v>
      </c>
    </row>
    <row r="17" spans="1:22">
      <c r="A17" s="13">
        <v>533</v>
      </c>
      <c r="B17" s="13" t="s">
        <v>284</v>
      </c>
      <c r="C17" s="13" t="s">
        <v>89</v>
      </c>
      <c r="E17" s="54">
        <v>419</v>
      </c>
      <c r="F17" s="46" t="s">
        <v>229</v>
      </c>
      <c r="H17" s="13">
        <v>419</v>
      </c>
      <c r="I17" s="13" t="s">
        <v>229</v>
      </c>
      <c r="J17" s="76">
        <v>29</v>
      </c>
      <c r="K17" s="76" t="s">
        <v>237</v>
      </c>
      <c r="M17" s="13">
        <v>419</v>
      </c>
      <c r="N17" s="13" t="s">
        <v>229</v>
      </c>
      <c r="U17" s="13">
        <v>722</v>
      </c>
      <c r="V17" s="13" t="s">
        <v>191</v>
      </c>
    </row>
    <row r="18" spans="1:22">
      <c r="A18" s="13">
        <v>36</v>
      </c>
      <c r="B18" s="13" t="s">
        <v>285</v>
      </c>
      <c r="C18" s="13" t="s">
        <v>39</v>
      </c>
      <c r="E18" s="54">
        <v>53</v>
      </c>
      <c r="F18" s="46" t="s">
        <v>234</v>
      </c>
      <c r="H18" s="13">
        <v>9</v>
      </c>
      <c r="I18" s="13" t="s">
        <v>233</v>
      </c>
      <c r="J18" s="13">
        <v>53</v>
      </c>
      <c r="K18" s="46" t="s">
        <v>234</v>
      </c>
      <c r="M18" s="13">
        <v>514</v>
      </c>
      <c r="N18" s="13" t="s">
        <v>261</v>
      </c>
    </row>
    <row r="19" spans="1:22">
      <c r="A19" s="13">
        <v>40</v>
      </c>
      <c r="B19" s="13" t="s">
        <v>286</v>
      </c>
      <c r="C19" s="13" t="s">
        <v>11</v>
      </c>
      <c r="E19" s="54">
        <v>513</v>
      </c>
      <c r="F19" s="46" t="s">
        <v>561</v>
      </c>
      <c r="H19" s="13">
        <v>150</v>
      </c>
      <c r="I19" s="13" t="s">
        <v>228</v>
      </c>
      <c r="J19" s="76">
        <v>155</v>
      </c>
      <c r="K19" s="77" t="s">
        <v>250</v>
      </c>
      <c r="M19" s="13">
        <v>514</v>
      </c>
      <c r="N19" s="13" t="s">
        <v>261</v>
      </c>
    </row>
    <row r="20" spans="1:22">
      <c r="A20" s="13">
        <v>31</v>
      </c>
      <c r="B20" s="13" t="s">
        <v>287</v>
      </c>
      <c r="C20" s="13" t="s">
        <v>152</v>
      </c>
      <c r="E20" s="54">
        <v>747</v>
      </c>
      <c r="F20" s="46" t="s">
        <v>568</v>
      </c>
      <c r="H20" s="13">
        <v>142</v>
      </c>
      <c r="I20" s="13" t="s">
        <v>222</v>
      </c>
      <c r="J20" s="13">
        <v>145</v>
      </c>
      <c r="K20" s="75" t="s">
        <v>554</v>
      </c>
      <c r="M20" s="13">
        <v>135</v>
      </c>
      <c r="N20" s="13" t="s">
        <v>260</v>
      </c>
      <c r="U20" s="13">
        <v>432</v>
      </c>
      <c r="V20" s="13" t="s">
        <v>190</v>
      </c>
    </row>
    <row r="21" spans="1:22">
      <c r="A21" s="13">
        <v>44</v>
      </c>
      <c r="B21" s="13" t="s">
        <v>288</v>
      </c>
      <c r="C21" s="13" t="s">
        <v>90</v>
      </c>
      <c r="E21" s="54">
        <v>419</v>
      </c>
      <c r="F21" s="46" t="s">
        <v>229</v>
      </c>
      <c r="H21" s="13">
        <v>419</v>
      </c>
      <c r="I21" s="13" t="s">
        <v>229</v>
      </c>
      <c r="J21" s="76">
        <v>29</v>
      </c>
      <c r="K21" s="76" t="s">
        <v>237</v>
      </c>
      <c r="M21" s="13">
        <v>419</v>
      </c>
      <c r="N21" s="13" t="s">
        <v>229</v>
      </c>
      <c r="U21" s="13">
        <v>722</v>
      </c>
      <c r="V21" s="13" t="s">
        <v>191</v>
      </c>
    </row>
    <row r="22" spans="1:22">
      <c r="A22" s="13">
        <v>48</v>
      </c>
      <c r="B22" s="13" t="s">
        <v>289</v>
      </c>
      <c r="C22" s="13" t="s">
        <v>153</v>
      </c>
      <c r="E22" s="54">
        <v>747</v>
      </c>
      <c r="F22" s="46" t="s">
        <v>568</v>
      </c>
      <c r="H22" s="13">
        <v>142</v>
      </c>
      <c r="I22" s="13" t="s">
        <v>222</v>
      </c>
      <c r="J22" s="13">
        <v>145</v>
      </c>
      <c r="K22" s="75" t="s">
        <v>554</v>
      </c>
      <c r="M22" s="13">
        <v>485</v>
      </c>
      <c r="N22" s="13" t="s">
        <v>258</v>
      </c>
    </row>
    <row r="23" spans="1:22">
      <c r="A23" s="13">
        <v>50</v>
      </c>
      <c r="B23" s="13" t="s">
        <v>290</v>
      </c>
      <c r="C23" s="103" t="s">
        <v>128</v>
      </c>
      <c r="E23" s="54">
        <v>62</v>
      </c>
      <c r="F23" s="46" t="s">
        <v>563</v>
      </c>
      <c r="H23" s="13">
        <v>142</v>
      </c>
      <c r="I23" s="13" t="s">
        <v>222</v>
      </c>
      <c r="J23" s="13">
        <v>34</v>
      </c>
      <c r="K23" s="75" t="s">
        <v>226</v>
      </c>
      <c r="M23" s="13">
        <v>34</v>
      </c>
      <c r="N23" s="13" t="s">
        <v>226</v>
      </c>
      <c r="R23" s="13">
        <v>199</v>
      </c>
      <c r="S23" s="13" t="s">
        <v>235</v>
      </c>
    </row>
    <row r="24" spans="1:22">
      <c r="A24" s="13">
        <v>52</v>
      </c>
      <c r="B24" s="13" t="s">
        <v>291</v>
      </c>
      <c r="C24" s="13" t="s">
        <v>91</v>
      </c>
      <c r="E24" s="54">
        <v>419</v>
      </c>
      <c r="F24" s="46" t="s">
        <v>229</v>
      </c>
      <c r="H24" s="13">
        <v>419</v>
      </c>
      <c r="I24" s="13" t="s">
        <v>229</v>
      </c>
      <c r="J24" s="76">
        <v>29</v>
      </c>
      <c r="K24" s="76" t="s">
        <v>237</v>
      </c>
      <c r="M24" s="13">
        <v>419</v>
      </c>
      <c r="N24" s="13" t="s">
        <v>229</v>
      </c>
      <c r="U24" s="13">
        <v>722</v>
      </c>
      <c r="V24" s="13" t="s">
        <v>191</v>
      </c>
    </row>
    <row r="25" spans="1:22">
      <c r="A25" s="13">
        <v>112</v>
      </c>
      <c r="B25" s="13" t="s">
        <v>292</v>
      </c>
      <c r="C25" s="13" t="s">
        <v>0</v>
      </c>
      <c r="E25" s="54">
        <v>513</v>
      </c>
      <c r="F25" s="46" t="s">
        <v>561</v>
      </c>
      <c r="H25" s="13">
        <v>150</v>
      </c>
      <c r="I25" s="13" t="s">
        <v>228</v>
      </c>
      <c r="J25" s="76">
        <v>151</v>
      </c>
      <c r="K25" s="77" t="s">
        <v>240</v>
      </c>
      <c r="M25" s="13">
        <v>514</v>
      </c>
      <c r="N25" s="13" t="s">
        <v>261</v>
      </c>
    </row>
    <row r="26" spans="1:22">
      <c r="A26" s="13">
        <v>56</v>
      </c>
      <c r="B26" s="13" t="s">
        <v>293</v>
      </c>
      <c r="C26" s="13" t="s">
        <v>12</v>
      </c>
      <c r="E26" s="54">
        <v>513</v>
      </c>
      <c r="F26" s="46" t="s">
        <v>561</v>
      </c>
      <c r="H26" s="13">
        <v>150</v>
      </c>
      <c r="I26" s="13" t="s">
        <v>228</v>
      </c>
      <c r="J26" s="76">
        <v>155</v>
      </c>
      <c r="K26" s="77" t="s">
        <v>250</v>
      </c>
      <c r="M26" s="13">
        <v>514</v>
      </c>
      <c r="N26" s="13" t="s">
        <v>261</v>
      </c>
    </row>
    <row r="27" spans="1:22">
      <c r="A27" s="13">
        <v>84</v>
      </c>
      <c r="B27" s="13" t="s">
        <v>294</v>
      </c>
      <c r="C27" s="13" t="s">
        <v>92</v>
      </c>
      <c r="E27" s="54">
        <v>419</v>
      </c>
      <c r="F27" s="46" t="s">
        <v>229</v>
      </c>
      <c r="H27" s="13">
        <v>419</v>
      </c>
      <c r="I27" s="13" t="s">
        <v>229</v>
      </c>
      <c r="J27" s="76">
        <v>13</v>
      </c>
      <c r="K27" s="76" t="s">
        <v>238</v>
      </c>
      <c r="M27" s="13">
        <v>419</v>
      </c>
      <c r="N27" s="13" t="s">
        <v>229</v>
      </c>
      <c r="U27" s="13">
        <v>722</v>
      </c>
      <c r="V27" s="13" t="s">
        <v>191</v>
      </c>
    </row>
    <row r="28" spans="1:22">
      <c r="A28" s="13">
        <v>204</v>
      </c>
      <c r="B28" s="13" t="s">
        <v>295</v>
      </c>
      <c r="C28" s="13" t="s">
        <v>47</v>
      </c>
      <c r="E28" s="54">
        <v>202</v>
      </c>
      <c r="F28" s="46" t="s">
        <v>231</v>
      </c>
      <c r="H28" s="13">
        <v>202</v>
      </c>
      <c r="I28" s="13" t="s">
        <v>231</v>
      </c>
      <c r="J28" s="76">
        <v>11</v>
      </c>
      <c r="K28" s="76" t="s">
        <v>249</v>
      </c>
      <c r="M28" s="13">
        <v>738</v>
      </c>
      <c r="N28" s="13" t="s">
        <v>254</v>
      </c>
      <c r="R28" s="13">
        <v>199</v>
      </c>
      <c r="S28" s="13" t="s">
        <v>235</v>
      </c>
    </row>
    <row r="29" spans="1:22">
      <c r="A29" s="13">
        <v>60</v>
      </c>
      <c r="B29" s="13" t="s">
        <v>296</v>
      </c>
      <c r="C29" s="13" t="s">
        <v>188</v>
      </c>
      <c r="E29" s="54">
        <v>513</v>
      </c>
      <c r="F29" s="46" t="s">
        <v>561</v>
      </c>
      <c r="H29" s="13">
        <v>21</v>
      </c>
      <c r="I29" s="13" t="s">
        <v>232</v>
      </c>
      <c r="J29" s="13">
        <v>21</v>
      </c>
      <c r="K29" s="75" t="s">
        <v>232</v>
      </c>
      <c r="M29" s="13">
        <v>514</v>
      </c>
      <c r="N29" s="13" t="s">
        <v>261</v>
      </c>
    </row>
    <row r="30" spans="1:22">
      <c r="A30" s="13">
        <v>64</v>
      </c>
      <c r="B30" s="13" t="s">
        <v>297</v>
      </c>
      <c r="C30" s="13" t="s">
        <v>129</v>
      </c>
      <c r="E30" s="54">
        <v>62</v>
      </c>
      <c r="F30" s="46" t="s">
        <v>563</v>
      </c>
      <c r="H30" s="13">
        <v>142</v>
      </c>
      <c r="I30" s="13" t="s">
        <v>222</v>
      </c>
      <c r="J30" s="13">
        <v>34</v>
      </c>
      <c r="K30" s="75" t="s">
        <v>226</v>
      </c>
      <c r="M30" s="13">
        <v>34</v>
      </c>
      <c r="N30" s="13" t="s">
        <v>226</v>
      </c>
      <c r="R30" s="13">
        <v>199</v>
      </c>
      <c r="S30" s="13" t="s">
        <v>235</v>
      </c>
      <c r="U30" s="13">
        <v>432</v>
      </c>
      <c r="V30" s="13" t="s">
        <v>190</v>
      </c>
    </row>
    <row r="31" spans="1:22">
      <c r="A31" s="13">
        <v>68</v>
      </c>
      <c r="B31" s="13" t="s">
        <v>298</v>
      </c>
      <c r="C31" s="13" t="s">
        <v>299</v>
      </c>
      <c r="E31" s="54">
        <v>419</v>
      </c>
      <c r="F31" s="46" t="s">
        <v>229</v>
      </c>
      <c r="H31" s="13">
        <v>419</v>
      </c>
      <c r="I31" s="13" t="s">
        <v>229</v>
      </c>
      <c r="J31" s="76">
        <v>5</v>
      </c>
      <c r="K31" s="76" t="s">
        <v>246</v>
      </c>
      <c r="M31" s="13">
        <v>419</v>
      </c>
      <c r="N31" s="13" t="s">
        <v>229</v>
      </c>
      <c r="U31" s="13">
        <v>432</v>
      </c>
      <c r="V31" s="13" t="s">
        <v>190</v>
      </c>
    </row>
    <row r="32" spans="1:22">
      <c r="A32" s="13">
        <v>535</v>
      </c>
      <c r="B32" s="13" t="s">
        <v>221</v>
      </c>
      <c r="C32" s="13" t="s">
        <v>217</v>
      </c>
      <c r="E32" s="54">
        <v>419</v>
      </c>
      <c r="F32" s="46" t="s">
        <v>229</v>
      </c>
      <c r="H32" s="13">
        <v>419</v>
      </c>
      <c r="I32" s="13" t="s">
        <v>229</v>
      </c>
      <c r="J32" s="76">
        <v>29</v>
      </c>
      <c r="K32" s="76" t="s">
        <v>237</v>
      </c>
      <c r="M32" s="13">
        <v>419</v>
      </c>
      <c r="N32" s="13" t="s">
        <v>229</v>
      </c>
      <c r="U32" s="13">
        <v>722</v>
      </c>
      <c r="V32" s="13" t="s">
        <v>191</v>
      </c>
    </row>
    <row r="33" spans="1:22">
      <c r="A33" s="13">
        <v>70</v>
      </c>
      <c r="B33" s="13" t="s">
        <v>300</v>
      </c>
      <c r="C33" s="13" t="s">
        <v>301</v>
      </c>
      <c r="E33" s="54">
        <v>513</v>
      </c>
      <c r="F33" s="46" t="s">
        <v>561</v>
      </c>
      <c r="H33" s="13">
        <v>150</v>
      </c>
      <c r="I33" s="13" t="s">
        <v>228</v>
      </c>
      <c r="J33" s="76">
        <v>39</v>
      </c>
      <c r="K33" s="77" t="s">
        <v>248</v>
      </c>
      <c r="M33" s="13">
        <v>514</v>
      </c>
      <c r="N33" s="13" t="s">
        <v>261</v>
      </c>
    </row>
    <row r="34" spans="1:22">
      <c r="A34" s="13">
        <v>72</v>
      </c>
      <c r="B34" s="13" t="s">
        <v>302</v>
      </c>
      <c r="C34" s="13" t="s">
        <v>303</v>
      </c>
      <c r="E34" s="54">
        <v>202</v>
      </c>
      <c r="F34" s="46" t="s">
        <v>231</v>
      </c>
      <c r="H34" s="13">
        <v>202</v>
      </c>
      <c r="I34" s="13" t="s">
        <v>231</v>
      </c>
      <c r="J34" s="76">
        <v>18</v>
      </c>
      <c r="K34" s="76" t="s">
        <v>247</v>
      </c>
      <c r="M34" s="13">
        <v>738</v>
      </c>
      <c r="N34" s="13" t="s">
        <v>254</v>
      </c>
      <c r="U34" s="13">
        <v>432</v>
      </c>
      <c r="V34" s="13" t="s">
        <v>190</v>
      </c>
    </row>
    <row r="35" spans="1:22">
      <c r="A35" s="13">
        <v>76</v>
      </c>
      <c r="B35" s="13" t="s">
        <v>304</v>
      </c>
      <c r="C35" s="13" t="s">
        <v>93</v>
      </c>
      <c r="E35" s="54">
        <v>419</v>
      </c>
      <c r="F35" s="46" t="s">
        <v>229</v>
      </c>
      <c r="H35" s="13">
        <v>419</v>
      </c>
      <c r="I35" s="13" t="s">
        <v>229</v>
      </c>
      <c r="J35" s="76">
        <v>5</v>
      </c>
      <c r="K35" s="76" t="s">
        <v>246</v>
      </c>
      <c r="M35" s="13">
        <v>419</v>
      </c>
      <c r="N35" s="13" t="s">
        <v>229</v>
      </c>
    </row>
    <row r="36" spans="1:22">
      <c r="A36" s="13">
        <v>86</v>
      </c>
      <c r="B36" s="13" t="s">
        <v>305</v>
      </c>
      <c r="C36" s="13" t="s">
        <v>306</v>
      </c>
      <c r="E36" s="54">
        <v>202</v>
      </c>
      <c r="F36" s="46" t="s">
        <v>231</v>
      </c>
      <c r="H36" s="13">
        <v>202</v>
      </c>
      <c r="I36" s="13" t="s">
        <v>231</v>
      </c>
      <c r="J36" s="76">
        <v>14</v>
      </c>
      <c r="K36" s="76" t="s">
        <v>239</v>
      </c>
      <c r="M36" s="13">
        <v>738</v>
      </c>
      <c r="N36" s="13" t="s">
        <v>254</v>
      </c>
    </row>
    <row r="37" spans="1:22">
      <c r="A37" s="13">
        <v>92</v>
      </c>
      <c r="B37" s="13" t="s">
        <v>307</v>
      </c>
      <c r="C37" s="13" t="s">
        <v>187</v>
      </c>
      <c r="E37" s="54">
        <v>419</v>
      </c>
      <c r="F37" s="57" t="s">
        <v>229</v>
      </c>
      <c r="H37" s="13">
        <v>419</v>
      </c>
      <c r="I37" s="13" t="s">
        <v>229</v>
      </c>
      <c r="J37" s="76">
        <v>29</v>
      </c>
      <c r="K37" s="76" t="s">
        <v>237</v>
      </c>
      <c r="M37" s="13">
        <v>419</v>
      </c>
      <c r="N37" s="13" t="s">
        <v>229</v>
      </c>
      <c r="U37" s="13">
        <v>722</v>
      </c>
      <c r="V37" s="13" t="s">
        <v>191</v>
      </c>
    </row>
    <row r="38" spans="1:22">
      <c r="A38" s="13">
        <v>96</v>
      </c>
      <c r="B38" s="13" t="s">
        <v>308</v>
      </c>
      <c r="C38" s="13" t="s">
        <v>141</v>
      </c>
      <c r="E38" s="54">
        <v>753</v>
      </c>
      <c r="F38" s="46" t="s">
        <v>562</v>
      </c>
      <c r="H38" s="13">
        <v>142</v>
      </c>
      <c r="I38" s="13" t="s">
        <v>222</v>
      </c>
      <c r="J38" s="13">
        <v>35</v>
      </c>
      <c r="K38" s="75" t="s">
        <v>225</v>
      </c>
      <c r="M38" s="13">
        <v>35</v>
      </c>
      <c r="N38" s="13" t="s">
        <v>225</v>
      </c>
    </row>
    <row r="39" spans="1:22">
      <c r="A39" s="13">
        <v>100</v>
      </c>
      <c r="B39" s="13" t="s">
        <v>309</v>
      </c>
      <c r="C39" s="13" t="s">
        <v>1</v>
      </c>
      <c r="E39" s="54">
        <v>513</v>
      </c>
      <c r="F39" s="46" t="s">
        <v>561</v>
      </c>
      <c r="H39" s="13">
        <v>150</v>
      </c>
      <c r="I39" s="13" t="s">
        <v>228</v>
      </c>
      <c r="J39" s="76">
        <v>151</v>
      </c>
      <c r="K39" s="77" t="s">
        <v>240</v>
      </c>
      <c r="M39" s="13">
        <v>514</v>
      </c>
      <c r="N39" s="13" t="s">
        <v>261</v>
      </c>
    </row>
    <row r="40" spans="1:22">
      <c r="A40" s="13">
        <v>854</v>
      </c>
      <c r="B40" s="13" t="s">
        <v>310</v>
      </c>
      <c r="C40" s="13" t="s">
        <v>48</v>
      </c>
      <c r="E40" s="54">
        <v>202</v>
      </c>
      <c r="F40" s="46" t="s">
        <v>231</v>
      </c>
      <c r="H40" s="13">
        <v>202</v>
      </c>
      <c r="I40" s="13" t="s">
        <v>231</v>
      </c>
      <c r="J40" s="76">
        <v>11</v>
      </c>
      <c r="K40" s="76" t="s">
        <v>249</v>
      </c>
      <c r="M40" s="13">
        <v>738</v>
      </c>
      <c r="N40" s="13" t="s">
        <v>254</v>
      </c>
      <c r="R40" s="13">
        <v>199</v>
      </c>
      <c r="S40" s="13" t="s">
        <v>235</v>
      </c>
      <c r="U40" s="13">
        <v>432</v>
      </c>
      <c r="V40" s="13" t="s">
        <v>190</v>
      </c>
    </row>
    <row r="41" spans="1:22">
      <c r="A41" s="13">
        <v>108</v>
      </c>
      <c r="B41" s="13" t="s">
        <v>311</v>
      </c>
      <c r="C41" s="13" t="s">
        <v>49</v>
      </c>
      <c r="E41" s="54">
        <v>202</v>
      </c>
      <c r="F41" s="46" t="s">
        <v>231</v>
      </c>
      <c r="H41" s="13">
        <v>202</v>
      </c>
      <c r="I41" s="13" t="s">
        <v>231</v>
      </c>
      <c r="J41" s="76">
        <v>14</v>
      </c>
      <c r="K41" s="76" t="s">
        <v>239</v>
      </c>
      <c r="M41" s="13">
        <v>738</v>
      </c>
      <c r="N41" s="13" t="s">
        <v>254</v>
      </c>
      <c r="R41" s="13">
        <v>199</v>
      </c>
      <c r="S41" s="13" t="s">
        <v>235</v>
      </c>
      <c r="U41" s="13">
        <v>432</v>
      </c>
      <c r="V41" s="13" t="s">
        <v>190</v>
      </c>
    </row>
    <row r="42" spans="1:22">
      <c r="A42" s="13">
        <v>132</v>
      </c>
      <c r="B42" s="13" t="s">
        <v>312</v>
      </c>
      <c r="C42" s="13" t="s">
        <v>313</v>
      </c>
      <c r="E42" s="54">
        <v>202</v>
      </c>
      <c r="F42" s="46" t="s">
        <v>231</v>
      </c>
      <c r="H42" s="13">
        <v>202</v>
      </c>
      <c r="I42" s="13" t="s">
        <v>231</v>
      </c>
      <c r="J42" s="76">
        <v>11</v>
      </c>
      <c r="K42" s="76" t="s">
        <v>249</v>
      </c>
      <c r="M42" s="13">
        <v>738</v>
      </c>
      <c r="N42" s="13" t="s">
        <v>254</v>
      </c>
      <c r="U42" s="13">
        <v>722</v>
      </c>
      <c r="V42" s="13" t="s">
        <v>191</v>
      </c>
    </row>
    <row r="43" spans="1:22">
      <c r="A43" s="13">
        <v>116</v>
      </c>
      <c r="B43" s="13" t="s">
        <v>314</v>
      </c>
      <c r="C43" s="13" t="s">
        <v>142</v>
      </c>
      <c r="E43" s="54">
        <v>753</v>
      </c>
      <c r="F43" s="46" t="s">
        <v>562</v>
      </c>
      <c r="H43" s="13">
        <v>142</v>
      </c>
      <c r="I43" s="13" t="s">
        <v>222</v>
      </c>
      <c r="J43" s="13">
        <v>35</v>
      </c>
      <c r="K43" s="75" t="s">
        <v>225</v>
      </c>
      <c r="M43" s="13">
        <v>35</v>
      </c>
      <c r="N43" s="13" t="s">
        <v>225</v>
      </c>
      <c r="R43" s="13">
        <v>199</v>
      </c>
      <c r="S43" s="13" t="s">
        <v>235</v>
      </c>
    </row>
    <row r="44" spans="1:22">
      <c r="A44" s="13">
        <v>120</v>
      </c>
      <c r="B44" s="13" t="s">
        <v>315</v>
      </c>
      <c r="C44" s="13" t="s">
        <v>50</v>
      </c>
      <c r="E44" s="54">
        <v>202</v>
      </c>
      <c r="F44" s="46" t="s">
        <v>231</v>
      </c>
      <c r="H44" s="13">
        <v>202</v>
      </c>
      <c r="I44" s="13" t="s">
        <v>231</v>
      </c>
      <c r="J44" s="76">
        <v>17</v>
      </c>
      <c r="K44" s="76" t="s">
        <v>243</v>
      </c>
      <c r="M44" s="13">
        <v>738</v>
      </c>
      <c r="N44" s="13" t="s">
        <v>254</v>
      </c>
    </row>
    <row r="45" spans="1:22">
      <c r="A45" s="13">
        <v>124</v>
      </c>
      <c r="B45" s="13" t="s">
        <v>316</v>
      </c>
      <c r="C45" s="13" t="s">
        <v>38</v>
      </c>
      <c r="E45" s="54">
        <v>513</v>
      </c>
      <c r="F45" s="46" t="s">
        <v>561</v>
      </c>
      <c r="H45" s="13">
        <v>21</v>
      </c>
      <c r="I45" s="13" t="s">
        <v>232</v>
      </c>
      <c r="J45" s="13">
        <v>21</v>
      </c>
      <c r="K45" s="75" t="s">
        <v>232</v>
      </c>
      <c r="M45" s="13">
        <v>514</v>
      </c>
      <c r="N45" s="13" t="s">
        <v>261</v>
      </c>
    </row>
    <row r="46" spans="1:22">
      <c r="A46" s="13">
        <v>136</v>
      </c>
      <c r="B46" s="13" t="s">
        <v>317</v>
      </c>
      <c r="C46" s="13" t="s">
        <v>94</v>
      </c>
      <c r="E46" s="54">
        <v>419</v>
      </c>
      <c r="F46" s="46" t="s">
        <v>229</v>
      </c>
      <c r="H46" s="13">
        <v>419</v>
      </c>
      <c r="I46" s="13" t="s">
        <v>229</v>
      </c>
      <c r="J46" s="76">
        <v>29</v>
      </c>
      <c r="K46" s="76" t="s">
        <v>237</v>
      </c>
      <c r="M46" s="13">
        <v>419</v>
      </c>
      <c r="N46" s="13" t="s">
        <v>229</v>
      </c>
    </row>
    <row r="47" spans="1:22">
      <c r="A47" s="13">
        <v>140</v>
      </c>
      <c r="B47" s="13" t="s">
        <v>318</v>
      </c>
      <c r="C47" s="13" t="s">
        <v>184</v>
      </c>
      <c r="E47" s="54">
        <v>202</v>
      </c>
      <c r="F47" s="46" t="s">
        <v>231</v>
      </c>
      <c r="H47" s="13">
        <v>202</v>
      </c>
      <c r="I47" s="13" t="s">
        <v>231</v>
      </c>
      <c r="J47" s="76">
        <v>17</v>
      </c>
      <c r="K47" s="76" t="s">
        <v>243</v>
      </c>
      <c r="M47" s="13">
        <v>738</v>
      </c>
      <c r="N47" s="13" t="s">
        <v>254</v>
      </c>
      <c r="R47" s="13">
        <v>199</v>
      </c>
      <c r="S47" s="13" t="s">
        <v>235</v>
      </c>
      <c r="U47" s="13">
        <v>432</v>
      </c>
      <c r="V47" s="13" t="s">
        <v>190</v>
      </c>
    </row>
    <row r="48" spans="1:22">
      <c r="A48" s="13">
        <v>148</v>
      </c>
      <c r="B48" s="13" t="s">
        <v>319</v>
      </c>
      <c r="C48" s="13" t="s">
        <v>51</v>
      </c>
      <c r="E48" s="54">
        <v>202</v>
      </c>
      <c r="F48" s="46" t="s">
        <v>231</v>
      </c>
      <c r="H48" s="13">
        <v>202</v>
      </c>
      <c r="I48" s="13" t="s">
        <v>231</v>
      </c>
      <c r="J48" s="76">
        <v>17</v>
      </c>
      <c r="K48" s="76" t="s">
        <v>243</v>
      </c>
      <c r="M48" s="13">
        <v>738</v>
      </c>
      <c r="N48" s="13" t="s">
        <v>254</v>
      </c>
      <c r="R48" s="13">
        <v>199</v>
      </c>
      <c r="S48" s="13" t="s">
        <v>235</v>
      </c>
      <c r="U48" s="13">
        <v>432</v>
      </c>
      <c r="V48" s="13" t="s">
        <v>190</v>
      </c>
    </row>
    <row r="49" spans="1:22">
      <c r="A49" s="13">
        <v>830</v>
      </c>
      <c r="B49" s="13" t="s">
        <v>320</v>
      </c>
      <c r="C49" s="13" t="s">
        <v>13</v>
      </c>
      <c r="E49" s="54">
        <v>513</v>
      </c>
      <c r="F49" s="46" t="s">
        <v>561</v>
      </c>
      <c r="H49" s="13">
        <v>150</v>
      </c>
      <c r="I49" s="13" t="s">
        <v>228</v>
      </c>
      <c r="J49" s="76">
        <v>154</v>
      </c>
      <c r="K49" s="77" t="s">
        <v>244</v>
      </c>
      <c r="M49" s="13">
        <v>514</v>
      </c>
      <c r="N49" s="13" t="s">
        <v>261</v>
      </c>
    </row>
    <row r="50" spans="1:22">
      <c r="A50" s="13">
        <v>152</v>
      </c>
      <c r="B50" s="13" t="s">
        <v>321</v>
      </c>
      <c r="C50" s="13" t="s">
        <v>95</v>
      </c>
      <c r="E50" s="54">
        <v>419</v>
      </c>
      <c r="F50" s="46" t="s">
        <v>229</v>
      </c>
      <c r="H50" s="13">
        <v>419</v>
      </c>
      <c r="I50" s="13" t="s">
        <v>229</v>
      </c>
      <c r="J50" s="76">
        <v>5</v>
      </c>
      <c r="K50" s="76" t="s">
        <v>246</v>
      </c>
      <c r="M50" s="13">
        <v>419</v>
      </c>
      <c r="N50" s="13" t="s">
        <v>229</v>
      </c>
    </row>
    <row r="51" spans="1:22">
      <c r="A51" s="13">
        <v>156</v>
      </c>
      <c r="B51" s="13" t="s">
        <v>322</v>
      </c>
      <c r="C51" s="13" t="s">
        <v>125</v>
      </c>
      <c r="E51" s="54">
        <v>753</v>
      </c>
      <c r="F51" s="46" t="s">
        <v>562</v>
      </c>
      <c r="H51" s="13">
        <v>142</v>
      </c>
      <c r="I51" s="13" t="s">
        <v>222</v>
      </c>
      <c r="J51" s="13">
        <v>30</v>
      </c>
      <c r="K51" s="75" t="s">
        <v>224</v>
      </c>
      <c r="M51" s="13">
        <v>518</v>
      </c>
      <c r="N51" s="13" t="s">
        <v>255</v>
      </c>
    </row>
    <row r="52" spans="1:22">
      <c r="A52" s="13">
        <v>344</v>
      </c>
      <c r="B52" s="13" t="s">
        <v>199</v>
      </c>
      <c r="C52" s="13" t="s">
        <v>323</v>
      </c>
      <c r="E52" s="54">
        <v>753</v>
      </c>
      <c r="F52" s="46" t="s">
        <v>562</v>
      </c>
      <c r="H52" s="13">
        <v>142</v>
      </c>
      <c r="I52" s="13" t="s">
        <v>222</v>
      </c>
      <c r="J52" s="13">
        <v>30</v>
      </c>
      <c r="K52" s="75" t="s">
        <v>224</v>
      </c>
      <c r="M52" s="13">
        <v>518</v>
      </c>
      <c r="N52" s="13" t="s">
        <v>255</v>
      </c>
    </row>
    <row r="53" spans="1:22">
      <c r="A53" s="13">
        <v>446</v>
      </c>
      <c r="B53" s="13" t="s">
        <v>324</v>
      </c>
      <c r="C53" s="13" t="s">
        <v>325</v>
      </c>
      <c r="E53" s="54">
        <v>753</v>
      </c>
      <c r="F53" s="46" t="s">
        <v>562</v>
      </c>
      <c r="H53" s="13">
        <v>142</v>
      </c>
      <c r="I53" s="13" t="s">
        <v>222</v>
      </c>
      <c r="J53" s="13">
        <v>30</v>
      </c>
      <c r="K53" s="75" t="s">
        <v>224</v>
      </c>
      <c r="M53" s="13">
        <v>518</v>
      </c>
      <c r="N53" s="13" t="s">
        <v>255</v>
      </c>
    </row>
    <row r="54" spans="1:22">
      <c r="A54" s="13">
        <v>162</v>
      </c>
      <c r="B54" s="13" t="s">
        <v>326</v>
      </c>
      <c r="C54" s="13" t="s">
        <v>327</v>
      </c>
      <c r="E54" s="54">
        <v>53</v>
      </c>
      <c r="F54" s="46" t="s">
        <v>234</v>
      </c>
      <c r="H54" s="13">
        <v>9</v>
      </c>
      <c r="I54" s="13" t="s">
        <v>233</v>
      </c>
      <c r="J54" s="13">
        <v>53</v>
      </c>
      <c r="K54" s="46" t="s">
        <v>234</v>
      </c>
      <c r="M54" s="13">
        <v>514</v>
      </c>
      <c r="N54" s="13" t="s">
        <v>261</v>
      </c>
    </row>
    <row r="55" spans="1:22">
      <c r="A55" s="13">
        <v>166</v>
      </c>
      <c r="B55" s="13" t="s">
        <v>328</v>
      </c>
      <c r="C55" s="13" t="s">
        <v>329</v>
      </c>
      <c r="E55" s="54">
        <v>53</v>
      </c>
      <c r="F55" s="46" t="s">
        <v>234</v>
      </c>
      <c r="H55" s="13">
        <v>9</v>
      </c>
      <c r="I55" s="13" t="s">
        <v>233</v>
      </c>
      <c r="J55" s="13">
        <v>53</v>
      </c>
      <c r="K55" s="46" t="s">
        <v>234</v>
      </c>
      <c r="M55" s="13">
        <v>514</v>
      </c>
      <c r="N55" s="13" t="s">
        <v>261</v>
      </c>
    </row>
    <row r="56" spans="1:22">
      <c r="A56" s="13">
        <v>170</v>
      </c>
      <c r="B56" s="13" t="s">
        <v>330</v>
      </c>
      <c r="C56" s="13" t="s">
        <v>96</v>
      </c>
      <c r="E56" s="54">
        <v>419</v>
      </c>
      <c r="F56" s="46" t="s">
        <v>229</v>
      </c>
      <c r="H56" s="13">
        <v>419</v>
      </c>
      <c r="I56" s="13" t="s">
        <v>229</v>
      </c>
      <c r="J56" s="76">
        <v>5</v>
      </c>
      <c r="K56" s="76" t="s">
        <v>246</v>
      </c>
      <c r="M56" s="13">
        <v>419</v>
      </c>
      <c r="N56" s="13" t="s">
        <v>229</v>
      </c>
    </row>
    <row r="57" spans="1:22">
      <c r="A57" s="13">
        <v>174</v>
      </c>
      <c r="B57" s="13" t="s">
        <v>331</v>
      </c>
      <c r="C57" s="13" t="s">
        <v>52</v>
      </c>
      <c r="E57" s="54">
        <v>202</v>
      </c>
      <c r="F57" s="46" t="s">
        <v>231</v>
      </c>
      <c r="H57" s="13">
        <v>202</v>
      </c>
      <c r="I57" s="13" t="s">
        <v>231</v>
      </c>
      <c r="J57" s="76">
        <v>14</v>
      </c>
      <c r="K57" s="76" t="s">
        <v>239</v>
      </c>
      <c r="M57" s="13">
        <v>738</v>
      </c>
      <c r="N57" s="13" t="s">
        <v>254</v>
      </c>
      <c r="R57" s="13">
        <v>199</v>
      </c>
      <c r="S57" s="13" t="s">
        <v>235</v>
      </c>
      <c r="U57" s="13">
        <v>722</v>
      </c>
      <c r="V57" s="13" t="s">
        <v>191</v>
      </c>
    </row>
    <row r="58" spans="1:22">
      <c r="A58" s="13">
        <v>178</v>
      </c>
      <c r="B58" s="13" t="s">
        <v>332</v>
      </c>
      <c r="C58" s="13" t="s">
        <v>53</v>
      </c>
      <c r="E58" s="54">
        <v>202</v>
      </c>
      <c r="F58" s="46" t="s">
        <v>231</v>
      </c>
      <c r="H58" s="13">
        <v>202</v>
      </c>
      <c r="I58" s="13" t="s">
        <v>231</v>
      </c>
      <c r="J58" s="76">
        <v>17</v>
      </c>
      <c r="K58" s="76" t="s">
        <v>243</v>
      </c>
      <c r="M58" s="13">
        <v>738</v>
      </c>
      <c r="N58" s="13" t="s">
        <v>254</v>
      </c>
    </row>
    <row r="59" spans="1:22">
      <c r="A59" s="13">
        <v>184</v>
      </c>
      <c r="B59" s="13" t="s">
        <v>333</v>
      </c>
      <c r="C59" s="13" t="s">
        <v>186</v>
      </c>
      <c r="E59" s="54">
        <v>543</v>
      </c>
      <c r="F59" s="46" t="s">
        <v>569</v>
      </c>
      <c r="H59" s="13">
        <v>9</v>
      </c>
      <c r="I59" s="13" t="s">
        <v>233</v>
      </c>
      <c r="J59" s="76">
        <v>61</v>
      </c>
      <c r="K59" s="76" t="s">
        <v>245</v>
      </c>
      <c r="M59" s="13">
        <v>543</v>
      </c>
      <c r="N59" s="13" t="s">
        <v>259</v>
      </c>
      <c r="U59" s="13">
        <v>722</v>
      </c>
      <c r="V59" s="13" t="s">
        <v>191</v>
      </c>
    </row>
    <row r="60" spans="1:22">
      <c r="A60" s="13">
        <v>188</v>
      </c>
      <c r="B60" s="13" t="s">
        <v>334</v>
      </c>
      <c r="C60" s="13" t="s">
        <v>97</v>
      </c>
      <c r="E60" s="54">
        <v>419</v>
      </c>
      <c r="F60" s="46" t="s">
        <v>229</v>
      </c>
      <c r="H60" s="13">
        <v>419</v>
      </c>
      <c r="I60" s="13" t="s">
        <v>229</v>
      </c>
      <c r="J60" s="76">
        <v>13</v>
      </c>
      <c r="K60" s="76" t="s">
        <v>238</v>
      </c>
      <c r="M60" s="13">
        <v>419</v>
      </c>
      <c r="N60" s="13" t="s">
        <v>229</v>
      </c>
    </row>
    <row r="61" spans="1:22">
      <c r="A61" s="13">
        <v>384</v>
      </c>
      <c r="B61" s="13" t="s">
        <v>335</v>
      </c>
      <c r="C61" s="13" t="s">
        <v>336</v>
      </c>
      <c r="E61" s="54">
        <v>202</v>
      </c>
      <c r="F61" s="46" t="s">
        <v>231</v>
      </c>
      <c r="H61" s="13">
        <v>202</v>
      </c>
      <c r="I61" s="13" t="s">
        <v>231</v>
      </c>
      <c r="J61" s="76">
        <v>11</v>
      </c>
      <c r="K61" s="76" t="s">
        <v>249</v>
      </c>
      <c r="M61" s="13">
        <v>738</v>
      </c>
      <c r="N61" s="13" t="s">
        <v>254</v>
      </c>
    </row>
    <row r="62" spans="1:22">
      <c r="A62" s="13">
        <v>191</v>
      </c>
      <c r="B62" s="13" t="s">
        <v>337</v>
      </c>
      <c r="C62" s="13" t="s">
        <v>338</v>
      </c>
      <c r="E62" s="54">
        <v>513</v>
      </c>
      <c r="F62" s="46" t="s">
        <v>561</v>
      </c>
      <c r="H62" s="13">
        <v>150</v>
      </c>
      <c r="I62" s="13" t="s">
        <v>228</v>
      </c>
      <c r="J62" s="76">
        <v>39</v>
      </c>
      <c r="K62" s="77" t="s">
        <v>248</v>
      </c>
      <c r="M62" s="13">
        <v>514</v>
      </c>
      <c r="N62" s="13" t="s">
        <v>261</v>
      </c>
    </row>
    <row r="63" spans="1:22">
      <c r="A63" s="13">
        <v>192</v>
      </c>
      <c r="B63" s="13" t="s">
        <v>339</v>
      </c>
      <c r="C63" s="13" t="s">
        <v>98</v>
      </c>
      <c r="E63" s="54">
        <v>419</v>
      </c>
      <c r="F63" s="46" t="s">
        <v>229</v>
      </c>
      <c r="H63" s="13">
        <v>419</v>
      </c>
      <c r="I63" s="13" t="s">
        <v>229</v>
      </c>
      <c r="J63" s="76">
        <v>29</v>
      </c>
      <c r="K63" s="76" t="s">
        <v>237</v>
      </c>
      <c r="M63" s="13">
        <v>419</v>
      </c>
      <c r="N63" s="13" t="s">
        <v>229</v>
      </c>
      <c r="U63" s="13">
        <v>722</v>
      </c>
      <c r="V63" s="13" t="s">
        <v>191</v>
      </c>
    </row>
    <row r="64" spans="1:22">
      <c r="A64" s="13">
        <v>531</v>
      </c>
      <c r="B64" s="13" t="s">
        <v>219</v>
      </c>
      <c r="C64" s="13" t="s">
        <v>340</v>
      </c>
      <c r="E64" s="54">
        <v>419</v>
      </c>
      <c r="F64" s="46" t="s">
        <v>229</v>
      </c>
      <c r="H64" s="13">
        <v>419</v>
      </c>
      <c r="I64" s="13" t="s">
        <v>229</v>
      </c>
      <c r="J64" s="76">
        <v>29</v>
      </c>
      <c r="K64" s="76" t="s">
        <v>237</v>
      </c>
      <c r="M64" s="13">
        <v>419</v>
      </c>
      <c r="N64" s="13" t="s">
        <v>229</v>
      </c>
      <c r="U64" s="13">
        <v>722</v>
      </c>
      <c r="V64" s="13" t="s">
        <v>191</v>
      </c>
    </row>
    <row r="65" spans="1:22">
      <c r="A65" s="13">
        <v>196</v>
      </c>
      <c r="B65" s="13" t="s">
        <v>341</v>
      </c>
      <c r="C65" s="13" t="s">
        <v>154</v>
      </c>
      <c r="E65" s="54">
        <v>747</v>
      </c>
      <c r="F65" s="46" t="s">
        <v>568</v>
      </c>
      <c r="H65" s="13">
        <v>142</v>
      </c>
      <c r="I65" s="13" t="s">
        <v>222</v>
      </c>
      <c r="J65" s="13">
        <v>145</v>
      </c>
      <c r="K65" s="75" t="s">
        <v>554</v>
      </c>
      <c r="M65" s="13">
        <v>514</v>
      </c>
      <c r="N65" s="13" t="s">
        <v>261</v>
      </c>
    </row>
    <row r="66" spans="1:22">
      <c r="A66" s="13">
        <v>203</v>
      </c>
      <c r="B66" s="13" t="s">
        <v>342</v>
      </c>
      <c r="C66" s="13" t="s">
        <v>343</v>
      </c>
      <c r="E66" s="54">
        <v>513</v>
      </c>
      <c r="F66" s="46" t="s">
        <v>561</v>
      </c>
      <c r="H66" s="13">
        <v>150</v>
      </c>
      <c r="I66" s="13" t="s">
        <v>228</v>
      </c>
      <c r="J66" s="76">
        <v>151</v>
      </c>
      <c r="K66" s="77" t="s">
        <v>240</v>
      </c>
      <c r="M66" s="13">
        <v>514</v>
      </c>
      <c r="N66" s="13" t="s">
        <v>261</v>
      </c>
    </row>
    <row r="67" spans="1:22">
      <c r="A67" s="13">
        <v>408</v>
      </c>
      <c r="B67" s="13" t="s">
        <v>344</v>
      </c>
      <c r="C67" s="13" t="s">
        <v>345</v>
      </c>
      <c r="E67" s="54">
        <v>753</v>
      </c>
      <c r="F67" s="46" t="s">
        <v>562</v>
      </c>
      <c r="H67" s="13">
        <v>142</v>
      </c>
      <c r="I67" s="13" t="s">
        <v>222</v>
      </c>
      <c r="J67" s="13">
        <v>30</v>
      </c>
      <c r="K67" s="75" t="s">
        <v>224</v>
      </c>
      <c r="M67" s="13">
        <v>518</v>
      </c>
      <c r="N67" s="13" t="s">
        <v>255</v>
      </c>
    </row>
    <row r="68" spans="1:22">
      <c r="A68" s="13">
        <v>180</v>
      </c>
      <c r="B68" s="13" t="s">
        <v>346</v>
      </c>
      <c r="C68" s="13" t="s">
        <v>347</v>
      </c>
      <c r="E68" s="54">
        <v>202</v>
      </c>
      <c r="F68" s="46" t="s">
        <v>231</v>
      </c>
      <c r="H68" s="13">
        <v>202</v>
      </c>
      <c r="I68" s="13" t="s">
        <v>231</v>
      </c>
      <c r="J68" s="76">
        <v>17</v>
      </c>
      <c r="K68" s="76" t="s">
        <v>243</v>
      </c>
      <c r="M68" s="13">
        <v>738</v>
      </c>
      <c r="N68" s="13" t="s">
        <v>254</v>
      </c>
      <c r="R68" s="13">
        <v>199</v>
      </c>
      <c r="S68" s="13" t="s">
        <v>235</v>
      </c>
    </row>
    <row r="69" spans="1:22">
      <c r="A69" s="13">
        <v>208</v>
      </c>
      <c r="B69" s="13" t="s">
        <v>348</v>
      </c>
      <c r="C69" s="13" t="s">
        <v>14</v>
      </c>
      <c r="E69" s="54">
        <v>513</v>
      </c>
      <c r="F69" s="46" t="s">
        <v>561</v>
      </c>
      <c r="H69" s="13">
        <v>150</v>
      </c>
      <c r="I69" s="13" t="s">
        <v>228</v>
      </c>
      <c r="J69" s="76">
        <v>154</v>
      </c>
      <c r="K69" s="77" t="s">
        <v>244</v>
      </c>
      <c r="M69" s="13">
        <v>514</v>
      </c>
      <c r="N69" s="13" t="s">
        <v>261</v>
      </c>
    </row>
    <row r="70" spans="1:22">
      <c r="A70" s="13">
        <v>262</v>
      </c>
      <c r="B70" s="13" t="s">
        <v>349</v>
      </c>
      <c r="C70" s="13" t="s">
        <v>54</v>
      </c>
      <c r="E70" s="54">
        <v>202</v>
      </c>
      <c r="F70" s="46" t="s">
        <v>231</v>
      </c>
      <c r="H70" s="13">
        <v>202</v>
      </c>
      <c r="I70" s="13" t="s">
        <v>231</v>
      </c>
      <c r="J70" s="76">
        <v>14</v>
      </c>
      <c r="K70" s="76" t="s">
        <v>239</v>
      </c>
      <c r="M70" s="13">
        <v>738</v>
      </c>
      <c r="N70" s="13" t="s">
        <v>254</v>
      </c>
      <c r="R70" s="13">
        <v>199</v>
      </c>
      <c r="S70" s="13" t="s">
        <v>235</v>
      </c>
    </row>
    <row r="71" spans="1:22">
      <c r="A71" s="13">
        <v>212</v>
      </c>
      <c r="B71" s="13" t="s">
        <v>350</v>
      </c>
      <c r="C71" s="13" t="s">
        <v>99</v>
      </c>
      <c r="E71" s="54">
        <v>419</v>
      </c>
      <c r="F71" s="46" t="s">
        <v>229</v>
      </c>
      <c r="H71" s="13">
        <v>419</v>
      </c>
      <c r="I71" s="13" t="s">
        <v>229</v>
      </c>
      <c r="J71" s="76">
        <v>29</v>
      </c>
      <c r="K71" s="76" t="s">
        <v>237</v>
      </c>
      <c r="M71" s="13">
        <v>419</v>
      </c>
      <c r="N71" s="13" t="s">
        <v>229</v>
      </c>
      <c r="U71" s="13">
        <v>722</v>
      </c>
      <c r="V71" s="13" t="s">
        <v>191</v>
      </c>
    </row>
    <row r="72" spans="1:22">
      <c r="A72" s="13">
        <v>214</v>
      </c>
      <c r="B72" s="13" t="s">
        <v>351</v>
      </c>
      <c r="C72" s="13" t="s">
        <v>100</v>
      </c>
      <c r="E72" s="54">
        <v>419</v>
      </c>
      <c r="F72" s="46" t="s">
        <v>229</v>
      </c>
      <c r="H72" s="13">
        <v>419</v>
      </c>
      <c r="I72" s="13" t="s">
        <v>229</v>
      </c>
      <c r="J72" s="76">
        <v>29</v>
      </c>
      <c r="K72" s="76" t="s">
        <v>237</v>
      </c>
      <c r="M72" s="13">
        <v>419</v>
      </c>
      <c r="N72" s="13" t="s">
        <v>229</v>
      </c>
      <c r="U72" s="13">
        <v>722</v>
      </c>
      <c r="V72" s="13" t="s">
        <v>191</v>
      </c>
    </row>
    <row r="73" spans="1:22">
      <c r="A73" s="13">
        <v>218</v>
      </c>
      <c r="B73" s="13" t="s">
        <v>352</v>
      </c>
      <c r="C73" s="13" t="s">
        <v>101</v>
      </c>
      <c r="E73" s="54">
        <v>419</v>
      </c>
      <c r="F73" s="46" t="s">
        <v>229</v>
      </c>
      <c r="H73" s="13">
        <v>419</v>
      </c>
      <c r="I73" s="13" t="s">
        <v>229</v>
      </c>
      <c r="J73" s="76">
        <v>5</v>
      </c>
      <c r="K73" s="76" t="s">
        <v>246</v>
      </c>
      <c r="M73" s="13">
        <v>419</v>
      </c>
      <c r="N73" s="13" t="s">
        <v>229</v>
      </c>
    </row>
    <row r="74" spans="1:22">
      <c r="A74" s="13">
        <v>818</v>
      </c>
      <c r="B74" s="13" t="s">
        <v>353</v>
      </c>
      <c r="C74" s="13" t="s">
        <v>42</v>
      </c>
      <c r="E74" s="54">
        <v>747</v>
      </c>
      <c r="F74" s="46" t="s">
        <v>568</v>
      </c>
      <c r="H74" s="13">
        <v>15</v>
      </c>
      <c r="I74" s="13" t="s">
        <v>230</v>
      </c>
      <c r="J74" s="13">
        <v>15</v>
      </c>
      <c r="K74" s="75" t="s">
        <v>230</v>
      </c>
      <c r="M74" s="13">
        <v>746</v>
      </c>
      <c r="N74" s="13" t="s">
        <v>253</v>
      </c>
    </row>
    <row r="75" spans="1:22">
      <c r="A75" s="13">
        <v>222</v>
      </c>
      <c r="B75" s="13" t="s">
        <v>354</v>
      </c>
      <c r="C75" s="13" t="s">
        <v>102</v>
      </c>
      <c r="E75" s="54">
        <v>419</v>
      </c>
      <c r="F75" s="46" t="s">
        <v>229</v>
      </c>
      <c r="H75" s="13">
        <v>419</v>
      </c>
      <c r="I75" s="13" t="s">
        <v>229</v>
      </c>
      <c r="J75" s="76">
        <v>13</v>
      </c>
      <c r="K75" s="76" t="s">
        <v>238</v>
      </c>
      <c r="M75" s="13">
        <v>419</v>
      </c>
      <c r="N75" s="13" t="s">
        <v>229</v>
      </c>
    </row>
    <row r="76" spans="1:22">
      <c r="A76" s="13">
        <v>226</v>
      </c>
      <c r="B76" s="13" t="s">
        <v>355</v>
      </c>
      <c r="C76" s="13" t="s">
        <v>55</v>
      </c>
      <c r="E76" s="54">
        <v>202</v>
      </c>
      <c r="F76" s="46" t="s">
        <v>231</v>
      </c>
      <c r="H76" s="13">
        <v>202</v>
      </c>
      <c r="I76" s="13" t="s">
        <v>231</v>
      </c>
      <c r="J76" s="76">
        <v>17</v>
      </c>
      <c r="K76" s="76" t="s">
        <v>243</v>
      </c>
      <c r="M76" s="13">
        <v>738</v>
      </c>
      <c r="N76" s="13" t="s">
        <v>254</v>
      </c>
      <c r="R76" s="13">
        <v>199</v>
      </c>
      <c r="S76" s="13" t="s">
        <v>235</v>
      </c>
    </row>
    <row r="77" spans="1:22">
      <c r="A77" s="13">
        <v>232</v>
      </c>
      <c r="B77" s="13" t="s">
        <v>356</v>
      </c>
      <c r="C77" s="13" t="s">
        <v>56</v>
      </c>
      <c r="E77" s="54">
        <v>202</v>
      </c>
      <c r="F77" s="46" t="s">
        <v>231</v>
      </c>
      <c r="H77" s="13">
        <v>202</v>
      </c>
      <c r="I77" s="13" t="s">
        <v>231</v>
      </c>
      <c r="J77" s="76">
        <v>14</v>
      </c>
      <c r="K77" s="76" t="s">
        <v>239</v>
      </c>
      <c r="M77" s="13">
        <v>738</v>
      </c>
      <c r="N77" s="13" t="s">
        <v>254</v>
      </c>
      <c r="R77" s="13">
        <v>199</v>
      </c>
      <c r="S77" s="13" t="s">
        <v>235</v>
      </c>
    </row>
    <row r="78" spans="1:22">
      <c r="A78" s="13">
        <v>233</v>
      </c>
      <c r="B78" s="13" t="s">
        <v>357</v>
      </c>
      <c r="C78" s="13" t="s">
        <v>15</v>
      </c>
      <c r="E78" s="54">
        <v>513</v>
      </c>
      <c r="F78" s="46" t="s">
        <v>561</v>
      </c>
      <c r="H78" s="13">
        <v>150</v>
      </c>
      <c r="I78" s="13" t="s">
        <v>228</v>
      </c>
      <c r="J78" s="76">
        <v>154</v>
      </c>
      <c r="K78" s="77" t="s">
        <v>244</v>
      </c>
      <c r="M78" s="13">
        <v>514</v>
      </c>
      <c r="N78" s="13" t="s">
        <v>261</v>
      </c>
    </row>
    <row r="79" spans="1:22">
      <c r="A79" s="13">
        <v>231</v>
      </c>
      <c r="B79" s="13" t="s">
        <v>358</v>
      </c>
      <c r="C79" s="13" t="s">
        <v>57</v>
      </c>
      <c r="E79" s="54">
        <v>202</v>
      </c>
      <c r="F79" s="46" t="s">
        <v>231</v>
      </c>
      <c r="H79" s="13">
        <v>202</v>
      </c>
      <c r="I79" s="13" t="s">
        <v>231</v>
      </c>
      <c r="J79" s="76">
        <v>14</v>
      </c>
      <c r="K79" s="76" t="s">
        <v>239</v>
      </c>
      <c r="M79" s="13">
        <v>738</v>
      </c>
      <c r="N79" s="13" t="s">
        <v>254</v>
      </c>
      <c r="R79" s="13">
        <v>199</v>
      </c>
      <c r="S79" s="13" t="s">
        <v>235</v>
      </c>
      <c r="U79" s="13">
        <v>432</v>
      </c>
      <c r="V79" s="13" t="s">
        <v>190</v>
      </c>
    </row>
    <row r="80" spans="1:22">
      <c r="A80" s="13">
        <v>238</v>
      </c>
      <c r="B80" s="13" t="s">
        <v>359</v>
      </c>
      <c r="C80" s="13" t="s">
        <v>360</v>
      </c>
      <c r="E80" s="54">
        <v>419</v>
      </c>
      <c r="F80" s="46" t="s">
        <v>229</v>
      </c>
      <c r="H80" s="13">
        <v>419</v>
      </c>
      <c r="I80" s="13" t="s">
        <v>229</v>
      </c>
      <c r="J80" s="76">
        <v>5</v>
      </c>
      <c r="K80" s="76" t="s">
        <v>246</v>
      </c>
      <c r="M80" s="13">
        <v>419</v>
      </c>
      <c r="N80" s="13" t="s">
        <v>229</v>
      </c>
    </row>
    <row r="81" spans="1:22">
      <c r="A81" s="13">
        <v>234</v>
      </c>
      <c r="B81" s="13" t="s">
        <v>361</v>
      </c>
      <c r="C81" s="13" t="s">
        <v>362</v>
      </c>
      <c r="E81" s="54">
        <v>513</v>
      </c>
      <c r="F81" s="46" t="s">
        <v>561</v>
      </c>
      <c r="H81" s="13">
        <v>150</v>
      </c>
      <c r="I81" s="13" t="s">
        <v>228</v>
      </c>
      <c r="J81" s="76">
        <v>154</v>
      </c>
      <c r="K81" s="77" t="s">
        <v>244</v>
      </c>
      <c r="M81" s="13">
        <v>514</v>
      </c>
      <c r="N81" s="13" t="s">
        <v>261</v>
      </c>
    </row>
    <row r="82" spans="1:22">
      <c r="A82" s="13">
        <v>242</v>
      </c>
      <c r="B82" s="13" t="s">
        <v>363</v>
      </c>
      <c r="C82" s="13" t="s">
        <v>168</v>
      </c>
      <c r="E82" s="54">
        <v>543</v>
      </c>
      <c r="F82" s="46" t="s">
        <v>569</v>
      </c>
      <c r="H82" s="13">
        <v>9</v>
      </c>
      <c r="I82" s="13" t="s">
        <v>233</v>
      </c>
      <c r="J82" s="76">
        <v>54</v>
      </c>
      <c r="K82" s="76" t="s">
        <v>241</v>
      </c>
      <c r="M82" s="13">
        <v>543</v>
      </c>
      <c r="N82" s="13" t="s">
        <v>259</v>
      </c>
      <c r="U82" s="13">
        <v>722</v>
      </c>
      <c r="V82" s="13" t="s">
        <v>191</v>
      </c>
    </row>
    <row r="83" spans="1:22">
      <c r="A83" s="13">
        <v>246</v>
      </c>
      <c r="B83" s="13" t="s">
        <v>364</v>
      </c>
      <c r="C83" s="13" t="s">
        <v>16</v>
      </c>
      <c r="E83" s="54">
        <v>513</v>
      </c>
      <c r="F83" s="46" t="s">
        <v>561</v>
      </c>
      <c r="H83" s="13">
        <v>150</v>
      </c>
      <c r="I83" s="13" t="s">
        <v>228</v>
      </c>
      <c r="J83" s="76">
        <v>154</v>
      </c>
      <c r="K83" s="77" t="s">
        <v>244</v>
      </c>
      <c r="M83" s="13">
        <v>514</v>
      </c>
      <c r="N83" s="13" t="s">
        <v>261</v>
      </c>
    </row>
    <row r="84" spans="1:22">
      <c r="A84" s="13">
        <v>250</v>
      </c>
      <c r="B84" s="13" t="s">
        <v>365</v>
      </c>
      <c r="C84" s="13" t="s">
        <v>17</v>
      </c>
      <c r="E84" s="54">
        <v>513</v>
      </c>
      <c r="F84" s="46" t="s">
        <v>561</v>
      </c>
      <c r="H84" s="13">
        <v>150</v>
      </c>
      <c r="I84" s="13" t="s">
        <v>228</v>
      </c>
      <c r="J84" s="76">
        <v>155</v>
      </c>
      <c r="K84" s="77" t="s">
        <v>250</v>
      </c>
      <c r="M84" s="13">
        <v>514</v>
      </c>
      <c r="N84" s="13" t="s">
        <v>261</v>
      </c>
    </row>
    <row r="85" spans="1:22">
      <c r="A85" s="13">
        <v>254</v>
      </c>
      <c r="B85" s="13" t="s">
        <v>366</v>
      </c>
      <c r="C85" s="13" t="s">
        <v>103</v>
      </c>
      <c r="E85" s="54">
        <v>419</v>
      </c>
      <c r="F85" s="46" t="s">
        <v>229</v>
      </c>
      <c r="H85" s="13">
        <v>419</v>
      </c>
      <c r="I85" s="13" t="s">
        <v>229</v>
      </c>
      <c r="J85" s="76">
        <v>5</v>
      </c>
      <c r="K85" s="76" t="s">
        <v>246</v>
      </c>
      <c r="M85" s="13">
        <v>419</v>
      </c>
      <c r="N85" s="13" t="s">
        <v>229</v>
      </c>
    </row>
    <row r="86" spans="1:22">
      <c r="A86" s="13">
        <v>258</v>
      </c>
      <c r="B86" s="13" t="s">
        <v>367</v>
      </c>
      <c r="C86" s="13" t="s">
        <v>169</v>
      </c>
      <c r="E86" s="54">
        <v>543</v>
      </c>
      <c r="F86" s="46" t="s">
        <v>569</v>
      </c>
      <c r="H86" s="13">
        <v>9</v>
      </c>
      <c r="I86" s="13" t="s">
        <v>233</v>
      </c>
      <c r="J86" s="76">
        <v>61</v>
      </c>
      <c r="K86" s="76" t="s">
        <v>245</v>
      </c>
      <c r="M86" s="13">
        <v>543</v>
      </c>
      <c r="N86" s="13" t="s">
        <v>259</v>
      </c>
      <c r="U86" s="13">
        <v>722</v>
      </c>
      <c r="V86" s="13" t="s">
        <v>191</v>
      </c>
    </row>
    <row r="87" spans="1:22">
      <c r="A87" s="13">
        <v>260</v>
      </c>
      <c r="B87" s="13" t="s">
        <v>368</v>
      </c>
      <c r="C87" s="13" t="s">
        <v>369</v>
      </c>
      <c r="E87" s="54">
        <v>202</v>
      </c>
      <c r="F87" s="46" t="s">
        <v>231</v>
      </c>
      <c r="H87" s="13">
        <v>202</v>
      </c>
      <c r="I87" s="13" t="s">
        <v>231</v>
      </c>
      <c r="J87" s="76">
        <v>14</v>
      </c>
      <c r="K87" s="76" t="s">
        <v>239</v>
      </c>
      <c r="M87" s="13">
        <v>738</v>
      </c>
      <c r="N87" s="13" t="s">
        <v>254</v>
      </c>
    </row>
    <row r="88" spans="1:22">
      <c r="A88" s="13">
        <v>266</v>
      </c>
      <c r="B88" s="13" t="s">
        <v>370</v>
      </c>
      <c r="C88" s="13" t="s">
        <v>58</v>
      </c>
      <c r="E88" s="54">
        <v>202</v>
      </c>
      <c r="F88" s="46" t="s">
        <v>231</v>
      </c>
      <c r="H88" s="13">
        <v>202</v>
      </c>
      <c r="I88" s="13" t="s">
        <v>231</v>
      </c>
      <c r="J88" s="76">
        <v>17</v>
      </c>
      <c r="K88" s="76" t="s">
        <v>243</v>
      </c>
      <c r="M88" s="13">
        <v>738</v>
      </c>
      <c r="N88" s="13" t="s">
        <v>254</v>
      </c>
    </row>
    <row r="89" spans="1:22">
      <c r="A89" s="13">
        <v>270</v>
      </c>
      <c r="B89" s="13" t="s">
        <v>371</v>
      </c>
      <c r="C89" s="13" t="s">
        <v>59</v>
      </c>
      <c r="E89" s="54">
        <v>202</v>
      </c>
      <c r="F89" s="46" t="s">
        <v>231</v>
      </c>
      <c r="H89" s="13">
        <v>202</v>
      </c>
      <c r="I89" s="13" t="s">
        <v>231</v>
      </c>
      <c r="J89" s="76">
        <v>11</v>
      </c>
      <c r="K89" s="76" t="s">
        <v>249</v>
      </c>
      <c r="M89" s="13">
        <v>738</v>
      </c>
      <c r="N89" s="13" t="s">
        <v>254</v>
      </c>
      <c r="R89" s="13">
        <v>199</v>
      </c>
      <c r="S89" s="13" t="s">
        <v>235</v>
      </c>
    </row>
    <row r="90" spans="1:22">
      <c r="A90" s="13">
        <v>268</v>
      </c>
      <c r="B90" s="13" t="s">
        <v>372</v>
      </c>
      <c r="C90" s="13" t="s">
        <v>155</v>
      </c>
      <c r="E90" s="54">
        <v>747</v>
      </c>
      <c r="F90" s="46" t="s">
        <v>568</v>
      </c>
      <c r="H90" s="13">
        <v>142</v>
      </c>
      <c r="I90" s="13" t="s">
        <v>222</v>
      </c>
      <c r="J90" s="13">
        <v>145</v>
      </c>
      <c r="K90" s="75" t="s">
        <v>554</v>
      </c>
      <c r="M90" s="13">
        <v>135</v>
      </c>
      <c r="N90" s="13" t="s">
        <v>260</v>
      </c>
    </row>
    <row r="91" spans="1:22">
      <c r="A91" s="13">
        <v>276</v>
      </c>
      <c r="B91" s="13" t="s">
        <v>373</v>
      </c>
      <c r="C91" s="13" t="s">
        <v>18</v>
      </c>
      <c r="E91" s="54">
        <v>513</v>
      </c>
      <c r="F91" s="46" t="s">
        <v>561</v>
      </c>
      <c r="H91" s="13">
        <v>150</v>
      </c>
      <c r="I91" s="13" t="s">
        <v>228</v>
      </c>
      <c r="J91" s="76">
        <v>155</v>
      </c>
      <c r="K91" s="77" t="s">
        <v>250</v>
      </c>
      <c r="M91" s="13">
        <v>514</v>
      </c>
      <c r="N91" s="13" t="s">
        <v>261</v>
      </c>
    </row>
    <row r="92" spans="1:22">
      <c r="A92" s="13">
        <v>288</v>
      </c>
      <c r="B92" s="13" t="s">
        <v>374</v>
      </c>
      <c r="C92" s="13" t="s">
        <v>60</v>
      </c>
      <c r="E92" s="54">
        <v>202</v>
      </c>
      <c r="F92" s="46" t="s">
        <v>231</v>
      </c>
      <c r="H92" s="13">
        <v>202</v>
      </c>
      <c r="I92" s="13" t="s">
        <v>231</v>
      </c>
      <c r="J92" s="76">
        <v>11</v>
      </c>
      <c r="K92" s="76" t="s">
        <v>249</v>
      </c>
      <c r="M92" s="13">
        <v>738</v>
      </c>
      <c r="N92" s="13" t="s">
        <v>254</v>
      </c>
    </row>
    <row r="93" spans="1:22">
      <c r="A93" s="13">
        <v>292</v>
      </c>
      <c r="B93" s="13" t="s">
        <v>375</v>
      </c>
      <c r="C93" s="13" t="s">
        <v>376</v>
      </c>
      <c r="E93" s="54">
        <v>513</v>
      </c>
      <c r="F93" s="46" t="s">
        <v>561</v>
      </c>
      <c r="H93" s="13">
        <v>150</v>
      </c>
      <c r="I93" s="13" t="s">
        <v>228</v>
      </c>
      <c r="J93" s="76">
        <v>39</v>
      </c>
      <c r="K93" s="77" t="s">
        <v>248</v>
      </c>
      <c r="M93" s="13">
        <v>514</v>
      </c>
      <c r="N93" s="13" t="s">
        <v>261</v>
      </c>
    </row>
    <row r="94" spans="1:22">
      <c r="A94" s="13">
        <v>300</v>
      </c>
      <c r="B94" s="13" t="s">
        <v>377</v>
      </c>
      <c r="C94" s="13" t="s">
        <v>19</v>
      </c>
      <c r="E94" s="54">
        <v>513</v>
      </c>
      <c r="F94" s="46" t="s">
        <v>561</v>
      </c>
      <c r="H94" s="13">
        <v>150</v>
      </c>
      <c r="I94" s="13" t="s">
        <v>228</v>
      </c>
      <c r="J94" s="76">
        <v>39</v>
      </c>
      <c r="K94" s="77" t="s">
        <v>248</v>
      </c>
      <c r="M94" s="13">
        <v>514</v>
      </c>
      <c r="N94" s="13" t="s">
        <v>261</v>
      </c>
    </row>
    <row r="95" spans="1:22">
      <c r="A95" s="13">
        <v>304</v>
      </c>
      <c r="B95" s="13" t="s">
        <v>378</v>
      </c>
      <c r="C95" s="13" t="s">
        <v>189</v>
      </c>
      <c r="E95" s="54">
        <v>513</v>
      </c>
      <c r="F95" s="46" t="s">
        <v>561</v>
      </c>
      <c r="H95" s="13">
        <v>21</v>
      </c>
      <c r="I95" s="13" t="s">
        <v>232</v>
      </c>
      <c r="J95" s="13">
        <v>21</v>
      </c>
      <c r="K95" s="75" t="s">
        <v>232</v>
      </c>
      <c r="M95" s="13">
        <v>514</v>
      </c>
      <c r="N95" s="13" t="s">
        <v>261</v>
      </c>
    </row>
    <row r="96" spans="1:22">
      <c r="A96" s="13">
        <v>308</v>
      </c>
      <c r="B96" s="13" t="s">
        <v>379</v>
      </c>
      <c r="C96" s="13" t="s">
        <v>104</v>
      </c>
      <c r="E96" s="54">
        <v>419</v>
      </c>
      <c r="F96" s="46" t="s">
        <v>229</v>
      </c>
      <c r="H96" s="13">
        <v>419</v>
      </c>
      <c r="I96" s="13" t="s">
        <v>229</v>
      </c>
      <c r="J96" s="76">
        <v>29</v>
      </c>
      <c r="K96" s="76" t="s">
        <v>237</v>
      </c>
      <c r="M96" s="13">
        <v>419</v>
      </c>
      <c r="N96" s="13" t="s">
        <v>229</v>
      </c>
      <c r="U96" s="13">
        <v>722</v>
      </c>
      <c r="V96" s="13" t="s">
        <v>191</v>
      </c>
    </row>
    <row r="97" spans="1:22">
      <c r="A97" s="13">
        <v>312</v>
      </c>
      <c r="B97" s="13" t="s">
        <v>380</v>
      </c>
      <c r="C97" s="13" t="s">
        <v>105</v>
      </c>
      <c r="E97" s="54">
        <v>419</v>
      </c>
      <c r="F97" s="46" t="s">
        <v>229</v>
      </c>
      <c r="H97" s="13">
        <v>419</v>
      </c>
      <c r="I97" s="13" t="s">
        <v>229</v>
      </c>
      <c r="J97" s="76">
        <v>29</v>
      </c>
      <c r="K97" s="76" t="s">
        <v>237</v>
      </c>
      <c r="M97" s="13">
        <v>419</v>
      </c>
      <c r="N97" s="13" t="s">
        <v>229</v>
      </c>
    </row>
    <row r="98" spans="1:22">
      <c r="A98" s="13">
        <v>316</v>
      </c>
      <c r="B98" s="13" t="s">
        <v>381</v>
      </c>
      <c r="C98" s="13" t="s">
        <v>170</v>
      </c>
      <c r="E98" s="54">
        <v>543</v>
      </c>
      <c r="F98" s="46" t="s">
        <v>569</v>
      </c>
      <c r="H98" s="13">
        <v>9</v>
      </c>
      <c r="I98" s="13" t="s">
        <v>233</v>
      </c>
      <c r="J98" s="76">
        <v>57</v>
      </c>
      <c r="K98" s="76" t="s">
        <v>242</v>
      </c>
      <c r="M98" s="13">
        <v>543</v>
      </c>
      <c r="N98" s="13" t="s">
        <v>259</v>
      </c>
      <c r="U98" s="13">
        <v>722</v>
      </c>
      <c r="V98" s="13" t="s">
        <v>191</v>
      </c>
    </row>
    <row r="99" spans="1:22">
      <c r="A99" s="13">
        <v>320</v>
      </c>
      <c r="B99" s="13" t="s">
        <v>382</v>
      </c>
      <c r="C99" s="13" t="s">
        <v>106</v>
      </c>
      <c r="E99" s="54">
        <v>419</v>
      </c>
      <c r="F99" s="46" t="s">
        <v>229</v>
      </c>
      <c r="H99" s="13">
        <v>419</v>
      </c>
      <c r="I99" s="13" t="s">
        <v>229</v>
      </c>
      <c r="J99" s="76">
        <v>13</v>
      </c>
      <c r="K99" s="76" t="s">
        <v>238</v>
      </c>
      <c r="M99" s="13">
        <v>419</v>
      </c>
      <c r="N99" s="13" t="s">
        <v>229</v>
      </c>
    </row>
    <row r="100" spans="1:22">
      <c r="A100" s="13">
        <v>831</v>
      </c>
      <c r="B100" s="13" t="s">
        <v>383</v>
      </c>
      <c r="C100" s="13" t="s">
        <v>384</v>
      </c>
      <c r="E100" s="54">
        <v>513</v>
      </c>
      <c r="F100" s="46" t="s">
        <v>561</v>
      </c>
      <c r="H100" s="13">
        <v>150</v>
      </c>
      <c r="I100" s="13" t="s">
        <v>228</v>
      </c>
      <c r="J100" s="76">
        <v>154</v>
      </c>
      <c r="K100" s="77" t="s">
        <v>244</v>
      </c>
      <c r="M100" s="13">
        <v>514</v>
      </c>
      <c r="N100" s="13" t="s">
        <v>261</v>
      </c>
    </row>
    <row r="101" spans="1:22">
      <c r="A101" s="13">
        <v>324</v>
      </c>
      <c r="B101" s="13" t="s">
        <v>385</v>
      </c>
      <c r="C101" s="13" t="s">
        <v>61</v>
      </c>
      <c r="E101" s="54">
        <v>202</v>
      </c>
      <c r="F101" s="46" t="s">
        <v>231</v>
      </c>
      <c r="H101" s="13">
        <v>202</v>
      </c>
      <c r="I101" s="13" t="s">
        <v>231</v>
      </c>
      <c r="J101" s="76">
        <v>11</v>
      </c>
      <c r="K101" s="76" t="s">
        <v>249</v>
      </c>
      <c r="M101" s="13">
        <v>738</v>
      </c>
      <c r="N101" s="13" t="s">
        <v>254</v>
      </c>
      <c r="R101" s="13">
        <v>199</v>
      </c>
      <c r="S101" s="13" t="s">
        <v>235</v>
      </c>
    </row>
    <row r="102" spans="1:22">
      <c r="A102" s="13">
        <v>624</v>
      </c>
      <c r="B102" s="13" t="s">
        <v>386</v>
      </c>
      <c r="C102" s="13" t="s">
        <v>62</v>
      </c>
      <c r="E102" s="54">
        <v>202</v>
      </c>
      <c r="F102" s="46" t="s">
        <v>231</v>
      </c>
      <c r="H102" s="13">
        <v>202</v>
      </c>
      <c r="I102" s="13" t="s">
        <v>231</v>
      </c>
      <c r="J102" s="76">
        <v>11</v>
      </c>
      <c r="K102" s="76" t="s">
        <v>249</v>
      </c>
      <c r="M102" s="13">
        <v>738</v>
      </c>
      <c r="N102" s="13" t="s">
        <v>254</v>
      </c>
      <c r="R102" s="13">
        <v>199</v>
      </c>
      <c r="S102" s="13" t="s">
        <v>235</v>
      </c>
      <c r="U102" s="13">
        <v>722</v>
      </c>
      <c r="V102" s="13" t="s">
        <v>191</v>
      </c>
    </row>
    <row r="103" spans="1:22">
      <c r="A103" s="13">
        <v>328</v>
      </c>
      <c r="B103" s="13" t="s">
        <v>387</v>
      </c>
      <c r="C103" s="13" t="s">
        <v>107</v>
      </c>
      <c r="E103" s="54">
        <v>419</v>
      </c>
      <c r="F103" s="46" t="s">
        <v>229</v>
      </c>
      <c r="H103" s="13">
        <v>419</v>
      </c>
      <c r="I103" s="13" t="s">
        <v>229</v>
      </c>
      <c r="J103" s="76">
        <v>5</v>
      </c>
      <c r="K103" s="76" t="s">
        <v>246</v>
      </c>
      <c r="M103" s="13">
        <v>419</v>
      </c>
      <c r="N103" s="13" t="s">
        <v>229</v>
      </c>
      <c r="U103" s="13">
        <v>722</v>
      </c>
      <c r="V103" s="13" t="s">
        <v>191</v>
      </c>
    </row>
    <row r="104" spans="1:22">
      <c r="A104" s="13">
        <v>332</v>
      </c>
      <c r="B104" s="13" t="s">
        <v>388</v>
      </c>
      <c r="C104" s="13" t="s">
        <v>108</v>
      </c>
      <c r="E104" s="54">
        <v>419</v>
      </c>
      <c r="F104" s="46" t="s">
        <v>229</v>
      </c>
      <c r="H104" s="13">
        <v>419</v>
      </c>
      <c r="I104" s="13" t="s">
        <v>229</v>
      </c>
      <c r="J104" s="76">
        <v>29</v>
      </c>
      <c r="K104" s="76" t="s">
        <v>237</v>
      </c>
      <c r="M104" s="13">
        <v>419</v>
      </c>
      <c r="N104" s="13" t="s">
        <v>229</v>
      </c>
      <c r="R104" s="13">
        <v>199</v>
      </c>
      <c r="S104" s="13" t="s">
        <v>235</v>
      </c>
      <c r="U104" s="13">
        <v>722</v>
      </c>
      <c r="V104" s="13" t="s">
        <v>191</v>
      </c>
    </row>
    <row r="105" spans="1:22">
      <c r="A105" s="13">
        <v>334</v>
      </c>
      <c r="B105" s="13" t="s">
        <v>389</v>
      </c>
      <c r="C105" s="13" t="s">
        <v>390</v>
      </c>
      <c r="E105" s="54">
        <v>53</v>
      </c>
      <c r="F105" s="46" t="s">
        <v>234</v>
      </c>
      <c r="H105" s="13">
        <v>9</v>
      </c>
      <c r="I105" s="13" t="s">
        <v>233</v>
      </c>
      <c r="J105" s="13">
        <v>53</v>
      </c>
      <c r="K105" s="46" t="s">
        <v>234</v>
      </c>
      <c r="M105" s="13">
        <v>514</v>
      </c>
      <c r="N105" s="13" t="s">
        <v>261</v>
      </c>
    </row>
    <row r="106" spans="1:22">
      <c r="A106" s="13">
        <v>336</v>
      </c>
      <c r="B106" s="13" t="s">
        <v>391</v>
      </c>
      <c r="C106" s="13" t="s">
        <v>392</v>
      </c>
      <c r="E106" s="54">
        <v>513</v>
      </c>
      <c r="F106" s="46" t="s">
        <v>561</v>
      </c>
      <c r="H106" s="13">
        <v>150</v>
      </c>
      <c r="I106" s="13" t="s">
        <v>228</v>
      </c>
      <c r="J106" s="76">
        <v>39</v>
      </c>
      <c r="K106" s="77" t="s">
        <v>248</v>
      </c>
      <c r="M106" s="13">
        <v>514</v>
      </c>
      <c r="N106" s="13" t="s">
        <v>261</v>
      </c>
    </row>
    <row r="107" spans="1:22">
      <c r="A107" s="13">
        <v>340</v>
      </c>
      <c r="B107" s="13" t="s">
        <v>393</v>
      </c>
      <c r="C107" s="13" t="s">
        <v>109</v>
      </c>
      <c r="E107" s="54">
        <v>419</v>
      </c>
      <c r="F107" s="46" t="s">
        <v>229</v>
      </c>
      <c r="H107" s="13">
        <v>419</v>
      </c>
      <c r="I107" s="13" t="s">
        <v>229</v>
      </c>
      <c r="J107" s="76">
        <v>13</v>
      </c>
      <c r="K107" s="76" t="s">
        <v>238</v>
      </c>
      <c r="M107" s="13">
        <v>419</v>
      </c>
      <c r="N107" s="13" t="s">
        <v>229</v>
      </c>
    </row>
    <row r="108" spans="1:22">
      <c r="A108" s="13">
        <v>348</v>
      </c>
      <c r="B108" s="13" t="s">
        <v>394</v>
      </c>
      <c r="C108" s="13" t="s">
        <v>2</v>
      </c>
      <c r="E108" s="54">
        <v>513</v>
      </c>
      <c r="F108" s="46" t="s">
        <v>561</v>
      </c>
      <c r="H108" s="13">
        <v>150</v>
      </c>
      <c r="I108" s="13" t="s">
        <v>228</v>
      </c>
      <c r="J108" s="76">
        <v>151</v>
      </c>
      <c r="K108" s="77" t="s">
        <v>240</v>
      </c>
      <c r="M108" s="13">
        <v>514</v>
      </c>
      <c r="N108" s="13" t="s">
        <v>261</v>
      </c>
    </row>
    <row r="109" spans="1:22">
      <c r="A109" s="13">
        <v>352</v>
      </c>
      <c r="B109" s="13" t="s">
        <v>395</v>
      </c>
      <c r="C109" s="13" t="s">
        <v>20</v>
      </c>
      <c r="E109" s="54">
        <v>513</v>
      </c>
      <c r="F109" s="46" t="s">
        <v>561</v>
      </c>
      <c r="H109" s="13">
        <v>150</v>
      </c>
      <c r="I109" s="13" t="s">
        <v>228</v>
      </c>
      <c r="J109" s="76">
        <v>154</v>
      </c>
      <c r="K109" s="77" t="s">
        <v>244</v>
      </c>
      <c r="M109" s="13">
        <v>514</v>
      </c>
      <c r="N109" s="13" t="s">
        <v>261</v>
      </c>
    </row>
    <row r="110" spans="1:22">
      <c r="A110" s="13">
        <v>356</v>
      </c>
      <c r="B110" s="13" t="s">
        <v>396</v>
      </c>
      <c r="C110" s="13" t="s">
        <v>130</v>
      </c>
      <c r="E110" s="54">
        <v>62</v>
      </c>
      <c r="F110" s="46" t="s">
        <v>563</v>
      </c>
      <c r="H110" s="13">
        <v>142</v>
      </c>
      <c r="I110" s="13" t="s">
        <v>222</v>
      </c>
      <c r="J110" s="13">
        <v>34</v>
      </c>
      <c r="K110" s="75" t="s">
        <v>226</v>
      </c>
      <c r="M110" s="13">
        <v>34</v>
      </c>
      <c r="N110" s="13" t="s">
        <v>226</v>
      </c>
    </row>
    <row r="111" spans="1:22">
      <c r="A111" s="13">
        <v>360</v>
      </c>
      <c r="B111" s="13" t="s">
        <v>397</v>
      </c>
      <c r="C111" s="13" t="s">
        <v>143</v>
      </c>
      <c r="E111" s="54">
        <v>753</v>
      </c>
      <c r="F111" s="46" t="s">
        <v>562</v>
      </c>
      <c r="H111" s="13">
        <v>142</v>
      </c>
      <c r="I111" s="13" t="s">
        <v>222</v>
      </c>
      <c r="J111" s="13">
        <v>35</v>
      </c>
      <c r="K111" s="75" t="s">
        <v>225</v>
      </c>
      <c r="M111" s="13">
        <v>35</v>
      </c>
      <c r="N111" s="13" t="s">
        <v>225</v>
      </c>
    </row>
    <row r="112" spans="1:22">
      <c r="A112" s="13">
        <v>364</v>
      </c>
      <c r="B112" s="13" t="s">
        <v>398</v>
      </c>
      <c r="C112" s="13" t="s">
        <v>131</v>
      </c>
      <c r="E112" s="54">
        <v>62</v>
      </c>
      <c r="F112" s="46" t="s">
        <v>563</v>
      </c>
      <c r="H112" s="13">
        <v>142</v>
      </c>
      <c r="I112" s="13" t="s">
        <v>222</v>
      </c>
      <c r="J112" s="13">
        <v>34</v>
      </c>
      <c r="K112" s="75" t="s">
        <v>226</v>
      </c>
      <c r="M112" s="13">
        <v>34</v>
      </c>
      <c r="N112" s="13" t="s">
        <v>226</v>
      </c>
    </row>
    <row r="113" spans="1:22">
      <c r="A113" s="13">
        <v>368</v>
      </c>
      <c r="B113" s="13" t="s">
        <v>399</v>
      </c>
      <c r="C113" s="13" t="s">
        <v>156</v>
      </c>
      <c r="E113" s="54">
        <v>747</v>
      </c>
      <c r="F113" s="46" t="s">
        <v>568</v>
      </c>
      <c r="H113" s="13">
        <v>142</v>
      </c>
      <c r="I113" s="13" t="s">
        <v>222</v>
      </c>
      <c r="J113" s="13">
        <v>145</v>
      </c>
      <c r="K113" s="75" t="s">
        <v>554</v>
      </c>
      <c r="M113" s="13">
        <v>485</v>
      </c>
      <c r="N113" s="13" t="s">
        <v>258</v>
      </c>
    </row>
    <row r="114" spans="1:22">
      <c r="A114" s="13">
        <v>372</v>
      </c>
      <c r="B114" s="13" t="s">
        <v>400</v>
      </c>
      <c r="C114" s="13" t="s">
        <v>21</v>
      </c>
      <c r="E114" s="54">
        <v>513</v>
      </c>
      <c r="F114" s="46" t="s">
        <v>561</v>
      </c>
      <c r="H114" s="13">
        <v>150</v>
      </c>
      <c r="I114" s="13" t="s">
        <v>228</v>
      </c>
      <c r="J114" s="76">
        <v>154</v>
      </c>
      <c r="K114" s="77" t="s">
        <v>244</v>
      </c>
      <c r="M114" s="13">
        <v>514</v>
      </c>
      <c r="N114" s="13" t="s">
        <v>261</v>
      </c>
    </row>
    <row r="115" spans="1:22">
      <c r="A115" s="13">
        <v>833</v>
      </c>
      <c r="B115" s="13" t="s">
        <v>200</v>
      </c>
      <c r="C115" s="13" t="s">
        <v>22</v>
      </c>
      <c r="E115" s="54">
        <v>513</v>
      </c>
      <c r="F115" s="46" t="s">
        <v>561</v>
      </c>
      <c r="H115" s="13">
        <v>150</v>
      </c>
      <c r="I115" s="13" t="s">
        <v>228</v>
      </c>
      <c r="J115" s="76">
        <v>154</v>
      </c>
      <c r="K115" s="77" t="s">
        <v>244</v>
      </c>
      <c r="M115" s="13">
        <v>514</v>
      </c>
      <c r="N115" s="13" t="s">
        <v>261</v>
      </c>
    </row>
    <row r="116" spans="1:22">
      <c r="A116" s="13">
        <v>376</v>
      </c>
      <c r="B116" s="13" t="s">
        <v>401</v>
      </c>
      <c r="C116" s="13" t="s">
        <v>402</v>
      </c>
      <c r="E116" s="54">
        <v>747</v>
      </c>
      <c r="F116" s="46" t="s">
        <v>568</v>
      </c>
      <c r="H116" s="13">
        <v>142</v>
      </c>
      <c r="I116" s="13" t="s">
        <v>222</v>
      </c>
      <c r="J116" s="13">
        <v>145</v>
      </c>
      <c r="K116" s="75" t="s">
        <v>554</v>
      </c>
      <c r="M116" s="13">
        <v>514</v>
      </c>
      <c r="N116" s="13" t="s">
        <v>261</v>
      </c>
    </row>
    <row r="117" spans="1:22">
      <c r="A117" s="13">
        <v>380</v>
      </c>
      <c r="B117" s="13" t="s">
        <v>403</v>
      </c>
      <c r="C117" s="13" t="s">
        <v>23</v>
      </c>
      <c r="E117" s="54">
        <v>513</v>
      </c>
      <c r="F117" s="46" t="s">
        <v>561</v>
      </c>
      <c r="H117" s="13">
        <v>150</v>
      </c>
      <c r="I117" s="13" t="s">
        <v>228</v>
      </c>
      <c r="J117" s="76">
        <v>39</v>
      </c>
      <c r="K117" s="77" t="s">
        <v>248</v>
      </c>
      <c r="M117" s="13">
        <v>514</v>
      </c>
      <c r="N117" s="13" t="s">
        <v>261</v>
      </c>
    </row>
    <row r="118" spans="1:22">
      <c r="A118" s="13">
        <v>388</v>
      </c>
      <c r="B118" s="13" t="s">
        <v>404</v>
      </c>
      <c r="C118" s="13" t="s">
        <v>110</v>
      </c>
      <c r="E118" s="54">
        <v>419</v>
      </c>
      <c r="F118" s="46" t="s">
        <v>229</v>
      </c>
      <c r="H118" s="13">
        <v>419</v>
      </c>
      <c r="I118" s="13" t="s">
        <v>229</v>
      </c>
      <c r="J118" s="76">
        <v>29</v>
      </c>
      <c r="K118" s="76" t="s">
        <v>237</v>
      </c>
      <c r="M118" s="13">
        <v>419</v>
      </c>
      <c r="N118" s="13" t="s">
        <v>229</v>
      </c>
      <c r="U118" s="13">
        <v>722</v>
      </c>
      <c r="V118" s="13" t="s">
        <v>191</v>
      </c>
    </row>
    <row r="119" spans="1:22">
      <c r="A119" s="13">
        <v>392</v>
      </c>
      <c r="B119" s="13" t="s">
        <v>405</v>
      </c>
      <c r="C119" s="13" t="s">
        <v>37</v>
      </c>
      <c r="E119" s="54">
        <v>753</v>
      </c>
      <c r="F119" s="46" t="s">
        <v>562</v>
      </c>
      <c r="H119" s="13">
        <v>142</v>
      </c>
      <c r="I119" s="13" t="s">
        <v>222</v>
      </c>
      <c r="J119" s="13">
        <v>30</v>
      </c>
      <c r="K119" s="75" t="s">
        <v>224</v>
      </c>
      <c r="M119" s="13">
        <v>514</v>
      </c>
      <c r="N119" s="13" t="s">
        <v>261</v>
      </c>
    </row>
    <row r="120" spans="1:22">
      <c r="A120" s="13">
        <v>832</v>
      </c>
      <c r="B120" s="13" t="s">
        <v>406</v>
      </c>
      <c r="C120" s="13" t="s">
        <v>407</v>
      </c>
      <c r="E120" s="54">
        <v>513</v>
      </c>
      <c r="F120" s="46" t="s">
        <v>561</v>
      </c>
      <c r="H120" s="13">
        <v>150</v>
      </c>
      <c r="I120" s="13" t="s">
        <v>228</v>
      </c>
      <c r="J120" s="76">
        <v>154</v>
      </c>
      <c r="K120" s="77" t="s">
        <v>244</v>
      </c>
      <c r="M120" s="13">
        <v>514</v>
      </c>
      <c r="N120" s="13" t="s">
        <v>261</v>
      </c>
    </row>
    <row r="121" spans="1:22">
      <c r="A121" s="13">
        <v>400</v>
      </c>
      <c r="B121" s="13" t="s">
        <v>408</v>
      </c>
      <c r="C121" s="13" t="s">
        <v>157</v>
      </c>
      <c r="E121" s="54">
        <v>747</v>
      </c>
      <c r="F121" s="46" t="s">
        <v>568</v>
      </c>
      <c r="H121" s="13">
        <v>142</v>
      </c>
      <c r="I121" s="13" t="s">
        <v>222</v>
      </c>
      <c r="J121" s="13">
        <v>145</v>
      </c>
      <c r="K121" s="75" t="s">
        <v>554</v>
      </c>
      <c r="M121" s="13">
        <v>485</v>
      </c>
      <c r="N121" s="13" t="s">
        <v>258</v>
      </c>
    </row>
    <row r="122" spans="1:22">
      <c r="A122" s="13">
        <v>398</v>
      </c>
      <c r="B122" s="13" t="s">
        <v>409</v>
      </c>
      <c r="C122" s="13" t="s">
        <v>132</v>
      </c>
      <c r="E122" s="54">
        <v>62</v>
      </c>
      <c r="F122" s="46" t="s">
        <v>563</v>
      </c>
      <c r="H122" s="13">
        <v>142</v>
      </c>
      <c r="I122" s="13" t="s">
        <v>222</v>
      </c>
      <c r="J122" s="13">
        <v>143</v>
      </c>
      <c r="K122" s="75" t="s">
        <v>223</v>
      </c>
      <c r="M122" s="13">
        <v>135</v>
      </c>
      <c r="N122" s="13" t="s">
        <v>260</v>
      </c>
      <c r="U122" s="13">
        <v>432</v>
      </c>
      <c r="V122" s="13" t="s">
        <v>190</v>
      </c>
    </row>
    <row r="123" spans="1:22">
      <c r="A123" s="13">
        <v>404</v>
      </c>
      <c r="B123" s="13" t="s">
        <v>410</v>
      </c>
      <c r="C123" s="13" t="s">
        <v>63</v>
      </c>
      <c r="E123" s="54">
        <v>202</v>
      </c>
      <c r="F123" s="46" t="s">
        <v>231</v>
      </c>
      <c r="H123" s="13">
        <v>202</v>
      </c>
      <c r="I123" s="13" t="s">
        <v>231</v>
      </c>
      <c r="J123" s="76">
        <v>14</v>
      </c>
      <c r="K123" s="76" t="s">
        <v>239</v>
      </c>
      <c r="M123" s="13">
        <v>738</v>
      </c>
      <c r="N123" s="13" t="s">
        <v>254</v>
      </c>
    </row>
    <row r="124" spans="1:22">
      <c r="A124" s="13">
        <v>296</v>
      </c>
      <c r="B124" s="13" t="s">
        <v>411</v>
      </c>
      <c r="C124" s="13" t="s">
        <v>171</v>
      </c>
      <c r="E124" s="54">
        <v>543</v>
      </c>
      <c r="F124" s="46" t="s">
        <v>569</v>
      </c>
      <c r="H124" s="13">
        <v>9</v>
      </c>
      <c r="I124" s="13" t="s">
        <v>233</v>
      </c>
      <c r="J124" s="76">
        <v>57</v>
      </c>
      <c r="K124" s="76" t="s">
        <v>242</v>
      </c>
      <c r="M124" s="13">
        <v>543</v>
      </c>
      <c r="N124" s="13" t="s">
        <v>259</v>
      </c>
      <c r="R124" s="13">
        <v>199</v>
      </c>
      <c r="S124" s="13" t="s">
        <v>235</v>
      </c>
      <c r="U124" s="13">
        <v>722</v>
      </c>
      <c r="V124" s="13" t="s">
        <v>191</v>
      </c>
    </row>
    <row r="125" spans="1:22">
      <c r="A125" s="13">
        <v>414</v>
      </c>
      <c r="B125" s="13" t="s">
        <v>412</v>
      </c>
      <c r="C125" s="13" t="s">
        <v>158</v>
      </c>
      <c r="E125" s="54">
        <v>747</v>
      </c>
      <c r="F125" s="46" t="s">
        <v>568</v>
      </c>
      <c r="H125" s="13">
        <v>142</v>
      </c>
      <c r="I125" s="13" t="s">
        <v>222</v>
      </c>
      <c r="J125" s="13">
        <v>145</v>
      </c>
      <c r="K125" s="75" t="s">
        <v>554</v>
      </c>
      <c r="M125" s="13">
        <v>485</v>
      </c>
      <c r="N125" s="13" t="s">
        <v>258</v>
      </c>
    </row>
    <row r="126" spans="1:22">
      <c r="A126" s="13">
        <v>417</v>
      </c>
      <c r="B126" s="13" t="s">
        <v>413</v>
      </c>
      <c r="C126" s="13" t="s">
        <v>133</v>
      </c>
      <c r="E126" s="54">
        <v>62</v>
      </c>
      <c r="F126" s="46" t="s">
        <v>563</v>
      </c>
      <c r="H126" s="13">
        <v>142</v>
      </c>
      <c r="I126" s="13" t="s">
        <v>222</v>
      </c>
      <c r="J126" s="13">
        <v>143</v>
      </c>
      <c r="K126" s="75" t="s">
        <v>223</v>
      </c>
      <c r="M126" s="13">
        <v>135</v>
      </c>
      <c r="N126" s="13" t="s">
        <v>260</v>
      </c>
      <c r="U126" s="13">
        <v>432</v>
      </c>
      <c r="V126" s="13" t="s">
        <v>190</v>
      </c>
    </row>
    <row r="127" spans="1:22">
      <c r="A127" s="13">
        <v>418</v>
      </c>
      <c r="B127" s="13" t="s">
        <v>414</v>
      </c>
      <c r="C127" s="13" t="s">
        <v>415</v>
      </c>
      <c r="E127" s="54">
        <v>753</v>
      </c>
      <c r="F127" s="46" t="s">
        <v>562</v>
      </c>
      <c r="H127" s="13">
        <v>142</v>
      </c>
      <c r="I127" s="13" t="s">
        <v>222</v>
      </c>
      <c r="J127" s="13">
        <v>35</v>
      </c>
      <c r="K127" s="75" t="s">
        <v>225</v>
      </c>
      <c r="M127" s="13">
        <v>35</v>
      </c>
      <c r="N127" s="13" t="s">
        <v>225</v>
      </c>
      <c r="R127" s="13">
        <v>199</v>
      </c>
      <c r="S127" s="13" t="s">
        <v>235</v>
      </c>
      <c r="U127" s="13">
        <v>432</v>
      </c>
      <c r="V127" s="13" t="s">
        <v>190</v>
      </c>
    </row>
    <row r="128" spans="1:22">
      <c r="A128" s="13">
        <v>428</v>
      </c>
      <c r="B128" s="13" t="s">
        <v>416</v>
      </c>
      <c r="C128" s="13" t="s">
        <v>24</v>
      </c>
      <c r="E128" s="54">
        <v>513</v>
      </c>
      <c r="F128" s="46" t="s">
        <v>561</v>
      </c>
      <c r="H128" s="13">
        <v>150</v>
      </c>
      <c r="I128" s="13" t="s">
        <v>228</v>
      </c>
      <c r="J128" s="76">
        <v>154</v>
      </c>
      <c r="K128" s="77" t="s">
        <v>244</v>
      </c>
      <c r="M128" s="13">
        <v>514</v>
      </c>
      <c r="N128" s="13" t="s">
        <v>261</v>
      </c>
    </row>
    <row r="129" spans="1:22">
      <c r="A129" s="13">
        <v>422</v>
      </c>
      <c r="B129" s="13" t="s">
        <v>417</v>
      </c>
      <c r="C129" s="13" t="s">
        <v>159</v>
      </c>
      <c r="E129" s="54">
        <v>747</v>
      </c>
      <c r="F129" s="46" t="s">
        <v>568</v>
      </c>
      <c r="H129" s="13">
        <v>142</v>
      </c>
      <c r="I129" s="13" t="s">
        <v>222</v>
      </c>
      <c r="J129" s="13">
        <v>145</v>
      </c>
      <c r="K129" s="75" t="s">
        <v>554</v>
      </c>
      <c r="M129" s="13">
        <v>485</v>
      </c>
      <c r="N129" s="13" t="s">
        <v>258</v>
      </c>
    </row>
    <row r="130" spans="1:22">
      <c r="A130" s="13">
        <v>426</v>
      </c>
      <c r="B130" s="13" t="s">
        <v>418</v>
      </c>
      <c r="C130" s="13" t="s">
        <v>183</v>
      </c>
      <c r="E130" s="54">
        <v>202</v>
      </c>
      <c r="F130" s="46" t="s">
        <v>231</v>
      </c>
      <c r="H130" s="13">
        <v>202</v>
      </c>
      <c r="I130" s="13" t="s">
        <v>231</v>
      </c>
      <c r="J130" s="76">
        <v>18</v>
      </c>
      <c r="K130" s="76" t="s">
        <v>247</v>
      </c>
      <c r="M130" s="13">
        <v>738</v>
      </c>
      <c r="N130" s="13" t="s">
        <v>254</v>
      </c>
      <c r="R130" s="13">
        <v>199</v>
      </c>
      <c r="S130" s="13" t="s">
        <v>235</v>
      </c>
      <c r="U130" s="13">
        <v>432</v>
      </c>
      <c r="V130" s="13" t="s">
        <v>190</v>
      </c>
    </row>
    <row r="131" spans="1:22">
      <c r="A131" s="13">
        <v>430</v>
      </c>
      <c r="B131" s="13" t="s">
        <v>419</v>
      </c>
      <c r="C131" s="13" t="s">
        <v>64</v>
      </c>
      <c r="E131" s="54">
        <v>202</v>
      </c>
      <c r="F131" s="46" t="s">
        <v>231</v>
      </c>
      <c r="H131" s="13">
        <v>202</v>
      </c>
      <c r="I131" s="13" t="s">
        <v>231</v>
      </c>
      <c r="J131" s="76">
        <v>11</v>
      </c>
      <c r="K131" s="76" t="s">
        <v>249</v>
      </c>
      <c r="M131" s="13">
        <v>738</v>
      </c>
      <c r="N131" s="13" t="s">
        <v>254</v>
      </c>
      <c r="R131" s="13">
        <v>199</v>
      </c>
      <c r="S131" s="13" t="s">
        <v>235</v>
      </c>
    </row>
    <row r="132" spans="1:22">
      <c r="A132" s="13">
        <v>434</v>
      </c>
      <c r="B132" s="13" t="s">
        <v>420</v>
      </c>
      <c r="C132" s="13" t="s">
        <v>421</v>
      </c>
      <c r="E132" s="54">
        <v>747</v>
      </c>
      <c r="F132" s="46" t="s">
        <v>568</v>
      </c>
      <c r="H132" s="13">
        <v>15</v>
      </c>
      <c r="I132" s="13" t="s">
        <v>230</v>
      </c>
      <c r="J132" s="13">
        <v>15</v>
      </c>
      <c r="K132" s="75" t="s">
        <v>230</v>
      </c>
      <c r="M132" s="13">
        <v>746</v>
      </c>
      <c r="N132" s="13" t="s">
        <v>253</v>
      </c>
    </row>
    <row r="133" spans="1:22">
      <c r="A133" s="13">
        <v>438</v>
      </c>
      <c r="B133" s="13" t="s">
        <v>422</v>
      </c>
      <c r="C133" s="13" t="s">
        <v>25</v>
      </c>
      <c r="E133" s="54">
        <v>513</v>
      </c>
      <c r="F133" s="46" t="s">
        <v>561</v>
      </c>
      <c r="H133" s="13">
        <v>150</v>
      </c>
      <c r="I133" s="13" t="s">
        <v>228</v>
      </c>
      <c r="J133" s="76">
        <v>155</v>
      </c>
      <c r="K133" s="77" t="s">
        <v>250</v>
      </c>
      <c r="M133" s="13">
        <v>514</v>
      </c>
      <c r="N133" s="13" t="s">
        <v>261</v>
      </c>
    </row>
    <row r="134" spans="1:22">
      <c r="A134" s="13">
        <v>440</v>
      </c>
      <c r="B134" s="13" t="s">
        <v>423</v>
      </c>
      <c r="C134" s="13" t="s">
        <v>26</v>
      </c>
      <c r="E134" s="54">
        <v>513</v>
      </c>
      <c r="F134" s="46" t="s">
        <v>561</v>
      </c>
      <c r="H134" s="13">
        <v>150</v>
      </c>
      <c r="I134" s="13" t="s">
        <v>228</v>
      </c>
      <c r="J134" s="76">
        <v>154</v>
      </c>
      <c r="K134" s="77" t="s">
        <v>244</v>
      </c>
      <c r="M134" s="13">
        <v>514</v>
      </c>
      <c r="N134" s="13" t="s">
        <v>261</v>
      </c>
    </row>
    <row r="135" spans="1:22">
      <c r="A135" s="13">
        <v>442</v>
      </c>
      <c r="B135" s="13" t="s">
        <v>424</v>
      </c>
      <c r="C135" s="13" t="s">
        <v>27</v>
      </c>
      <c r="E135" s="54">
        <v>513</v>
      </c>
      <c r="F135" s="46" t="s">
        <v>561</v>
      </c>
      <c r="H135" s="13">
        <v>150</v>
      </c>
      <c r="I135" s="13" t="s">
        <v>228</v>
      </c>
      <c r="J135" s="76">
        <v>155</v>
      </c>
      <c r="K135" s="77" t="s">
        <v>250</v>
      </c>
      <c r="M135" s="13">
        <v>514</v>
      </c>
      <c r="N135" s="13" t="s">
        <v>261</v>
      </c>
    </row>
    <row r="136" spans="1:22">
      <c r="A136" s="13">
        <v>450</v>
      </c>
      <c r="B136" s="13" t="s">
        <v>425</v>
      </c>
      <c r="C136" s="13" t="s">
        <v>65</v>
      </c>
      <c r="E136" s="54">
        <v>202</v>
      </c>
      <c r="F136" s="46" t="s">
        <v>231</v>
      </c>
      <c r="H136" s="13">
        <v>202</v>
      </c>
      <c r="I136" s="13" t="s">
        <v>231</v>
      </c>
      <c r="J136" s="76">
        <v>14</v>
      </c>
      <c r="K136" s="76" t="s">
        <v>239</v>
      </c>
      <c r="M136" s="13">
        <v>738</v>
      </c>
      <c r="N136" s="13" t="s">
        <v>254</v>
      </c>
      <c r="R136" s="13">
        <v>199</v>
      </c>
      <c r="S136" s="13" t="s">
        <v>235</v>
      </c>
    </row>
    <row r="137" spans="1:22">
      <c r="A137" s="13">
        <v>454</v>
      </c>
      <c r="B137" s="13" t="s">
        <v>426</v>
      </c>
      <c r="C137" s="13" t="s">
        <v>66</v>
      </c>
      <c r="E137" s="54">
        <v>202</v>
      </c>
      <c r="F137" s="46" t="s">
        <v>231</v>
      </c>
      <c r="H137" s="13">
        <v>202</v>
      </c>
      <c r="I137" s="13" t="s">
        <v>231</v>
      </c>
      <c r="J137" s="76">
        <v>14</v>
      </c>
      <c r="K137" s="76" t="s">
        <v>239</v>
      </c>
      <c r="M137" s="13">
        <v>738</v>
      </c>
      <c r="N137" s="13" t="s">
        <v>254</v>
      </c>
      <c r="R137" s="13">
        <v>199</v>
      </c>
      <c r="S137" s="13" t="s">
        <v>235</v>
      </c>
      <c r="U137" s="13">
        <v>432</v>
      </c>
      <c r="V137" s="13" t="s">
        <v>190</v>
      </c>
    </row>
    <row r="138" spans="1:22">
      <c r="A138" s="13">
        <v>458</v>
      </c>
      <c r="B138" s="13" t="s">
        <v>427</v>
      </c>
      <c r="C138" s="13" t="s">
        <v>144</v>
      </c>
      <c r="E138" s="54">
        <v>753</v>
      </c>
      <c r="F138" s="46" t="s">
        <v>562</v>
      </c>
      <c r="H138" s="13">
        <v>142</v>
      </c>
      <c r="I138" s="13" t="s">
        <v>222</v>
      </c>
      <c r="J138" s="13">
        <v>35</v>
      </c>
      <c r="K138" s="75" t="s">
        <v>225</v>
      </c>
      <c r="M138" s="13">
        <v>35</v>
      </c>
      <c r="N138" s="13" t="s">
        <v>225</v>
      </c>
    </row>
    <row r="139" spans="1:22">
      <c r="A139" s="13">
        <v>462</v>
      </c>
      <c r="B139" s="13" t="s">
        <v>428</v>
      </c>
      <c r="C139" s="13" t="s">
        <v>134</v>
      </c>
      <c r="E139" s="54">
        <v>62</v>
      </c>
      <c r="F139" s="46" t="s">
        <v>563</v>
      </c>
      <c r="H139" s="13">
        <v>142</v>
      </c>
      <c r="I139" s="13" t="s">
        <v>222</v>
      </c>
      <c r="J139" s="13">
        <v>34</v>
      </c>
      <c r="K139" s="75" t="s">
        <v>226</v>
      </c>
      <c r="M139" s="13">
        <v>34</v>
      </c>
      <c r="N139" s="13" t="s">
        <v>226</v>
      </c>
      <c r="U139" s="13">
        <v>722</v>
      </c>
      <c r="V139" s="13" t="s">
        <v>191</v>
      </c>
    </row>
    <row r="140" spans="1:22">
      <c r="A140" s="13">
        <v>466</v>
      </c>
      <c r="B140" s="13" t="s">
        <v>429</v>
      </c>
      <c r="C140" s="13" t="s">
        <v>67</v>
      </c>
      <c r="E140" s="54">
        <v>202</v>
      </c>
      <c r="F140" s="46" t="s">
        <v>231</v>
      </c>
      <c r="H140" s="13">
        <v>202</v>
      </c>
      <c r="I140" s="13" t="s">
        <v>231</v>
      </c>
      <c r="J140" s="76">
        <v>11</v>
      </c>
      <c r="K140" s="76" t="s">
        <v>249</v>
      </c>
      <c r="M140" s="13">
        <v>738</v>
      </c>
      <c r="N140" s="13" t="s">
        <v>254</v>
      </c>
      <c r="R140" s="13">
        <v>199</v>
      </c>
      <c r="S140" s="13" t="s">
        <v>235</v>
      </c>
      <c r="U140" s="13">
        <v>432</v>
      </c>
      <c r="V140" s="13" t="s">
        <v>190</v>
      </c>
    </row>
    <row r="141" spans="1:22">
      <c r="A141" s="13">
        <v>470</v>
      </c>
      <c r="B141" s="13" t="s">
        <v>430</v>
      </c>
      <c r="C141" s="13" t="s">
        <v>28</v>
      </c>
      <c r="E141" s="54">
        <v>513</v>
      </c>
      <c r="F141" s="46" t="s">
        <v>561</v>
      </c>
      <c r="H141" s="13">
        <v>150</v>
      </c>
      <c r="I141" s="13" t="s">
        <v>228</v>
      </c>
      <c r="J141" s="76">
        <v>39</v>
      </c>
      <c r="K141" s="77" t="s">
        <v>248</v>
      </c>
      <c r="M141" s="13">
        <v>514</v>
      </c>
      <c r="N141" s="13" t="s">
        <v>261</v>
      </c>
    </row>
    <row r="142" spans="1:22">
      <c r="A142" s="13">
        <v>584</v>
      </c>
      <c r="B142" s="13" t="s">
        <v>431</v>
      </c>
      <c r="C142" s="13" t="s">
        <v>172</v>
      </c>
      <c r="E142" s="54">
        <v>543</v>
      </c>
      <c r="F142" s="46" t="s">
        <v>569</v>
      </c>
      <c r="H142" s="13">
        <v>9</v>
      </c>
      <c r="I142" s="13" t="s">
        <v>233</v>
      </c>
      <c r="J142" s="76">
        <v>57</v>
      </c>
      <c r="K142" s="76" t="s">
        <v>242</v>
      </c>
      <c r="M142" s="13">
        <v>543</v>
      </c>
      <c r="N142" s="13" t="s">
        <v>259</v>
      </c>
      <c r="U142" s="13">
        <v>722</v>
      </c>
      <c r="V142" s="13" t="s">
        <v>191</v>
      </c>
    </row>
    <row r="143" spans="1:22">
      <c r="A143" s="13">
        <v>474</v>
      </c>
      <c r="B143" s="13" t="s">
        <v>432</v>
      </c>
      <c r="C143" s="13" t="s">
        <v>111</v>
      </c>
      <c r="E143" s="54">
        <v>419</v>
      </c>
      <c r="F143" s="46" t="s">
        <v>229</v>
      </c>
      <c r="H143" s="13">
        <v>419</v>
      </c>
      <c r="I143" s="13" t="s">
        <v>229</v>
      </c>
      <c r="J143" s="76">
        <v>29</v>
      </c>
      <c r="K143" s="76" t="s">
        <v>237</v>
      </c>
      <c r="M143" s="13">
        <v>419</v>
      </c>
      <c r="N143" s="13" t="s">
        <v>229</v>
      </c>
    </row>
    <row r="144" spans="1:22">
      <c r="A144" s="13">
        <v>478</v>
      </c>
      <c r="B144" s="13" t="s">
        <v>433</v>
      </c>
      <c r="C144" s="13" t="s">
        <v>68</v>
      </c>
      <c r="E144" s="54">
        <v>202</v>
      </c>
      <c r="F144" s="46" t="s">
        <v>231</v>
      </c>
      <c r="H144" s="13">
        <v>202</v>
      </c>
      <c r="I144" s="13" t="s">
        <v>231</v>
      </c>
      <c r="J144" s="76">
        <v>11</v>
      </c>
      <c r="K144" s="76" t="s">
        <v>249</v>
      </c>
      <c r="M144" s="13">
        <v>738</v>
      </c>
      <c r="N144" s="13" t="s">
        <v>254</v>
      </c>
      <c r="R144" s="13">
        <v>199</v>
      </c>
      <c r="S144" s="13" t="s">
        <v>235</v>
      </c>
    </row>
    <row r="145" spans="1:22">
      <c r="A145" s="13">
        <v>480</v>
      </c>
      <c r="B145" s="13" t="s">
        <v>434</v>
      </c>
      <c r="C145" s="13" t="s">
        <v>69</v>
      </c>
      <c r="E145" s="54">
        <v>202</v>
      </c>
      <c r="F145" s="46" t="s">
        <v>231</v>
      </c>
      <c r="H145" s="13">
        <v>202</v>
      </c>
      <c r="I145" s="13" t="s">
        <v>231</v>
      </c>
      <c r="J145" s="76">
        <v>14</v>
      </c>
      <c r="K145" s="76" t="s">
        <v>239</v>
      </c>
      <c r="M145" s="13">
        <v>738</v>
      </c>
      <c r="N145" s="13" t="s">
        <v>254</v>
      </c>
      <c r="U145" s="13">
        <v>722</v>
      </c>
      <c r="V145" s="13" t="s">
        <v>191</v>
      </c>
    </row>
    <row r="146" spans="1:22">
      <c r="A146" s="13">
        <v>175</v>
      </c>
      <c r="B146" s="13" t="s">
        <v>201</v>
      </c>
      <c r="C146" s="13" t="s">
        <v>70</v>
      </c>
      <c r="E146" s="54">
        <v>202</v>
      </c>
      <c r="F146" s="46" t="s">
        <v>231</v>
      </c>
      <c r="H146" s="13">
        <v>202</v>
      </c>
      <c r="I146" s="13" t="s">
        <v>231</v>
      </c>
      <c r="J146" s="76">
        <v>14</v>
      </c>
      <c r="K146" s="76" t="s">
        <v>239</v>
      </c>
      <c r="M146" s="13">
        <v>738</v>
      </c>
      <c r="N146" s="13" t="s">
        <v>254</v>
      </c>
    </row>
    <row r="147" spans="1:22">
      <c r="A147" s="13">
        <v>484</v>
      </c>
      <c r="B147" s="13" t="s">
        <v>435</v>
      </c>
      <c r="C147" s="13" t="s">
        <v>112</v>
      </c>
      <c r="E147" s="54">
        <v>419</v>
      </c>
      <c r="F147" s="46" t="s">
        <v>229</v>
      </c>
      <c r="H147" s="13">
        <v>419</v>
      </c>
      <c r="I147" s="13" t="s">
        <v>229</v>
      </c>
      <c r="J147" s="76">
        <v>13</v>
      </c>
      <c r="K147" s="76" t="s">
        <v>238</v>
      </c>
      <c r="M147" s="13">
        <v>419</v>
      </c>
      <c r="N147" s="13" t="s">
        <v>229</v>
      </c>
    </row>
    <row r="148" spans="1:22">
      <c r="A148" s="13">
        <v>583</v>
      </c>
      <c r="B148" s="13" t="s">
        <v>436</v>
      </c>
      <c r="C148" s="13" t="s">
        <v>195</v>
      </c>
      <c r="E148" s="54">
        <v>543</v>
      </c>
      <c r="F148" s="46" t="s">
        <v>569</v>
      </c>
      <c r="H148" s="13">
        <v>9</v>
      </c>
      <c r="I148" s="13" t="s">
        <v>233</v>
      </c>
      <c r="J148" s="76">
        <v>57</v>
      </c>
      <c r="K148" s="76" t="s">
        <v>242</v>
      </c>
      <c r="M148" s="13">
        <v>543</v>
      </c>
      <c r="N148" s="13" t="s">
        <v>259</v>
      </c>
      <c r="U148" s="13">
        <v>722</v>
      </c>
      <c r="V148" s="13" t="s">
        <v>191</v>
      </c>
    </row>
    <row r="149" spans="1:22">
      <c r="A149" s="13">
        <v>492</v>
      </c>
      <c r="B149" s="13" t="s">
        <v>437</v>
      </c>
      <c r="C149" s="13" t="s">
        <v>29</v>
      </c>
      <c r="E149" s="54">
        <v>513</v>
      </c>
      <c r="F149" s="46" t="s">
        <v>561</v>
      </c>
      <c r="H149" s="13">
        <v>150</v>
      </c>
      <c r="I149" s="13" t="s">
        <v>228</v>
      </c>
      <c r="J149" s="76">
        <v>155</v>
      </c>
      <c r="K149" s="77" t="s">
        <v>250</v>
      </c>
      <c r="M149" s="13">
        <v>514</v>
      </c>
      <c r="N149" s="13" t="s">
        <v>261</v>
      </c>
    </row>
    <row r="150" spans="1:22">
      <c r="A150" s="13">
        <v>496</v>
      </c>
      <c r="B150" s="13" t="s">
        <v>438</v>
      </c>
      <c r="C150" s="13" t="s">
        <v>126</v>
      </c>
      <c r="E150" s="54">
        <v>753</v>
      </c>
      <c r="F150" s="46" t="s">
        <v>562</v>
      </c>
      <c r="H150" s="13">
        <v>142</v>
      </c>
      <c r="I150" s="13" t="s">
        <v>222</v>
      </c>
      <c r="J150" s="13">
        <v>30</v>
      </c>
      <c r="K150" s="75" t="s">
        <v>224</v>
      </c>
      <c r="M150" s="13">
        <v>518</v>
      </c>
      <c r="N150" s="13" t="s">
        <v>255</v>
      </c>
      <c r="U150" s="13">
        <v>432</v>
      </c>
      <c r="V150" s="13" t="s">
        <v>190</v>
      </c>
    </row>
    <row r="151" spans="1:22">
      <c r="A151" s="13">
        <v>499</v>
      </c>
      <c r="B151" s="13" t="s">
        <v>202</v>
      </c>
      <c r="C151" s="13" t="s">
        <v>194</v>
      </c>
      <c r="E151" s="54">
        <v>513</v>
      </c>
      <c r="F151" s="46" t="s">
        <v>561</v>
      </c>
      <c r="H151" s="13">
        <v>150</v>
      </c>
      <c r="I151" s="13" t="s">
        <v>228</v>
      </c>
      <c r="J151" s="76">
        <v>39</v>
      </c>
      <c r="K151" s="77" t="s">
        <v>248</v>
      </c>
      <c r="M151" s="13">
        <v>514</v>
      </c>
      <c r="N151" s="13" t="s">
        <v>261</v>
      </c>
    </row>
    <row r="152" spans="1:22">
      <c r="A152" s="13">
        <v>500</v>
      </c>
      <c r="B152" s="13" t="s">
        <v>439</v>
      </c>
      <c r="C152" s="13" t="s">
        <v>113</v>
      </c>
      <c r="E152" s="54">
        <v>419</v>
      </c>
      <c r="F152" s="46" t="s">
        <v>229</v>
      </c>
      <c r="H152" s="13">
        <v>419</v>
      </c>
      <c r="I152" s="13" t="s">
        <v>229</v>
      </c>
      <c r="J152" s="76">
        <v>29</v>
      </c>
      <c r="K152" s="76" t="s">
        <v>237</v>
      </c>
      <c r="M152" s="13">
        <v>419</v>
      </c>
      <c r="N152" s="13" t="s">
        <v>229</v>
      </c>
      <c r="U152" s="13">
        <v>722</v>
      </c>
      <c r="V152" s="13" t="s">
        <v>191</v>
      </c>
    </row>
    <row r="153" spans="1:22">
      <c r="A153" s="13">
        <v>504</v>
      </c>
      <c r="B153" s="13" t="s">
        <v>440</v>
      </c>
      <c r="C153" s="13" t="s">
        <v>43</v>
      </c>
      <c r="E153" s="54">
        <v>747</v>
      </c>
      <c r="F153" s="46" t="s">
        <v>568</v>
      </c>
      <c r="H153" s="13">
        <v>15</v>
      </c>
      <c r="I153" s="13" t="s">
        <v>230</v>
      </c>
      <c r="J153" s="13">
        <v>15</v>
      </c>
      <c r="K153" s="75" t="s">
        <v>230</v>
      </c>
      <c r="M153" s="13">
        <v>746</v>
      </c>
      <c r="N153" s="13" t="s">
        <v>253</v>
      </c>
    </row>
    <row r="154" spans="1:22">
      <c r="A154" s="13">
        <v>508</v>
      </c>
      <c r="B154" s="13" t="s">
        <v>441</v>
      </c>
      <c r="C154" s="13" t="s">
        <v>71</v>
      </c>
      <c r="E154" s="54">
        <v>202</v>
      </c>
      <c r="F154" s="46" t="s">
        <v>231</v>
      </c>
      <c r="H154" s="13">
        <v>202</v>
      </c>
      <c r="I154" s="13" t="s">
        <v>231</v>
      </c>
      <c r="J154" s="76">
        <v>14</v>
      </c>
      <c r="K154" s="76" t="s">
        <v>239</v>
      </c>
      <c r="M154" s="13">
        <v>738</v>
      </c>
      <c r="N154" s="13" t="s">
        <v>254</v>
      </c>
      <c r="R154" s="13">
        <v>199</v>
      </c>
      <c r="S154" s="13" t="s">
        <v>235</v>
      </c>
    </row>
    <row r="155" spans="1:22">
      <c r="A155" s="13">
        <v>104</v>
      </c>
      <c r="B155" s="13" t="s">
        <v>442</v>
      </c>
      <c r="C155" s="13" t="s">
        <v>145</v>
      </c>
      <c r="E155" s="54">
        <v>753</v>
      </c>
      <c r="F155" s="46" t="s">
        <v>562</v>
      </c>
      <c r="H155" s="13">
        <v>142</v>
      </c>
      <c r="I155" s="13" t="s">
        <v>222</v>
      </c>
      <c r="J155" s="13">
        <v>35</v>
      </c>
      <c r="K155" s="75" t="s">
        <v>225</v>
      </c>
      <c r="M155" s="13">
        <v>35</v>
      </c>
      <c r="N155" s="13" t="s">
        <v>225</v>
      </c>
      <c r="R155" s="13">
        <v>199</v>
      </c>
      <c r="S155" s="13" t="s">
        <v>235</v>
      </c>
    </row>
    <row r="156" spans="1:22">
      <c r="A156" s="13">
        <v>516</v>
      </c>
      <c r="B156" s="13" t="s">
        <v>443</v>
      </c>
      <c r="C156" s="13" t="s">
        <v>213</v>
      </c>
      <c r="E156" s="54">
        <v>202</v>
      </c>
      <c r="F156" s="46" t="s">
        <v>231</v>
      </c>
      <c r="H156" s="13">
        <v>202</v>
      </c>
      <c r="I156" s="13" t="s">
        <v>231</v>
      </c>
      <c r="J156" s="76">
        <v>18</v>
      </c>
      <c r="K156" s="76" t="s">
        <v>247</v>
      </c>
      <c r="M156" s="13">
        <v>738</v>
      </c>
      <c r="N156" s="13" t="s">
        <v>254</v>
      </c>
    </row>
    <row r="157" spans="1:22">
      <c r="A157" s="13">
        <v>520</v>
      </c>
      <c r="B157" s="13" t="s">
        <v>444</v>
      </c>
      <c r="C157" s="13" t="s">
        <v>173</v>
      </c>
      <c r="E157" s="54">
        <v>543</v>
      </c>
      <c r="F157" s="46" t="s">
        <v>569</v>
      </c>
      <c r="H157" s="13">
        <v>9</v>
      </c>
      <c r="I157" s="13" t="s">
        <v>233</v>
      </c>
      <c r="J157" s="76">
        <v>57</v>
      </c>
      <c r="K157" s="76" t="s">
        <v>242</v>
      </c>
      <c r="M157" s="13">
        <v>543</v>
      </c>
      <c r="N157" s="13" t="s">
        <v>259</v>
      </c>
      <c r="U157" s="13">
        <v>722</v>
      </c>
      <c r="V157" s="13" t="s">
        <v>191</v>
      </c>
    </row>
    <row r="158" spans="1:22">
      <c r="A158" s="13">
        <v>524</v>
      </c>
      <c r="B158" s="13" t="s">
        <v>445</v>
      </c>
      <c r="C158" s="13" t="s">
        <v>135</v>
      </c>
      <c r="E158" s="54">
        <v>62</v>
      </c>
      <c r="F158" s="46" t="s">
        <v>563</v>
      </c>
      <c r="H158" s="13">
        <v>142</v>
      </c>
      <c r="I158" s="13" t="s">
        <v>222</v>
      </c>
      <c r="J158" s="13">
        <v>34</v>
      </c>
      <c r="K158" s="75" t="s">
        <v>226</v>
      </c>
      <c r="M158" s="13">
        <v>34</v>
      </c>
      <c r="N158" s="13" t="s">
        <v>226</v>
      </c>
      <c r="R158" s="13">
        <v>199</v>
      </c>
      <c r="S158" s="13" t="s">
        <v>235</v>
      </c>
      <c r="U158" s="13">
        <v>432</v>
      </c>
      <c r="V158" s="13" t="s">
        <v>190</v>
      </c>
    </row>
    <row r="159" spans="1:22">
      <c r="A159" s="13">
        <v>528</v>
      </c>
      <c r="B159" s="13" t="s">
        <v>446</v>
      </c>
      <c r="C159" s="13" t="s">
        <v>30</v>
      </c>
      <c r="E159" s="54">
        <v>513</v>
      </c>
      <c r="F159" s="46" t="s">
        <v>561</v>
      </c>
      <c r="H159" s="13">
        <v>150</v>
      </c>
      <c r="I159" s="13" t="s">
        <v>228</v>
      </c>
      <c r="J159" s="76">
        <v>155</v>
      </c>
      <c r="K159" s="77" t="s">
        <v>250</v>
      </c>
      <c r="M159" s="13">
        <v>514</v>
      </c>
      <c r="N159" s="13" t="s">
        <v>261</v>
      </c>
    </row>
    <row r="160" spans="1:22">
      <c r="A160" s="13">
        <v>540</v>
      </c>
      <c r="B160" s="13" t="s">
        <v>447</v>
      </c>
      <c r="C160" s="13" t="s">
        <v>175</v>
      </c>
      <c r="E160" s="54">
        <v>543</v>
      </c>
      <c r="F160" s="46" t="s">
        <v>569</v>
      </c>
      <c r="H160" s="13">
        <v>9</v>
      </c>
      <c r="I160" s="13" t="s">
        <v>233</v>
      </c>
      <c r="J160" s="76">
        <v>54</v>
      </c>
      <c r="K160" s="76" t="s">
        <v>241</v>
      </c>
      <c r="M160" s="13">
        <v>543</v>
      </c>
      <c r="N160" s="13" t="s">
        <v>259</v>
      </c>
      <c r="U160" s="13">
        <v>722</v>
      </c>
      <c r="V160" s="13" t="s">
        <v>191</v>
      </c>
    </row>
    <row r="161" spans="1:22">
      <c r="A161" s="13">
        <v>554</v>
      </c>
      <c r="B161" s="13" t="s">
        <v>448</v>
      </c>
      <c r="C161" s="13" t="s">
        <v>40</v>
      </c>
      <c r="E161" s="54">
        <v>53</v>
      </c>
      <c r="F161" s="46" t="s">
        <v>234</v>
      </c>
      <c r="H161" s="13">
        <v>9</v>
      </c>
      <c r="I161" s="13" t="s">
        <v>233</v>
      </c>
      <c r="J161" s="13">
        <v>53</v>
      </c>
      <c r="K161" s="46" t="s">
        <v>234</v>
      </c>
      <c r="M161" s="13">
        <v>514</v>
      </c>
      <c r="N161" s="13" t="s">
        <v>261</v>
      </c>
    </row>
    <row r="162" spans="1:22">
      <c r="A162" s="13">
        <v>558</v>
      </c>
      <c r="B162" s="13" t="s">
        <v>449</v>
      </c>
      <c r="C162" s="13" t="s">
        <v>114</v>
      </c>
      <c r="E162" s="54">
        <v>419</v>
      </c>
      <c r="F162" s="46" t="s">
        <v>229</v>
      </c>
      <c r="H162" s="13">
        <v>419</v>
      </c>
      <c r="I162" s="13" t="s">
        <v>229</v>
      </c>
      <c r="J162" s="76">
        <v>13</v>
      </c>
      <c r="K162" s="76" t="s">
        <v>238</v>
      </c>
      <c r="M162" s="13">
        <v>419</v>
      </c>
      <c r="N162" s="13" t="s">
        <v>229</v>
      </c>
    </row>
    <row r="163" spans="1:22">
      <c r="A163" s="13">
        <v>562</v>
      </c>
      <c r="B163" s="13" t="s">
        <v>450</v>
      </c>
      <c r="C163" s="13" t="s">
        <v>72</v>
      </c>
      <c r="E163" s="54">
        <v>202</v>
      </c>
      <c r="F163" s="46" t="s">
        <v>231</v>
      </c>
      <c r="H163" s="13">
        <v>202</v>
      </c>
      <c r="I163" s="13" t="s">
        <v>231</v>
      </c>
      <c r="J163" s="76">
        <v>11</v>
      </c>
      <c r="K163" s="76" t="s">
        <v>249</v>
      </c>
      <c r="M163" s="13">
        <v>738</v>
      </c>
      <c r="N163" s="13" t="s">
        <v>254</v>
      </c>
      <c r="R163" s="13">
        <v>199</v>
      </c>
      <c r="S163" s="13" t="s">
        <v>235</v>
      </c>
      <c r="U163" s="13">
        <v>432</v>
      </c>
      <c r="V163" s="13" t="s">
        <v>190</v>
      </c>
    </row>
    <row r="164" spans="1:22">
      <c r="A164" s="13">
        <v>566</v>
      </c>
      <c r="B164" s="13" t="s">
        <v>451</v>
      </c>
      <c r="C164" s="13" t="s">
        <v>73</v>
      </c>
      <c r="E164" s="54">
        <v>202</v>
      </c>
      <c r="F164" s="46" t="s">
        <v>231</v>
      </c>
      <c r="H164" s="13">
        <v>202</v>
      </c>
      <c r="I164" s="13" t="s">
        <v>231</v>
      </c>
      <c r="J164" s="76">
        <v>11</v>
      </c>
      <c r="K164" s="76" t="s">
        <v>249</v>
      </c>
      <c r="M164" s="13">
        <v>738</v>
      </c>
      <c r="N164" s="13" t="s">
        <v>254</v>
      </c>
    </row>
    <row r="165" spans="1:22">
      <c r="A165" s="13">
        <v>570</v>
      </c>
      <c r="B165" s="13" t="s">
        <v>452</v>
      </c>
      <c r="C165" s="13" t="s">
        <v>174</v>
      </c>
      <c r="E165" s="54">
        <v>543</v>
      </c>
      <c r="F165" s="46" t="s">
        <v>569</v>
      </c>
      <c r="H165" s="13">
        <v>9</v>
      </c>
      <c r="I165" s="13" t="s">
        <v>233</v>
      </c>
      <c r="J165" s="76">
        <v>61</v>
      </c>
      <c r="K165" s="76" t="s">
        <v>245</v>
      </c>
      <c r="M165" s="13">
        <v>543</v>
      </c>
      <c r="N165" s="13" t="s">
        <v>259</v>
      </c>
      <c r="U165" s="13">
        <v>722</v>
      </c>
      <c r="V165" s="13" t="s">
        <v>191</v>
      </c>
    </row>
    <row r="166" spans="1:22">
      <c r="A166" s="13">
        <v>574</v>
      </c>
      <c r="B166" s="13" t="s">
        <v>453</v>
      </c>
      <c r="C166" s="13" t="s">
        <v>454</v>
      </c>
      <c r="E166" s="54">
        <v>53</v>
      </c>
      <c r="F166" s="46" t="s">
        <v>234</v>
      </c>
      <c r="H166" s="13">
        <v>9</v>
      </c>
      <c r="I166" s="13" t="s">
        <v>233</v>
      </c>
      <c r="J166" s="13">
        <v>53</v>
      </c>
      <c r="K166" s="46" t="s">
        <v>234</v>
      </c>
      <c r="M166" s="13">
        <v>514</v>
      </c>
      <c r="N166" s="13" t="s">
        <v>261</v>
      </c>
    </row>
    <row r="167" spans="1:22">
      <c r="A167" s="13">
        <v>580</v>
      </c>
      <c r="B167" s="13" t="s">
        <v>455</v>
      </c>
      <c r="C167" s="13" t="s">
        <v>196</v>
      </c>
      <c r="E167" s="54">
        <v>543</v>
      </c>
      <c r="F167" s="46" t="s">
        <v>569</v>
      </c>
      <c r="H167" s="13">
        <v>9</v>
      </c>
      <c r="I167" s="13" t="s">
        <v>233</v>
      </c>
      <c r="J167" s="76">
        <v>57</v>
      </c>
      <c r="K167" s="76" t="s">
        <v>242</v>
      </c>
      <c r="M167" s="13">
        <v>543</v>
      </c>
      <c r="N167" s="13" t="s">
        <v>259</v>
      </c>
      <c r="U167" s="13">
        <v>722</v>
      </c>
      <c r="V167" s="13" t="s">
        <v>191</v>
      </c>
    </row>
    <row r="168" spans="1:22">
      <c r="A168" s="13">
        <v>578</v>
      </c>
      <c r="B168" s="13" t="s">
        <v>456</v>
      </c>
      <c r="C168" s="13" t="s">
        <v>31</v>
      </c>
      <c r="E168" s="54">
        <v>513</v>
      </c>
      <c r="F168" s="46" t="s">
        <v>561</v>
      </c>
      <c r="H168" s="13">
        <v>150</v>
      </c>
      <c r="I168" s="13" t="s">
        <v>228</v>
      </c>
      <c r="J168" s="76">
        <v>154</v>
      </c>
      <c r="K168" s="77" t="s">
        <v>244</v>
      </c>
      <c r="M168" s="13">
        <v>514</v>
      </c>
      <c r="N168" s="13" t="s">
        <v>261</v>
      </c>
    </row>
    <row r="169" spans="1:22">
      <c r="A169" s="13">
        <v>512</v>
      </c>
      <c r="B169" s="13" t="s">
        <v>457</v>
      </c>
      <c r="C169" s="13" t="s">
        <v>160</v>
      </c>
      <c r="E169" s="54">
        <v>747</v>
      </c>
      <c r="F169" s="46" t="s">
        <v>568</v>
      </c>
      <c r="H169" s="13">
        <v>142</v>
      </c>
      <c r="I169" s="13" t="s">
        <v>222</v>
      </c>
      <c r="J169" s="13">
        <v>145</v>
      </c>
      <c r="K169" s="75" t="s">
        <v>554</v>
      </c>
      <c r="M169" s="13">
        <v>485</v>
      </c>
      <c r="N169" s="13" t="s">
        <v>258</v>
      </c>
    </row>
    <row r="170" spans="1:22">
      <c r="A170" s="13">
        <v>586</v>
      </c>
      <c r="B170" s="13" t="s">
        <v>458</v>
      </c>
      <c r="C170" s="13" t="s">
        <v>136</v>
      </c>
      <c r="E170" s="54">
        <v>62</v>
      </c>
      <c r="F170" s="46" t="s">
        <v>563</v>
      </c>
      <c r="H170" s="13">
        <v>142</v>
      </c>
      <c r="I170" s="13" t="s">
        <v>222</v>
      </c>
      <c r="J170" s="13">
        <v>34</v>
      </c>
      <c r="K170" s="75" t="s">
        <v>226</v>
      </c>
      <c r="M170" s="13">
        <v>34</v>
      </c>
      <c r="N170" s="13" t="s">
        <v>226</v>
      </c>
    </row>
    <row r="171" spans="1:22">
      <c r="A171" s="13">
        <v>585</v>
      </c>
      <c r="B171" s="13" t="s">
        <v>459</v>
      </c>
      <c r="C171" s="13" t="s">
        <v>176</v>
      </c>
      <c r="E171" s="54">
        <v>543</v>
      </c>
      <c r="F171" s="46" t="s">
        <v>569</v>
      </c>
      <c r="H171" s="13">
        <v>9</v>
      </c>
      <c r="I171" s="13" t="s">
        <v>233</v>
      </c>
      <c r="J171" s="76">
        <v>57</v>
      </c>
      <c r="K171" s="76" t="s">
        <v>242</v>
      </c>
      <c r="M171" s="13">
        <v>543</v>
      </c>
      <c r="N171" s="13" t="s">
        <v>259</v>
      </c>
      <c r="U171" s="13">
        <v>722</v>
      </c>
      <c r="V171" s="13" t="s">
        <v>191</v>
      </c>
    </row>
    <row r="172" spans="1:22">
      <c r="A172" s="13">
        <v>591</v>
      </c>
      <c r="B172" s="13" t="s">
        <v>460</v>
      </c>
      <c r="C172" s="13" t="s">
        <v>115</v>
      </c>
      <c r="E172" s="54">
        <v>419</v>
      </c>
      <c r="F172" s="46" t="s">
        <v>229</v>
      </c>
      <c r="H172" s="13">
        <v>419</v>
      </c>
      <c r="I172" s="13" t="s">
        <v>229</v>
      </c>
      <c r="J172" s="76">
        <v>13</v>
      </c>
      <c r="K172" s="76" t="s">
        <v>238</v>
      </c>
      <c r="M172" s="13">
        <v>419</v>
      </c>
      <c r="N172" s="13" t="s">
        <v>229</v>
      </c>
    </row>
    <row r="173" spans="1:22">
      <c r="A173" s="13">
        <v>598</v>
      </c>
      <c r="B173" s="13" t="s">
        <v>461</v>
      </c>
      <c r="C173" s="13" t="s">
        <v>177</v>
      </c>
      <c r="E173" s="54">
        <v>543</v>
      </c>
      <c r="F173" s="46" t="s">
        <v>569</v>
      </c>
      <c r="H173" s="13">
        <v>9</v>
      </c>
      <c r="I173" s="13" t="s">
        <v>233</v>
      </c>
      <c r="J173" s="76">
        <v>54</v>
      </c>
      <c r="K173" s="76" t="s">
        <v>241</v>
      </c>
      <c r="M173" s="13">
        <v>543</v>
      </c>
      <c r="N173" s="13" t="s">
        <v>259</v>
      </c>
      <c r="U173" s="13">
        <v>722</v>
      </c>
      <c r="V173" s="13" t="s">
        <v>191</v>
      </c>
    </row>
    <row r="174" spans="1:22">
      <c r="A174" s="13">
        <v>600</v>
      </c>
      <c r="B174" s="13" t="s">
        <v>462</v>
      </c>
      <c r="C174" s="13" t="s">
        <v>116</v>
      </c>
      <c r="E174" s="54">
        <v>419</v>
      </c>
      <c r="F174" s="46" t="s">
        <v>229</v>
      </c>
      <c r="H174" s="13">
        <v>419</v>
      </c>
      <c r="I174" s="13" t="s">
        <v>229</v>
      </c>
      <c r="J174" s="76">
        <v>5</v>
      </c>
      <c r="K174" s="76" t="s">
        <v>246</v>
      </c>
      <c r="M174" s="13">
        <v>419</v>
      </c>
      <c r="N174" s="13" t="s">
        <v>229</v>
      </c>
      <c r="U174" s="13">
        <v>432</v>
      </c>
      <c r="V174" s="13" t="s">
        <v>190</v>
      </c>
    </row>
    <row r="175" spans="1:22">
      <c r="A175" s="13">
        <v>604</v>
      </c>
      <c r="B175" s="13" t="s">
        <v>463</v>
      </c>
      <c r="C175" s="13" t="s">
        <v>117</v>
      </c>
      <c r="E175" s="54">
        <v>419</v>
      </c>
      <c r="F175" s="46" t="s">
        <v>229</v>
      </c>
      <c r="H175" s="13">
        <v>419</v>
      </c>
      <c r="I175" s="13" t="s">
        <v>229</v>
      </c>
      <c r="J175" s="76">
        <v>5</v>
      </c>
      <c r="K175" s="76" t="s">
        <v>246</v>
      </c>
      <c r="M175" s="13">
        <v>419</v>
      </c>
      <c r="N175" s="13" t="s">
        <v>229</v>
      </c>
    </row>
    <row r="176" spans="1:22">
      <c r="A176" s="13">
        <v>608</v>
      </c>
      <c r="B176" s="13" t="s">
        <v>464</v>
      </c>
      <c r="C176" s="13" t="s">
        <v>146</v>
      </c>
      <c r="E176" s="54">
        <v>753</v>
      </c>
      <c r="F176" s="46" t="s">
        <v>562</v>
      </c>
      <c r="H176" s="13">
        <v>142</v>
      </c>
      <c r="I176" s="13" t="s">
        <v>222</v>
      </c>
      <c r="J176" s="13">
        <v>35</v>
      </c>
      <c r="K176" s="75" t="s">
        <v>225</v>
      </c>
      <c r="M176" s="13">
        <v>35</v>
      </c>
      <c r="N176" s="13" t="s">
        <v>225</v>
      </c>
    </row>
    <row r="177" spans="1:22">
      <c r="A177" s="13">
        <v>612</v>
      </c>
      <c r="B177" s="13" t="s">
        <v>465</v>
      </c>
      <c r="C177" s="13" t="s">
        <v>466</v>
      </c>
      <c r="E177" s="54">
        <v>543</v>
      </c>
      <c r="F177" s="46" t="s">
        <v>569</v>
      </c>
      <c r="H177" s="13">
        <v>9</v>
      </c>
      <c r="I177" s="13" t="s">
        <v>233</v>
      </c>
      <c r="J177" s="76">
        <v>61</v>
      </c>
      <c r="K177" s="76" t="s">
        <v>245</v>
      </c>
      <c r="M177" s="13">
        <v>543</v>
      </c>
      <c r="N177" s="13" t="s">
        <v>259</v>
      </c>
    </row>
    <row r="178" spans="1:22">
      <c r="A178" s="13">
        <v>616</v>
      </c>
      <c r="B178" s="13" t="s">
        <v>467</v>
      </c>
      <c r="C178" s="13" t="s">
        <v>3</v>
      </c>
      <c r="E178" s="54">
        <v>513</v>
      </c>
      <c r="F178" s="46" t="s">
        <v>561</v>
      </c>
      <c r="H178" s="13">
        <v>150</v>
      </c>
      <c r="I178" s="13" t="s">
        <v>228</v>
      </c>
      <c r="J178" s="76">
        <v>151</v>
      </c>
      <c r="K178" s="77" t="s">
        <v>240</v>
      </c>
      <c r="M178" s="13">
        <v>514</v>
      </c>
      <c r="N178" s="13" t="s">
        <v>261</v>
      </c>
    </row>
    <row r="179" spans="1:22">
      <c r="A179" s="13">
        <v>620</v>
      </c>
      <c r="B179" s="13" t="s">
        <v>468</v>
      </c>
      <c r="C179" s="13" t="s">
        <v>32</v>
      </c>
      <c r="E179" s="54">
        <v>513</v>
      </c>
      <c r="F179" s="46" t="s">
        <v>561</v>
      </c>
      <c r="H179" s="13">
        <v>150</v>
      </c>
      <c r="I179" s="13" t="s">
        <v>228</v>
      </c>
      <c r="J179" s="76">
        <v>39</v>
      </c>
      <c r="K179" s="77" t="s">
        <v>248</v>
      </c>
      <c r="M179" s="13">
        <v>514</v>
      </c>
      <c r="N179" s="13" t="s">
        <v>261</v>
      </c>
    </row>
    <row r="180" spans="1:22">
      <c r="A180" s="13">
        <v>630</v>
      </c>
      <c r="B180" s="13" t="s">
        <v>469</v>
      </c>
      <c r="C180" s="13" t="s">
        <v>118</v>
      </c>
      <c r="E180" s="54">
        <v>419</v>
      </c>
      <c r="F180" s="46" t="s">
        <v>229</v>
      </c>
      <c r="H180" s="13">
        <v>419</v>
      </c>
      <c r="I180" s="13" t="s">
        <v>229</v>
      </c>
      <c r="J180" s="76">
        <v>29</v>
      </c>
      <c r="K180" s="76" t="s">
        <v>237</v>
      </c>
      <c r="M180" s="13">
        <v>419</v>
      </c>
      <c r="N180" s="13" t="s">
        <v>229</v>
      </c>
      <c r="U180" s="13">
        <v>722</v>
      </c>
      <c r="V180" s="13" t="s">
        <v>191</v>
      </c>
    </row>
    <row r="181" spans="1:22">
      <c r="A181" s="13">
        <v>634</v>
      </c>
      <c r="B181" s="13" t="s">
        <v>470</v>
      </c>
      <c r="C181" s="13" t="s">
        <v>161</v>
      </c>
      <c r="E181" s="54">
        <v>747</v>
      </c>
      <c r="F181" s="46" t="s">
        <v>568</v>
      </c>
      <c r="H181" s="13">
        <v>142</v>
      </c>
      <c r="I181" s="13" t="s">
        <v>222</v>
      </c>
      <c r="J181" s="13">
        <v>145</v>
      </c>
      <c r="K181" s="75" t="s">
        <v>554</v>
      </c>
      <c r="M181" s="13">
        <v>485</v>
      </c>
      <c r="N181" s="13" t="s">
        <v>258</v>
      </c>
    </row>
    <row r="182" spans="1:22">
      <c r="A182" s="13">
        <v>410</v>
      </c>
      <c r="B182" s="13" t="s">
        <v>471</v>
      </c>
      <c r="C182" s="13" t="s">
        <v>472</v>
      </c>
      <c r="E182" s="54">
        <v>753</v>
      </c>
      <c r="F182" s="46" t="s">
        <v>562</v>
      </c>
      <c r="H182" s="13">
        <v>142</v>
      </c>
      <c r="I182" s="13" t="s">
        <v>222</v>
      </c>
      <c r="J182" s="13">
        <v>30</v>
      </c>
      <c r="K182" s="75" t="s">
        <v>224</v>
      </c>
      <c r="M182" s="13">
        <v>518</v>
      </c>
      <c r="N182" s="13" t="s">
        <v>255</v>
      </c>
    </row>
    <row r="183" spans="1:22">
      <c r="A183" s="13">
        <v>498</v>
      </c>
      <c r="B183" s="13" t="s">
        <v>203</v>
      </c>
      <c r="C183" s="13" t="s">
        <v>4</v>
      </c>
      <c r="E183" s="54">
        <v>513</v>
      </c>
      <c r="F183" s="46" t="s">
        <v>561</v>
      </c>
      <c r="H183" s="13">
        <v>150</v>
      </c>
      <c r="I183" s="13" t="s">
        <v>228</v>
      </c>
      <c r="J183" s="76">
        <v>151</v>
      </c>
      <c r="K183" s="77" t="s">
        <v>240</v>
      </c>
      <c r="M183" s="13">
        <v>514</v>
      </c>
      <c r="N183" s="13" t="s">
        <v>261</v>
      </c>
      <c r="U183" s="13">
        <v>432</v>
      </c>
      <c r="V183" s="13" t="s">
        <v>190</v>
      </c>
    </row>
    <row r="184" spans="1:22">
      <c r="A184" s="13">
        <v>638</v>
      </c>
      <c r="B184" s="13" t="s">
        <v>473</v>
      </c>
      <c r="C184" s="13" t="s">
        <v>74</v>
      </c>
      <c r="E184" s="54">
        <v>202</v>
      </c>
      <c r="F184" s="46" t="s">
        <v>231</v>
      </c>
      <c r="H184" s="13">
        <v>202</v>
      </c>
      <c r="I184" s="13" t="s">
        <v>231</v>
      </c>
      <c r="J184" s="76">
        <v>14</v>
      </c>
      <c r="K184" s="76" t="s">
        <v>239</v>
      </c>
      <c r="M184" s="13">
        <v>738</v>
      </c>
      <c r="N184" s="13" t="s">
        <v>254</v>
      </c>
    </row>
    <row r="185" spans="1:22">
      <c r="A185" s="13">
        <v>642</v>
      </c>
      <c r="B185" s="13" t="s">
        <v>474</v>
      </c>
      <c r="C185" s="13" t="s">
        <v>5</v>
      </c>
      <c r="E185" s="54">
        <v>513</v>
      </c>
      <c r="F185" s="46" t="s">
        <v>561</v>
      </c>
      <c r="H185" s="13">
        <v>150</v>
      </c>
      <c r="I185" s="13" t="s">
        <v>228</v>
      </c>
      <c r="J185" s="76">
        <v>151</v>
      </c>
      <c r="K185" s="77" t="s">
        <v>240</v>
      </c>
      <c r="M185" s="13">
        <v>514</v>
      </c>
      <c r="N185" s="13" t="s">
        <v>261</v>
      </c>
    </row>
    <row r="186" spans="1:22">
      <c r="A186" s="13">
        <v>643</v>
      </c>
      <c r="B186" s="13" t="s">
        <v>475</v>
      </c>
      <c r="C186" s="13" t="s">
        <v>6</v>
      </c>
      <c r="E186" s="54">
        <v>513</v>
      </c>
      <c r="F186" s="46" t="s">
        <v>561</v>
      </c>
      <c r="H186" s="13">
        <v>150</v>
      </c>
      <c r="I186" s="13" t="s">
        <v>228</v>
      </c>
      <c r="J186" s="76">
        <v>151</v>
      </c>
      <c r="K186" s="77" t="s">
        <v>240</v>
      </c>
      <c r="M186" s="13">
        <v>514</v>
      </c>
      <c r="N186" s="13" t="s">
        <v>261</v>
      </c>
    </row>
    <row r="187" spans="1:22">
      <c r="A187" s="13">
        <v>646</v>
      </c>
      <c r="B187" s="13" t="s">
        <v>476</v>
      </c>
      <c r="C187" s="13" t="s">
        <v>75</v>
      </c>
      <c r="E187" s="54">
        <v>202</v>
      </c>
      <c r="F187" s="46" t="s">
        <v>231</v>
      </c>
      <c r="H187" s="13">
        <v>202</v>
      </c>
      <c r="I187" s="13" t="s">
        <v>231</v>
      </c>
      <c r="J187" s="76">
        <v>14</v>
      </c>
      <c r="K187" s="76" t="s">
        <v>239</v>
      </c>
      <c r="M187" s="13">
        <v>738</v>
      </c>
      <c r="N187" s="13" t="s">
        <v>254</v>
      </c>
      <c r="R187" s="13">
        <v>199</v>
      </c>
      <c r="S187" s="13" t="s">
        <v>235</v>
      </c>
      <c r="U187" s="13">
        <v>432</v>
      </c>
      <c r="V187" s="13" t="s">
        <v>190</v>
      </c>
    </row>
    <row r="188" spans="1:22">
      <c r="A188" s="13">
        <v>652</v>
      </c>
      <c r="B188" s="13" t="s">
        <v>477</v>
      </c>
      <c r="C188" s="13" t="s">
        <v>478</v>
      </c>
      <c r="E188" s="54">
        <v>419</v>
      </c>
      <c r="F188" s="46" t="s">
        <v>229</v>
      </c>
      <c r="H188" s="13">
        <v>419</v>
      </c>
      <c r="I188" s="13" t="s">
        <v>229</v>
      </c>
      <c r="J188" s="76">
        <v>29</v>
      </c>
      <c r="K188" s="76" t="s">
        <v>237</v>
      </c>
      <c r="M188" s="13">
        <v>419</v>
      </c>
      <c r="N188" s="13" t="s">
        <v>229</v>
      </c>
    </row>
    <row r="189" spans="1:22">
      <c r="A189" s="13">
        <v>654</v>
      </c>
      <c r="B189" s="13" t="s">
        <v>479</v>
      </c>
      <c r="C189" s="13" t="s">
        <v>480</v>
      </c>
      <c r="E189" s="54">
        <v>202</v>
      </c>
      <c r="F189" s="46" t="s">
        <v>231</v>
      </c>
      <c r="H189" s="13">
        <v>202</v>
      </c>
      <c r="I189" s="13" t="s">
        <v>231</v>
      </c>
      <c r="J189" s="76">
        <v>11</v>
      </c>
      <c r="K189" s="76" t="s">
        <v>249</v>
      </c>
      <c r="M189" s="13">
        <v>738</v>
      </c>
      <c r="N189" s="13" t="s">
        <v>254</v>
      </c>
    </row>
    <row r="190" spans="1:22">
      <c r="A190" s="13">
        <v>659</v>
      </c>
      <c r="B190" s="13" t="s">
        <v>210</v>
      </c>
      <c r="C190" s="13" t="s">
        <v>119</v>
      </c>
      <c r="E190" s="54">
        <v>419</v>
      </c>
      <c r="F190" s="46" t="s">
        <v>229</v>
      </c>
      <c r="H190" s="13">
        <v>419</v>
      </c>
      <c r="I190" s="13" t="s">
        <v>229</v>
      </c>
      <c r="J190" s="76">
        <v>29</v>
      </c>
      <c r="K190" s="76" t="s">
        <v>237</v>
      </c>
      <c r="M190" s="13">
        <v>419</v>
      </c>
      <c r="N190" s="13" t="s">
        <v>229</v>
      </c>
      <c r="U190" s="13">
        <v>722</v>
      </c>
      <c r="V190" s="13" t="s">
        <v>191</v>
      </c>
    </row>
    <row r="191" spans="1:22">
      <c r="A191" s="13">
        <v>662</v>
      </c>
      <c r="B191" s="13" t="s">
        <v>481</v>
      </c>
      <c r="C191" s="13" t="s">
        <v>120</v>
      </c>
      <c r="E191" s="54">
        <v>419</v>
      </c>
      <c r="F191" s="46" t="s">
        <v>229</v>
      </c>
      <c r="H191" s="13">
        <v>419</v>
      </c>
      <c r="I191" s="13" t="s">
        <v>229</v>
      </c>
      <c r="J191" s="76">
        <v>29</v>
      </c>
      <c r="K191" s="76" t="s">
        <v>237</v>
      </c>
      <c r="M191" s="13">
        <v>419</v>
      </c>
      <c r="N191" s="13" t="s">
        <v>229</v>
      </c>
      <c r="U191" s="13">
        <v>722</v>
      </c>
      <c r="V191" s="13" t="s">
        <v>191</v>
      </c>
    </row>
    <row r="192" spans="1:22">
      <c r="A192" s="13">
        <v>663</v>
      </c>
      <c r="B192" s="13" t="s">
        <v>482</v>
      </c>
      <c r="C192" s="13" t="s">
        <v>483</v>
      </c>
      <c r="E192" s="54">
        <v>419</v>
      </c>
      <c r="F192" s="46" t="s">
        <v>229</v>
      </c>
      <c r="H192" s="13">
        <v>419</v>
      </c>
      <c r="I192" s="13" t="s">
        <v>229</v>
      </c>
      <c r="J192" s="76">
        <v>29</v>
      </c>
      <c r="K192" s="76" t="s">
        <v>237</v>
      </c>
      <c r="M192" s="13">
        <v>419</v>
      </c>
      <c r="N192" s="13" t="s">
        <v>229</v>
      </c>
    </row>
    <row r="193" spans="1:22">
      <c r="A193" s="13">
        <v>666</v>
      </c>
      <c r="B193" s="13" t="s">
        <v>484</v>
      </c>
      <c r="C193" s="13" t="s">
        <v>485</v>
      </c>
      <c r="E193" s="54">
        <v>513</v>
      </c>
      <c r="F193" s="46" t="s">
        <v>561</v>
      </c>
      <c r="H193" s="13">
        <v>21</v>
      </c>
      <c r="I193" s="13" t="s">
        <v>232</v>
      </c>
      <c r="J193" s="13">
        <v>21</v>
      </c>
      <c r="K193" s="75" t="s">
        <v>232</v>
      </c>
      <c r="M193" s="13">
        <v>514</v>
      </c>
      <c r="N193" s="13" t="s">
        <v>261</v>
      </c>
    </row>
    <row r="194" spans="1:22">
      <c r="A194" s="13">
        <v>670</v>
      </c>
      <c r="B194" s="13" t="s">
        <v>486</v>
      </c>
      <c r="C194" s="13" t="s">
        <v>487</v>
      </c>
      <c r="E194" s="54">
        <v>419</v>
      </c>
      <c r="F194" s="46" t="s">
        <v>229</v>
      </c>
      <c r="H194" s="13">
        <v>419</v>
      </c>
      <c r="I194" s="13" t="s">
        <v>229</v>
      </c>
      <c r="J194" s="76">
        <v>29</v>
      </c>
      <c r="K194" s="76" t="s">
        <v>237</v>
      </c>
      <c r="M194" s="13">
        <v>419</v>
      </c>
      <c r="N194" s="13" t="s">
        <v>229</v>
      </c>
      <c r="U194" s="13">
        <v>722</v>
      </c>
      <c r="V194" s="13" t="s">
        <v>191</v>
      </c>
    </row>
    <row r="195" spans="1:22">
      <c r="A195" s="13">
        <v>882</v>
      </c>
      <c r="B195" s="13" t="s">
        <v>488</v>
      </c>
      <c r="C195" s="13" t="s">
        <v>178</v>
      </c>
      <c r="E195" s="54">
        <v>543</v>
      </c>
      <c r="F195" s="46" t="s">
        <v>569</v>
      </c>
      <c r="H195" s="13">
        <v>9</v>
      </c>
      <c r="I195" s="13" t="s">
        <v>233</v>
      </c>
      <c r="J195" s="76">
        <v>61</v>
      </c>
      <c r="K195" s="76" t="s">
        <v>245</v>
      </c>
      <c r="M195" s="13">
        <v>543</v>
      </c>
      <c r="N195" s="13" t="s">
        <v>259</v>
      </c>
      <c r="U195" s="13">
        <v>722</v>
      </c>
      <c r="V195" s="13" t="s">
        <v>191</v>
      </c>
    </row>
    <row r="196" spans="1:22">
      <c r="A196" s="13">
        <v>674</v>
      </c>
      <c r="B196" s="13" t="s">
        <v>489</v>
      </c>
      <c r="C196" s="13" t="s">
        <v>33</v>
      </c>
      <c r="E196" s="54">
        <v>513</v>
      </c>
      <c r="F196" s="46" t="s">
        <v>561</v>
      </c>
      <c r="H196" s="13">
        <v>150</v>
      </c>
      <c r="I196" s="13" t="s">
        <v>228</v>
      </c>
      <c r="J196" s="76">
        <v>39</v>
      </c>
      <c r="K196" s="77" t="s">
        <v>248</v>
      </c>
      <c r="M196" s="13">
        <v>514</v>
      </c>
      <c r="N196" s="13" t="s">
        <v>261</v>
      </c>
    </row>
    <row r="197" spans="1:22">
      <c r="A197" s="13">
        <v>678</v>
      </c>
      <c r="B197" s="13" t="s">
        <v>490</v>
      </c>
      <c r="C197" s="13" t="s">
        <v>197</v>
      </c>
      <c r="E197" s="54">
        <v>202</v>
      </c>
      <c r="F197" s="46" t="s">
        <v>231</v>
      </c>
      <c r="H197" s="13">
        <v>202</v>
      </c>
      <c r="I197" s="13" t="s">
        <v>231</v>
      </c>
      <c r="J197" s="76">
        <v>17</v>
      </c>
      <c r="K197" s="76" t="s">
        <v>243</v>
      </c>
      <c r="M197" s="13">
        <v>738</v>
      </c>
      <c r="N197" s="13" t="s">
        <v>254</v>
      </c>
      <c r="R197" s="13">
        <v>199</v>
      </c>
      <c r="S197" s="13" t="s">
        <v>235</v>
      </c>
      <c r="U197" s="13">
        <v>722</v>
      </c>
      <c r="V197" s="13" t="s">
        <v>191</v>
      </c>
    </row>
    <row r="198" spans="1:22">
      <c r="A198" s="13">
        <v>682</v>
      </c>
      <c r="B198" s="13" t="s">
        <v>491</v>
      </c>
      <c r="C198" s="13" t="s">
        <v>162</v>
      </c>
      <c r="E198" s="54">
        <v>747</v>
      </c>
      <c r="F198" s="46" t="s">
        <v>568</v>
      </c>
      <c r="H198" s="13">
        <v>142</v>
      </c>
      <c r="I198" s="13" t="s">
        <v>222</v>
      </c>
      <c r="J198" s="13">
        <v>145</v>
      </c>
      <c r="K198" s="75" t="s">
        <v>554</v>
      </c>
      <c r="M198" s="13">
        <v>485</v>
      </c>
      <c r="N198" s="13" t="s">
        <v>258</v>
      </c>
    </row>
    <row r="199" spans="1:22">
      <c r="A199" s="13">
        <v>686</v>
      </c>
      <c r="B199" s="13" t="s">
        <v>492</v>
      </c>
      <c r="C199" s="13" t="s">
        <v>76</v>
      </c>
      <c r="E199" s="54">
        <v>202</v>
      </c>
      <c r="F199" s="46" t="s">
        <v>231</v>
      </c>
      <c r="H199" s="13">
        <v>202</v>
      </c>
      <c r="I199" s="13" t="s">
        <v>231</v>
      </c>
      <c r="J199" s="76">
        <v>11</v>
      </c>
      <c r="K199" s="76" t="s">
        <v>249</v>
      </c>
      <c r="M199" s="13">
        <v>738</v>
      </c>
      <c r="N199" s="13" t="s">
        <v>254</v>
      </c>
      <c r="R199" s="13">
        <v>199</v>
      </c>
      <c r="S199" s="13" t="s">
        <v>235</v>
      </c>
    </row>
    <row r="200" spans="1:22">
      <c r="A200" s="13">
        <v>688</v>
      </c>
      <c r="B200" s="13" t="s">
        <v>204</v>
      </c>
      <c r="C200" s="13" t="s">
        <v>193</v>
      </c>
      <c r="E200" s="54">
        <v>513</v>
      </c>
      <c r="F200" s="46" t="s">
        <v>561</v>
      </c>
      <c r="H200" s="13">
        <v>150</v>
      </c>
      <c r="I200" s="13" t="s">
        <v>228</v>
      </c>
      <c r="J200" s="76">
        <v>39</v>
      </c>
      <c r="K200" s="77" t="s">
        <v>248</v>
      </c>
      <c r="M200" s="13">
        <v>514</v>
      </c>
      <c r="N200" s="13" t="s">
        <v>261</v>
      </c>
    </row>
    <row r="201" spans="1:22">
      <c r="A201" s="13">
        <v>690</v>
      </c>
      <c r="B201" s="13" t="s">
        <v>493</v>
      </c>
      <c r="C201" s="13" t="s">
        <v>77</v>
      </c>
      <c r="E201" s="54">
        <v>202</v>
      </c>
      <c r="F201" s="46" t="s">
        <v>231</v>
      </c>
      <c r="H201" s="13">
        <v>202</v>
      </c>
      <c r="I201" s="13" t="s">
        <v>231</v>
      </c>
      <c r="J201" s="76">
        <v>14</v>
      </c>
      <c r="K201" s="76" t="s">
        <v>239</v>
      </c>
      <c r="M201" s="13">
        <v>738</v>
      </c>
      <c r="N201" s="13" t="s">
        <v>254</v>
      </c>
      <c r="U201" s="13">
        <v>722</v>
      </c>
      <c r="V201" s="13" t="s">
        <v>191</v>
      </c>
    </row>
    <row r="202" spans="1:22">
      <c r="A202" s="13">
        <v>694</v>
      </c>
      <c r="B202" s="13" t="s">
        <v>494</v>
      </c>
      <c r="C202" s="13" t="s">
        <v>78</v>
      </c>
      <c r="E202" s="54">
        <v>202</v>
      </c>
      <c r="F202" s="46" t="s">
        <v>231</v>
      </c>
      <c r="H202" s="13">
        <v>202</v>
      </c>
      <c r="I202" s="13" t="s">
        <v>231</v>
      </c>
      <c r="J202" s="76">
        <v>11</v>
      </c>
      <c r="K202" s="76" t="s">
        <v>249</v>
      </c>
      <c r="M202" s="13">
        <v>738</v>
      </c>
      <c r="N202" s="13" t="s">
        <v>254</v>
      </c>
      <c r="R202" s="13">
        <v>199</v>
      </c>
      <c r="S202" s="13" t="s">
        <v>235</v>
      </c>
    </row>
    <row r="203" spans="1:22">
      <c r="A203" s="13">
        <v>702</v>
      </c>
      <c r="B203" s="13" t="s">
        <v>495</v>
      </c>
      <c r="C203" s="13" t="s">
        <v>147</v>
      </c>
      <c r="E203" s="54">
        <v>753</v>
      </c>
      <c r="F203" s="46" t="s">
        <v>562</v>
      </c>
      <c r="H203" s="13">
        <v>142</v>
      </c>
      <c r="I203" s="13" t="s">
        <v>222</v>
      </c>
      <c r="J203" s="13">
        <v>35</v>
      </c>
      <c r="K203" s="75" t="s">
        <v>225</v>
      </c>
      <c r="M203" s="13">
        <v>35</v>
      </c>
      <c r="N203" s="13" t="s">
        <v>225</v>
      </c>
      <c r="U203" s="13">
        <v>722</v>
      </c>
      <c r="V203" s="13" t="s">
        <v>191</v>
      </c>
    </row>
    <row r="204" spans="1:22">
      <c r="A204" s="13">
        <v>534</v>
      </c>
      <c r="B204" s="13" t="s">
        <v>220</v>
      </c>
      <c r="C204" s="13" t="s">
        <v>218</v>
      </c>
      <c r="E204" s="54">
        <v>419</v>
      </c>
      <c r="F204" s="46" t="s">
        <v>229</v>
      </c>
      <c r="H204" s="13">
        <v>419</v>
      </c>
      <c r="I204" s="13" t="s">
        <v>229</v>
      </c>
      <c r="J204" s="76">
        <v>29</v>
      </c>
      <c r="K204" s="76" t="s">
        <v>237</v>
      </c>
      <c r="M204" s="13">
        <v>419</v>
      </c>
      <c r="N204" s="13" t="s">
        <v>229</v>
      </c>
      <c r="U204" s="13">
        <v>722</v>
      </c>
      <c r="V204" s="13" t="s">
        <v>191</v>
      </c>
    </row>
    <row r="205" spans="1:22">
      <c r="A205" s="13">
        <v>703</v>
      </c>
      <c r="B205" s="13" t="s">
        <v>496</v>
      </c>
      <c r="C205" s="13" t="s">
        <v>7</v>
      </c>
      <c r="E205" s="54">
        <v>513</v>
      </c>
      <c r="F205" s="46" t="s">
        <v>561</v>
      </c>
      <c r="H205" s="13">
        <v>150</v>
      </c>
      <c r="I205" s="13" t="s">
        <v>228</v>
      </c>
      <c r="J205" s="76">
        <v>151</v>
      </c>
      <c r="K205" s="77" t="s">
        <v>240</v>
      </c>
      <c r="M205" s="13">
        <v>514</v>
      </c>
      <c r="N205" s="13" t="s">
        <v>261</v>
      </c>
    </row>
    <row r="206" spans="1:22">
      <c r="A206" s="13">
        <v>705</v>
      </c>
      <c r="B206" s="13" t="s">
        <v>497</v>
      </c>
      <c r="C206" s="13" t="s">
        <v>498</v>
      </c>
      <c r="E206" s="54">
        <v>513</v>
      </c>
      <c r="F206" s="46" t="s">
        <v>561</v>
      </c>
      <c r="H206" s="13">
        <v>150</v>
      </c>
      <c r="I206" s="13" t="s">
        <v>228</v>
      </c>
      <c r="J206" s="76">
        <v>39</v>
      </c>
      <c r="K206" s="77" t="s">
        <v>248</v>
      </c>
      <c r="M206" s="13">
        <v>514</v>
      </c>
      <c r="N206" s="13" t="s">
        <v>261</v>
      </c>
    </row>
    <row r="207" spans="1:22">
      <c r="A207" s="13">
        <v>90</v>
      </c>
      <c r="B207" s="13" t="s">
        <v>499</v>
      </c>
      <c r="C207" s="13" t="s">
        <v>185</v>
      </c>
      <c r="E207" s="54">
        <v>543</v>
      </c>
      <c r="F207" s="46" t="s">
        <v>569</v>
      </c>
      <c r="H207" s="13">
        <v>9</v>
      </c>
      <c r="I207" s="13" t="s">
        <v>233</v>
      </c>
      <c r="J207" s="76">
        <v>54</v>
      </c>
      <c r="K207" s="76" t="s">
        <v>241</v>
      </c>
      <c r="M207" s="13">
        <v>543</v>
      </c>
      <c r="N207" s="13" t="s">
        <v>259</v>
      </c>
      <c r="R207" s="13">
        <v>199</v>
      </c>
      <c r="S207" s="13" t="s">
        <v>235</v>
      </c>
      <c r="U207" s="13">
        <v>722</v>
      </c>
      <c r="V207" s="13" t="s">
        <v>191</v>
      </c>
    </row>
    <row r="208" spans="1:22">
      <c r="A208" s="13">
        <v>706</v>
      </c>
      <c r="B208" s="13" t="s">
        <v>500</v>
      </c>
      <c r="C208" s="13" t="s">
        <v>79</v>
      </c>
      <c r="E208" s="54">
        <v>202</v>
      </c>
      <c r="F208" s="46" t="s">
        <v>231</v>
      </c>
      <c r="H208" s="13">
        <v>202</v>
      </c>
      <c r="I208" s="13" t="s">
        <v>231</v>
      </c>
      <c r="J208" s="76">
        <v>14</v>
      </c>
      <c r="K208" s="76" t="s">
        <v>239</v>
      </c>
      <c r="M208" s="13">
        <v>738</v>
      </c>
      <c r="N208" s="13" t="s">
        <v>254</v>
      </c>
      <c r="R208" s="13">
        <v>199</v>
      </c>
      <c r="S208" s="13" t="s">
        <v>235</v>
      </c>
    </row>
    <row r="209" spans="1:22">
      <c r="A209" s="13">
        <v>710</v>
      </c>
      <c r="B209" s="13" t="s">
        <v>501</v>
      </c>
      <c r="C209" s="13" t="s">
        <v>80</v>
      </c>
      <c r="E209" s="54">
        <v>202</v>
      </c>
      <c r="F209" s="46" t="s">
        <v>231</v>
      </c>
      <c r="H209" s="13">
        <v>202</v>
      </c>
      <c r="I209" s="13" t="s">
        <v>231</v>
      </c>
      <c r="J209" s="76">
        <v>18</v>
      </c>
      <c r="K209" s="76" t="s">
        <v>247</v>
      </c>
      <c r="M209" s="13">
        <v>738</v>
      </c>
      <c r="N209" s="13" t="s">
        <v>254</v>
      </c>
    </row>
    <row r="210" spans="1:22">
      <c r="A210" s="13">
        <v>239</v>
      </c>
      <c r="B210" s="13" t="s">
        <v>502</v>
      </c>
      <c r="C210" s="13" t="s">
        <v>503</v>
      </c>
      <c r="E210" s="54">
        <v>419</v>
      </c>
      <c r="F210" s="46" t="s">
        <v>229</v>
      </c>
      <c r="H210" s="13">
        <v>419</v>
      </c>
      <c r="I210" s="13" t="s">
        <v>229</v>
      </c>
      <c r="J210" s="76">
        <v>5</v>
      </c>
      <c r="K210" s="76" t="s">
        <v>246</v>
      </c>
      <c r="M210" s="13">
        <v>419</v>
      </c>
      <c r="N210" s="13" t="s">
        <v>229</v>
      </c>
    </row>
    <row r="211" spans="1:22">
      <c r="A211" s="13">
        <v>728</v>
      </c>
      <c r="B211" s="13" t="s">
        <v>215</v>
      </c>
      <c r="C211" s="13" t="s">
        <v>216</v>
      </c>
      <c r="E211" s="54">
        <v>202</v>
      </c>
      <c r="F211" s="46" t="s">
        <v>231</v>
      </c>
      <c r="H211" s="13">
        <v>202</v>
      </c>
      <c r="I211" s="13" t="s">
        <v>231</v>
      </c>
      <c r="J211" s="76">
        <v>14</v>
      </c>
      <c r="K211" s="76" t="s">
        <v>239</v>
      </c>
      <c r="M211" s="13">
        <v>738</v>
      </c>
      <c r="N211" s="13" t="s">
        <v>254</v>
      </c>
      <c r="R211" s="13">
        <v>199</v>
      </c>
      <c r="S211" s="13" t="s">
        <v>235</v>
      </c>
      <c r="U211" s="13">
        <v>432</v>
      </c>
      <c r="V211" s="13" t="s">
        <v>190</v>
      </c>
    </row>
    <row r="212" spans="1:22">
      <c r="A212" s="13">
        <v>724</v>
      </c>
      <c r="B212" s="13" t="s">
        <v>504</v>
      </c>
      <c r="C212" s="13" t="s">
        <v>34</v>
      </c>
      <c r="E212" s="54">
        <v>513</v>
      </c>
      <c r="F212" s="46" t="s">
        <v>561</v>
      </c>
      <c r="H212" s="13">
        <v>150</v>
      </c>
      <c r="I212" s="13" t="s">
        <v>228</v>
      </c>
      <c r="J212" s="76">
        <v>39</v>
      </c>
      <c r="K212" s="77" t="s">
        <v>248</v>
      </c>
      <c r="M212" s="13">
        <v>514</v>
      </c>
      <c r="N212" s="13" t="s">
        <v>261</v>
      </c>
    </row>
    <row r="213" spans="1:22">
      <c r="A213" s="13">
        <v>144</v>
      </c>
      <c r="B213" s="13" t="s">
        <v>505</v>
      </c>
      <c r="C213" s="13" t="s">
        <v>137</v>
      </c>
      <c r="E213" s="54">
        <v>62</v>
      </c>
      <c r="F213" s="46" t="s">
        <v>563</v>
      </c>
      <c r="H213" s="13">
        <v>142</v>
      </c>
      <c r="I213" s="13" t="s">
        <v>222</v>
      </c>
      <c r="J213" s="13">
        <v>34</v>
      </c>
      <c r="K213" s="75" t="s">
        <v>226</v>
      </c>
      <c r="M213" s="13">
        <v>34</v>
      </c>
      <c r="N213" s="13" t="s">
        <v>226</v>
      </c>
    </row>
    <row r="214" spans="1:22">
      <c r="A214" s="13">
        <v>275</v>
      </c>
      <c r="B214" s="13" t="s">
        <v>506</v>
      </c>
      <c r="C214" s="13" t="s">
        <v>507</v>
      </c>
      <c r="E214" s="54">
        <v>747</v>
      </c>
      <c r="F214" s="46" t="s">
        <v>568</v>
      </c>
      <c r="H214" s="13">
        <v>142</v>
      </c>
      <c r="I214" s="13" t="s">
        <v>222</v>
      </c>
      <c r="J214" s="13">
        <v>145</v>
      </c>
      <c r="K214" s="75" t="s">
        <v>554</v>
      </c>
      <c r="M214" s="13">
        <v>485</v>
      </c>
      <c r="N214" s="13" t="s">
        <v>258</v>
      </c>
    </row>
    <row r="215" spans="1:22">
      <c r="A215" s="13">
        <v>729</v>
      </c>
      <c r="B215" s="13" t="s">
        <v>508</v>
      </c>
      <c r="C215" s="13" t="s">
        <v>81</v>
      </c>
      <c r="E215" s="54">
        <v>747</v>
      </c>
      <c r="F215" s="46" t="s">
        <v>568</v>
      </c>
      <c r="H215" s="13">
        <v>15</v>
      </c>
      <c r="I215" s="13" t="s">
        <v>230</v>
      </c>
      <c r="J215" s="13">
        <v>15</v>
      </c>
      <c r="K215" s="75" t="s">
        <v>230</v>
      </c>
      <c r="M215" s="13">
        <v>738</v>
      </c>
      <c r="N215" s="13" t="s">
        <v>254</v>
      </c>
      <c r="R215" s="13">
        <v>199</v>
      </c>
      <c r="S215" s="13" t="s">
        <v>235</v>
      </c>
    </row>
    <row r="216" spans="1:22">
      <c r="A216" s="13">
        <v>740</v>
      </c>
      <c r="B216" s="13" t="s">
        <v>509</v>
      </c>
      <c r="C216" s="13" t="s">
        <v>121</v>
      </c>
      <c r="E216" s="54">
        <v>419</v>
      </c>
      <c r="F216" s="46" t="s">
        <v>229</v>
      </c>
      <c r="H216" s="13">
        <v>419</v>
      </c>
      <c r="I216" s="13" t="s">
        <v>229</v>
      </c>
      <c r="J216" s="76">
        <v>5</v>
      </c>
      <c r="K216" s="76" t="s">
        <v>246</v>
      </c>
      <c r="M216" s="13">
        <v>419</v>
      </c>
      <c r="N216" s="13" t="s">
        <v>229</v>
      </c>
      <c r="U216" s="13">
        <v>722</v>
      </c>
      <c r="V216" s="13" t="s">
        <v>191</v>
      </c>
    </row>
    <row r="217" spans="1:22">
      <c r="A217" s="13">
        <v>744</v>
      </c>
      <c r="B217" s="13" t="s">
        <v>510</v>
      </c>
      <c r="C217" s="13" t="s">
        <v>511</v>
      </c>
      <c r="E217" s="54">
        <v>513</v>
      </c>
      <c r="F217" s="46" t="s">
        <v>561</v>
      </c>
      <c r="H217" s="13">
        <v>150</v>
      </c>
      <c r="I217" s="13" t="s">
        <v>228</v>
      </c>
      <c r="J217" s="76">
        <v>154</v>
      </c>
      <c r="K217" s="77" t="s">
        <v>244</v>
      </c>
      <c r="M217" s="13">
        <v>514</v>
      </c>
      <c r="N217" s="13" t="s">
        <v>261</v>
      </c>
    </row>
    <row r="218" spans="1:22">
      <c r="A218" s="13">
        <v>748</v>
      </c>
      <c r="B218" s="13" t="s">
        <v>512</v>
      </c>
      <c r="C218" s="13" t="s">
        <v>513</v>
      </c>
      <c r="E218" s="54">
        <v>202</v>
      </c>
      <c r="F218" s="46" t="s">
        <v>231</v>
      </c>
      <c r="H218" s="13">
        <v>202</v>
      </c>
      <c r="I218" s="13" t="s">
        <v>231</v>
      </c>
      <c r="J218" s="76">
        <v>18</v>
      </c>
      <c r="K218" s="76" t="s">
        <v>247</v>
      </c>
      <c r="M218" s="13">
        <v>738</v>
      </c>
      <c r="N218" s="13" t="s">
        <v>254</v>
      </c>
      <c r="U218" s="13">
        <v>432</v>
      </c>
      <c r="V218" s="13" t="s">
        <v>190</v>
      </c>
    </row>
    <row r="219" spans="1:22">
      <c r="A219" s="13">
        <v>752</v>
      </c>
      <c r="B219" s="13" t="s">
        <v>514</v>
      </c>
      <c r="C219" s="13" t="s">
        <v>35</v>
      </c>
      <c r="E219" s="54">
        <v>513</v>
      </c>
      <c r="F219" s="46" t="s">
        <v>561</v>
      </c>
      <c r="H219" s="13">
        <v>150</v>
      </c>
      <c r="I219" s="13" t="s">
        <v>228</v>
      </c>
      <c r="J219" s="76">
        <v>154</v>
      </c>
      <c r="K219" s="77" t="s">
        <v>244</v>
      </c>
      <c r="M219" s="13">
        <v>514</v>
      </c>
      <c r="N219" s="13" t="s">
        <v>261</v>
      </c>
    </row>
    <row r="220" spans="1:22">
      <c r="A220" s="13">
        <v>756</v>
      </c>
      <c r="B220" s="13" t="s">
        <v>515</v>
      </c>
      <c r="C220" s="13" t="s">
        <v>36</v>
      </c>
      <c r="E220" s="54">
        <v>513</v>
      </c>
      <c r="F220" s="46" t="s">
        <v>561</v>
      </c>
      <c r="H220" s="13">
        <v>150</v>
      </c>
      <c r="I220" s="13" t="s">
        <v>228</v>
      </c>
      <c r="J220" s="76">
        <v>155</v>
      </c>
      <c r="K220" s="77" t="s">
        <v>250</v>
      </c>
      <c r="M220" s="13">
        <v>514</v>
      </c>
      <c r="N220" s="13" t="s">
        <v>261</v>
      </c>
    </row>
    <row r="221" spans="1:22">
      <c r="A221" s="13">
        <v>760</v>
      </c>
      <c r="B221" s="13" t="s">
        <v>516</v>
      </c>
      <c r="C221" s="13" t="s">
        <v>163</v>
      </c>
      <c r="E221" s="54">
        <v>747</v>
      </c>
      <c r="F221" s="46" t="s">
        <v>568</v>
      </c>
      <c r="H221" s="13">
        <v>142</v>
      </c>
      <c r="I221" s="13" t="s">
        <v>222</v>
      </c>
      <c r="J221" s="13">
        <v>145</v>
      </c>
      <c r="K221" s="75" t="s">
        <v>554</v>
      </c>
      <c r="M221" s="13">
        <v>485</v>
      </c>
      <c r="N221" s="13" t="s">
        <v>258</v>
      </c>
    </row>
    <row r="222" spans="1:22">
      <c r="A222" s="13">
        <v>762</v>
      </c>
      <c r="B222" s="13" t="s">
        <v>517</v>
      </c>
      <c r="C222" s="13" t="s">
        <v>138</v>
      </c>
      <c r="E222" s="54">
        <v>62</v>
      </c>
      <c r="F222" s="46" t="s">
        <v>563</v>
      </c>
      <c r="H222" s="13">
        <v>142</v>
      </c>
      <c r="I222" s="13" t="s">
        <v>222</v>
      </c>
      <c r="J222" s="13">
        <v>143</v>
      </c>
      <c r="K222" s="75" t="s">
        <v>223</v>
      </c>
      <c r="M222" s="13">
        <v>135</v>
      </c>
      <c r="N222" s="13" t="s">
        <v>260</v>
      </c>
      <c r="U222" s="13">
        <v>432</v>
      </c>
      <c r="V222" s="13" t="s">
        <v>190</v>
      </c>
    </row>
    <row r="223" spans="1:22">
      <c r="A223" s="13">
        <v>764</v>
      </c>
      <c r="B223" s="13" t="s">
        <v>518</v>
      </c>
      <c r="C223" s="13" t="s">
        <v>148</v>
      </c>
      <c r="E223" s="54">
        <v>753</v>
      </c>
      <c r="F223" s="46" t="s">
        <v>562</v>
      </c>
      <c r="H223" s="13">
        <v>142</v>
      </c>
      <c r="I223" s="13" t="s">
        <v>222</v>
      </c>
      <c r="J223" s="13">
        <v>35</v>
      </c>
      <c r="K223" s="75" t="s">
        <v>225</v>
      </c>
      <c r="M223" s="13">
        <v>35</v>
      </c>
      <c r="N223" s="13" t="s">
        <v>225</v>
      </c>
    </row>
    <row r="224" spans="1:22">
      <c r="A224" s="13">
        <v>807</v>
      </c>
      <c r="B224" s="13" t="s">
        <v>519</v>
      </c>
      <c r="C224" s="13" t="s">
        <v>520</v>
      </c>
      <c r="E224" s="54">
        <v>513</v>
      </c>
      <c r="F224" s="46" t="s">
        <v>561</v>
      </c>
      <c r="H224" s="13">
        <v>150</v>
      </c>
      <c r="I224" s="13" t="s">
        <v>228</v>
      </c>
      <c r="J224" s="76">
        <v>39</v>
      </c>
      <c r="K224" s="77" t="s">
        <v>248</v>
      </c>
      <c r="M224" s="13">
        <v>514</v>
      </c>
      <c r="N224" s="13" t="s">
        <v>261</v>
      </c>
      <c r="U224" s="13">
        <v>432</v>
      </c>
      <c r="V224" s="13" t="s">
        <v>190</v>
      </c>
    </row>
    <row r="225" spans="1:22">
      <c r="A225" s="13">
        <v>626</v>
      </c>
      <c r="B225" s="13" t="s">
        <v>205</v>
      </c>
      <c r="C225" s="13" t="s">
        <v>149</v>
      </c>
      <c r="E225" s="54">
        <v>753</v>
      </c>
      <c r="F225" s="46" t="s">
        <v>562</v>
      </c>
      <c r="H225" s="13">
        <v>142</v>
      </c>
      <c r="I225" s="13" t="s">
        <v>222</v>
      </c>
      <c r="J225" s="13">
        <v>35</v>
      </c>
      <c r="K225" s="75" t="s">
        <v>225</v>
      </c>
      <c r="M225" s="13">
        <v>35</v>
      </c>
      <c r="N225" s="13" t="s">
        <v>225</v>
      </c>
      <c r="R225" s="13">
        <v>199</v>
      </c>
      <c r="S225" s="13" t="s">
        <v>235</v>
      </c>
      <c r="U225" s="13">
        <v>722</v>
      </c>
      <c r="V225" s="13" t="s">
        <v>191</v>
      </c>
    </row>
    <row r="226" spans="1:22">
      <c r="A226" s="13">
        <v>768</v>
      </c>
      <c r="B226" s="13" t="s">
        <v>521</v>
      </c>
      <c r="C226" s="13" t="s">
        <v>82</v>
      </c>
      <c r="E226" s="54">
        <v>202</v>
      </c>
      <c r="F226" s="46" t="s">
        <v>231</v>
      </c>
      <c r="H226" s="13">
        <v>202</v>
      </c>
      <c r="I226" s="13" t="s">
        <v>231</v>
      </c>
      <c r="J226" s="76">
        <v>11</v>
      </c>
      <c r="K226" s="76" t="s">
        <v>249</v>
      </c>
      <c r="M226" s="13">
        <v>738</v>
      </c>
      <c r="N226" s="13" t="s">
        <v>254</v>
      </c>
      <c r="R226" s="13">
        <v>199</v>
      </c>
      <c r="S226" s="13" t="s">
        <v>235</v>
      </c>
    </row>
    <row r="227" spans="1:22">
      <c r="A227" s="13">
        <v>772</v>
      </c>
      <c r="B227" s="13" t="s">
        <v>522</v>
      </c>
      <c r="C227" s="13" t="s">
        <v>179</v>
      </c>
      <c r="E227" s="54">
        <v>543</v>
      </c>
      <c r="F227" s="46" t="s">
        <v>569</v>
      </c>
      <c r="H227" s="13">
        <v>9</v>
      </c>
      <c r="I227" s="13" t="s">
        <v>233</v>
      </c>
      <c r="J227" s="76">
        <v>61</v>
      </c>
      <c r="K227" s="76" t="s">
        <v>245</v>
      </c>
      <c r="M227" s="13">
        <v>543</v>
      </c>
      <c r="N227" s="13" t="s">
        <v>259</v>
      </c>
    </row>
    <row r="228" spans="1:22">
      <c r="A228" s="13">
        <v>776</v>
      </c>
      <c r="B228" s="13" t="s">
        <v>523</v>
      </c>
      <c r="C228" s="13" t="s">
        <v>180</v>
      </c>
      <c r="E228" s="54">
        <v>543</v>
      </c>
      <c r="F228" s="46" t="s">
        <v>569</v>
      </c>
      <c r="H228" s="13">
        <v>9</v>
      </c>
      <c r="I228" s="13" t="s">
        <v>233</v>
      </c>
      <c r="J228" s="76">
        <v>61</v>
      </c>
      <c r="K228" s="76" t="s">
        <v>245</v>
      </c>
      <c r="M228" s="13">
        <v>543</v>
      </c>
      <c r="N228" s="13" t="s">
        <v>259</v>
      </c>
      <c r="U228" s="13">
        <v>722</v>
      </c>
      <c r="V228" s="13" t="s">
        <v>191</v>
      </c>
    </row>
    <row r="229" spans="1:22">
      <c r="A229" s="13">
        <v>780</v>
      </c>
      <c r="B229" s="13" t="s">
        <v>524</v>
      </c>
      <c r="C229" s="13" t="s">
        <v>122</v>
      </c>
      <c r="E229" s="54">
        <v>419</v>
      </c>
      <c r="F229" s="46" t="s">
        <v>229</v>
      </c>
      <c r="H229" s="13">
        <v>419</v>
      </c>
      <c r="I229" s="13" t="s">
        <v>229</v>
      </c>
      <c r="J229" s="76">
        <v>29</v>
      </c>
      <c r="K229" s="76" t="s">
        <v>237</v>
      </c>
      <c r="M229" s="13">
        <v>419</v>
      </c>
      <c r="N229" s="13" t="s">
        <v>229</v>
      </c>
      <c r="U229" s="13">
        <v>722</v>
      </c>
      <c r="V229" s="13" t="s">
        <v>191</v>
      </c>
    </row>
    <row r="230" spans="1:22">
      <c r="A230" s="13">
        <v>788</v>
      </c>
      <c r="B230" s="13" t="s">
        <v>525</v>
      </c>
      <c r="C230" s="13" t="s">
        <v>44</v>
      </c>
      <c r="E230" s="54">
        <v>747</v>
      </c>
      <c r="F230" s="46" t="s">
        <v>568</v>
      </c>
      <c r="H230" s="13">
        <v>15</v>
      </c>
      <c r="I230" s="13" t="s">
        <v>230</v>
      </c>
      <c r="J230" s="13">
        <v>15</v>
      </c>
      <c r="K230" s="75" t="s">
        <v>230</v>
      </c>
      <c r="M230" s="13">
        <v>746</v>
      </c>
      <c r="N230" s="13" t="s">
        <v>253</v>
      </c>
    </row>
    <row r="231" spans="1:22">
      <c r="A231" s="13">
        <v>792</v>
      </c>
      <c r="B231" s="13" t="s">
        <v>526</v>
      </c>
      <c r="C231" s="13" t="s">
        <v>164</v>
      </c>
      <c r="E231" s="54">
        <v>747</v>
      </c>
      <c r="F231" s="46" t="s">
        <v>568</v>
      </c>
      <c r="H231" s="13">
        <v>142</v>
      </c>
      <c r="I231" s="13" t="s">
        <v>222</v>
      </c>
      <c r="J231" s="13">
        <v>145</v>
      </c>
      <c r="K231" s="75" t="s">
        <v>554</v>
      </c>
      <c r="M231" s="13">
        <v>485</v>
      </c>
      <c r="N231" s="13" t="s">
        <v>258</v>
      </c>
    </row>
    <row r="232" spans="1:22">
      <c r="A232" s="13">
        <v>795</v>
      </c>
      <c r="B232" s="13" t="s">
        <v>527</v>
      </c>
      <c r="C232" s="13" t="s">
        <v>139</v>
      </c>
      <c r="E232" s="54">
        <v>62</v>
      </c>
      <c r="F232" s="46" t="s">
        <v>563</v>
      </c>
      <c r="H232" s="13">
        <v>142</v>
      </c>
      <c r="I232" s="13" t="s">
        <v>222</v>
      </c>
      <c r="J232" s="13">
        <v>143</v>
      </c>
      <c r="K232" s="75" t="s">
        <v>223</v>
      </c>
      <c r="M232" s="13">
        <v>135</v>
      </c>
      <c r="N232" s="13" t="s">
        <v>260</v>
      </c>
      <c r="U232" s="13">
        <v>432</v>
      </c>
      <c r="V232" s="13" t="s">
        <v>190</v>
      </c>
    </row>
    <row r="233" spans="1:22">
      <c r="A233" s="13">
        <v>796</v>
      </c>
      <c r="B233" s="13" t="s">
        <v>528</v>
      </c>
      <c r="C233" s="13" t="s">
        <v>123</v>
      </c>
      <c r="E233" s="54">
        <v>419</v>
      </c>
      <c r="F233" s="46" t="s">
        <v>229</v>
      </c>
      <c r="H233" s="13">
        <v>419</v>
      </c>
      <c r="I233" s="13" t="s">
        <v>229</v>
      </c>
      <c r="J233" s="76">
        <v>29</v>
      </c>
      <c r="K233" s="76" t="s">
        <v>237</v>
      </c>
      <c r="M233" s="13">
        <v>419</v>
      </c>
      <c r="N233" s="13" t="s">
        <v>229</v>
      </c>
    </row>
    <row r="234" spans="1:22">
      <c r="A234" s="13">
        <v>798</v>
      </c>
      <c r="B234" s="13" t="s">
        <v>529</v>
      </c>
      <c r="C234" s="13" t="s">
        <v>181</v>
      </c>
      <c r="E234" s="54">
        <v>543</v>
      </c>
      <c r="F234" s="46" t="s">
        <v>569</v>
      </c>
      <c r="H234" s="13">
        <v>9</v>
      </c>
      <c r="I234" s="13" t="s">
        <v>233</v>
      </c>
      <c r="J234" s="76">
        <v>61</v>
      </c>
      <c r="K234" s="76" t="s">
        <v>245</v>
      </c>
      <c r="M234" s="13">
        <v>543</v>
      </c>
      <c r="N234" s="13" t="s">
        <v>259</v>
      </c>
      <c r="R234" s="13">
        <v>199</v>
      </c>
      <c r="S234" s="13" t="s">
        <v>235</v>
      </c>
      <c r="U234" s="13">
        <v>722</v>
      </c>
      <c r="V234" s="13" t="s">
        <v>191</v>
      </c>
    </row>
    <row r="235" spans="1:22">
      <c r="A235" s="13">
        <v>800</v>
      </c>
      <c r="B235" s="13" t="s">
        <v>530</v>
      </c>
      <c r="C235" s="13" t="s">
        <v>83</v>
      </c>
      <c r="E235" s="54">
        <v>202</v>
      </c>
      <c r="F235" s="46" t="s">
        <v>231</v>
      </c>
      <c r="H235" s="13">
        <v>202</v>
      </c>
      <c r="I235" s="13" t="s">
        <v>231</v>
      </c>
      <c r="J235" s="76">
        <v>14</v>
      </c>
      <c r="K235" s="76" t="s">
        <v>239</v>
      </c>
      <c r="M235" s="13">
        <v>738</v>
      </c>
      <c r="N235" s="13" t="s">
        <v>254</v>
      </c>
      <c r="R235" s="13">
        <v>199</v>
      </c>
      <c r="S235" s="13" t="s">
        <v>235</v>
      </c>
      <c r="U235" s="13">
        <v>432</v>
      </c>
      <c r="V235" s="13" t="s">
        <v>190</v>
      </c>
    </row>
    <row r="236" spans="1:22">
      <c r="A236" s="13">
        <v>804</v>
      </c>
      <c r="B236" s="13" t="s">
        <v>531</v>
      </c>
      <c r="C236" s="13" t="s">
        <v>8</v>
      </c>
      <c r="E236" s="54">
        <v>513</v>
      </c>
      <c r="F236" s="46" t="s">
        <v>561</v>
      </c>
      <c r="H236" s="13">
        <v>150</v>
      </c>
      <c r="I236" s="13" t="s">
        <v>228</v>
      </c>
      <c r="J236" s="76">
        <v>151</v>
      </c>
      <c r="K236" s="77" t="s">
        <v>240</v>
      </c>
      <c r="M236" s="13">
        <v>514</v>
      </c>
      <c r="N236" s="13" t="s">
        <v>261</v>
      </c>
    </row>
    <row r="237" spans="1:22">
      <c r="A237" s="13">
        <v>784</v>
      </c>
      <c r="B237" s="13" t="s">
        <v>532</v>
      </c>
      <c r="C237" s="13" t="s">
        <v>165</v>
      </c>
      <c r="E237" s="54">
        <v>747</v>
      </c>
      <c r="F237" s="46" t="s">
        <v>568</v>
      </c>
      <c r="H237" s="13">
        <v>142</v>
      </c>
      <c r="I237" s="13" t="s">
        <v>222</v>
      </c>
      <c r="J237" s="13">
        <v>145</v>
      </c>
      <c r="K237" s="75" t="s">
        <v>554</v>
      </c>
      <c r="M237" s="13">
        <v>485</v>
      </c>
      <c r="N237" s="13" t="s">
        <v>258</v>
      </c>
    </row>
    <row r="238" spans="1:22">
      <c r="A238" s="13">
        <v>826</v>
      </c>
      <c r="B238" s="13" t="s">
        <v>533</v>
      </c>
      <c r="C238" s="13" t="s">
        <v>534</v>
      </c>
      <c r="E238" s="54">
        <v>513</v>
      </c>
      <c r="F238" s="46" t="s">
        <v>561</v>
      </c>
      <c r="H238" s="13">
        <v>150</v>
      </c>
      <c r="I238" s="13" t="s">
        <v>228</v>
      </c>
      <c r="J238" s="76">
        <v>154</v>
      </c>
      <c r="K238" s="77" t="s">
        <v>244</v>
      </c>
      <c r="M238" s="13">
        <v>514</v>
      </c>
      <c r="N238" s="13" t="s">
        <v>261</v>
      </c>
    </row>
    <row r="239" spans="1:22">
      <c r="A239" s="13">
        <v>834</v>
      </c>
      <c r="B239" s="13" t="s">
        <v>535</v>
      </c>
      <c r="C239" s="13" t="s">
        <v>212</v>
      </c>
      <c r="E239" s="54">
        <v>202</v>
      </c>
      <c r="F239" s="46" t="s">
        <v>231</v>
      </c>
      <c r="H239" s="13">
        <v>202</v>
      </c>
      <c r="I239" s="13" t="s">
        <v>231</v>
      </c>
      <c r="J239" s="76">
        <v>14</v>
      </c>
      <c r="K239" s="76" t="s">
        <v>239</v>
      </c>
      <c r="M239" s="13">
        <v>738</v>
      </c>
      <c r="N239" s="13" t="s">
        <v>254</v>
      </c>
      <c r="R239" s="13">
        <v>199</v>
      </c>
      <c r="S239" s="13" t="s">
        <v>235</v>
      </c>
    </row>
    <row r="240" spans="1:22">
      <c r="A240" s="13">
        <v>581</v>
      </c>
      <c r="B240" s="13" t="s">
        <v>536</v>
      </c>
      <c r="C240" s="13" t="s">
        <v>537</v>
      </c>
      <c r="E240" s="54">
        <v>543</v>
      </c>
      <c r="F240" s="46" t="s">
        <v>569</v>
      </c>
      <c r="H240" s="13">
        <v>9</v>
      </c>
      <c r="I240" s="13" t="s">
        <v>233</v>
      </c>
      <c r="J240" s="76">
        <v>57</v>
      </c>
      <c r="K240" s="76" t="s">
        <v>242</v>
      </c>
      <c r="M240" s="13">
        <v>543</v>
      </c>
      <c r="N240" s="13" t="s">
        <v>259</v>
      </c>
    </row>
    <row r="241" spans="1:22">
      <c r="A241" s="13">
        <v>840</v>
      </c>
      <c r="B241" s="13" t="s">
        <v>538</v>
      </c>
      <c r="C241" s="13" t="s">
        <v>539</v>
      </c>
      <c r="E241" s="54">
        <v>513</v>
      </c>
      <c r="F241" s="46" t="s">
        <v>561</v>
      </c>
      <c r="H241" s="13">
        <v>21</v>
      </c>
      <c r="I241" s="13" t="s">
        <v>232</v>
      </c>
      <c r="J241" s="13">
        <v>21</v>
      </c>
      <c r="K241" s="75" t="s">
        <v>232</v>
      </c>
      <c r="M241" s="13">
        <v>514</v>
      </c>
      <c r="N241" s="13" t="s">
        <v>261</v>
      </c>
    </row>
    <row r="242" spans="1:22">
      <c r="A242" s="13">
        <v>850</v>
      </c>
      <c r="B242" s="13" t="s">
        <v>540</v>
      </c>
      <c r="C242" s="13" t="s">
        <v>541</v>
      </c>
      <c r="E242" s="54">
        <v>419</v>
      </c>
      <c r="F242" s="46" t="s">
        <v>229</v>
      </c>
      <c r="H242" s="13">
        <v>419</v>
      </c>
      <c r="I242" s="13" t="s">
        <v>229</v>
      </c>
      <c r="J242" s="76">
        <v>29</v>
      </c>
      <c r="K242" s="76" t="s">
        <v>237</v>
      </c>
      <c r="M242" s="13">
        <v>419</v>
      </c>
      <c r="N242" s="13" t="s">
        <v>229</v>
      </c>
      <c r="U242" s="13">
        <v>722</v>
      </c>
      <c r="V242" s="13" t="s">
        <v>191</v>
      </c>
    </row>
    <row r="243" spans="1:22">
      <c r="A243" s="13">
        <v>858</v>
      </c>
      <c r="B243" s="13" t="s">
        <v>542</v>
      </c>
      <c r="C243" s="13" t="s">
        <v>124</v>
      </c>
      <c r="E243" s="54">
        <v>419</v>
      </c>
      <c r="F243" s="46" t="s">
        <v>229</v>
      </c>
      <c r="H243" s="13">
        <v>419</v>
      </c>
      <c r="I243" s="13" t="s">
        <v>229</v>
      </c>
      <c r="J243" s="76">
        <v>5</v>
      </c>
      <c r="K243" s="76" t="s">
        <v>246</v>
      </c>
      <c r="M243" s="13">
        <v>419</v>
      </c>
      <c r="N243" s="13" t="s">
        <v>229</v>
      </c>
    </row>
    <row r="244" spans="1:22">
      <c r="A244" s="13">
        <v>860</v>
      </c>
      <c r="B244" s="13" t="s">
        <v>543</v>
      </c>
      <c r="C244" s="13" t="s">
        <v>140</v>
      </c>
      <c r="E244" s="54">
        <v>62</v>
      </c>
      <c r="F244" s="46" t="s">
        <v>563</v>
      </c>
      <c r="H244" s="13">
        <v>142</v>
      </c>
      <c r="I244" s="13" t="s">
        <v>222</v>
      </c>
      <c r="J244" s="13">
        <v>143</v>
      </c>
      <c r="K244" s="75" t="s">
        <v>223</v>
      </c>
      <c r="M244" s="13">
        <v>135</v>
      </c>
      <c r="N244" s="13" t="s">
        <v>260</v>
      </c>
      <c r="U244" s="13">
        <v>432</v>
      </c>
      <c r="V244" s="13" t="s">
        <v>190</v>
      </c>
    </row>
    <row r="245" spans="1:22">
      <c r="A245" s="13">
        <v>548</v>
      </c>
      <c r="B245" s="13" t="s">
        <v>544</v>
      </c>
      <c r="C245" s="13" t="s">
        <v>182</v>
      </c>
      <c r="E245" s="54">
        <v>543</v>
      </c>
      <c r="F245" s="46" t="s">
        <v>569</v>
      </c>
      <c r="H245" s="13">
        <v>9</v>
      </c>
      <c r="I245" s="13" t="s">
        <v>233</v>
      </c>
      <c r="J245" s="76">
        <v>54</v>
      </c>
      <c r="K245" s="76" t="s">
        <v>241</v>
      </c>
      <c r="M245" s="13">
        <v>543</v>
      </c>
      <c r="N245" s="13" t="s">
        <v>259</v>
      </c>
      <c r="R245" s="13">
        <v>199</v>
      </c>
      <c r="S245" s="13" t="s">
        <v>235</v>
      </c>
      <c r="U245" s="13">
        <v>722</v>
      </c>
      <c r="V245" s="13" t="s">
        <v>191</v>
      </c>
    </row>
    <row r="246" spans="1:22">
      <c r="A246" s="13">
        <v>862</v>
      </c>
      <c r="B246" s="13" t="s">
        <v>545</v>
      </c>
      <c r="C246" s="13" t="s">
        <v>546</v>
      </c>
      <c r="E246" s="54">
        <v>419</v>
      </c>
      <c r="F246" s="46" t="s">
        <v>229</v>
      </c>
      <c r="H246" s="13">
        <v>419</v>
      </c>
      <c r="I246" s="13" t="s">
        <v>229</v>
      </c>
      <c r="J246" s="76">
        <v>5</v>
      </c>
      <c r="K246" s="76" t="s">
        <v>246</v>
      </c>
      <c r="M246" s="13">
        <v>419</v>
      </c>
      <c r="N246" s="13" t="s">
        <v>229</v>
      </c>
    </row>
    <row r="247" spans="1:22">
      <c r="A247" s="13">
        <v>704</v>
      </c>
      <c r="B247" s="13" t="s">
        <v>547</v>
      </c>
      <c r="C247" s="13" t="s">
        <v>150</v>
      </c>
      <c r="E247" s="54">
        <v>753</v>
      </c>
      <c r="F247" s="46" t="s">
        <v>562</v>
      </c>
      <c r="H247" s="13">
        <v>142</v>
      </c>
      <c r="I247" s="13" t="s">
        <v>222</v>
      </c>
      <c r="J247" s="13">
        <v>35</v>
      </c>
      <c r="K247" s="75" t="s">
        <v>225</v>
      </c>
      <c r="M247" s="13">
        <v>35</v>
      </c>
      <c r="N247" s="13" t="s">
        <v>225</v>
      </c>
    </row>
    <row r="248" spans="1:22">
      <c r="A248" s="13">
        <v>876</v>
      </c>
      <c r="B248" s="13" t="s">
        <v>548</v>
      </c>
      <c r="C248" s="13" t="s">
        <v>549</v>
      </c>
      <c r="E248" s="54">
        <v>543</v>
      </c>
      <c r="F248" s="46" t="s">
        <v>569</v>
      </c>
      <c r="H248" s="13">
        <v>9</v>
      </c>
      <c r="I248" s="13" t="s">
        <v>233</v>
      </c>
      <c r="J248" s="76">
        <v>61</v>
      </c>
      <c r="K248" s="76" t="s">
        <v>245</v>
      </c>
      <c r="M248" s="13">
        <v>543</v>
      </c>
      <c r="N248" s="13" t="s">
        <v>259</v>
      </c>
    </row>
    <row r="249" spans="1:22">
      <c r="A249" s="13">
        <v>732</v>
      </c>
      <c r="B249" s="13" t="s">
        <v>550</v>
      </c>
      <c r="C249" s="13" t="s">
        <v>45</v>
      </c>
      <c r="E249" s="54">
        <v>747</v>
      </c>
      <c r="F249" s="46" t="s">
        <v>568</v>
      </c>
      <c r="H249" s="13">
        <v>15</v>
      </c>
      <c r="I249" s="13" t="s">
        <v>230</v>
      </c>
      <c r="J249" s="13">
        <v>15</v>
      </c>
      <c r="K249" s="75" t="s">
        <v>230</v>
      </c>
      <c r="M249" s="13">
        <v>746</v>
      </c>
      <c r="N249" s="13" t="s">
        <v>253</v>
      </c>
    </row>
    <row r="250" spans="1:22">
      <c r="A250" s="13">
        <v>887</v>
      </c>
      <c r="B250" s="13" t="s">
        <v>551</v>
      </c>
      <c r="C250" s="13" t="s">
        <v>166</v>
      </c>
      <c r="E250" s="54">
        <v>747</v>
      </c>
      <c r="F250" s="46" t="s">
        <v>568</v>
      </c>
      <c r="H250" s="13">
        <v>142</v>
      </c>
      <c r="I250" s="13" t="s">
        <v>222</v>
      </c>
      <c r="J250" s="13">
        <v>145</v>
      </c>
      <c r="K250" s="75" t="s">
        <v>554</v>
      </c>
      <c r="M250" s="13">
        <v>485</v>
      </c>
      <c r="N250" s="13" t="s">
        <v>258</v>
      </c>
      <c r="R250" s="13">
        <v>199</v>
      </c>
      <c r="S250" s="13" t="s">
        <v>235</v>
      </c>
    </row>
    <row r="251" spans="1:22">
      <c r="A251" s="13">
        <v>894</v>
      </c>
      <c r="B251" s="13" t="s">
        <v>552</v>
      </c>
      <c r="C251" s="13" t="s">
        <v>84</v>
      </c>
      <c r="E251" s="54">
        <v>202</v>
      </c>
      <c r="F251" s="46" t="s">
        <v>231</v>
      </c>
      <c r="H251" s="13">
        <v>202</v>
      </c>
      <c r="I251" s="13" t="s">
        <v>231</v>
      </c>
      <c r="J251" s="76">
        <v>14</v>
      </c>
      <c r="K251" s="76" t="s">
        <v>239</v>
      </c>
      <c r="M251" s="13">
        <v>738</v>
      </c>
      <c r="N251" s="13" t="s">
        <v>254</v>
      </c>
      <c r="R251" s="13">
        <v>199</v>
      </c>
      <c r="S251" s="13" t="s">
        <v>235</v>
      </c>
      <c r="U251" s="13">
        <v>432</v>
      </c>
      <c r="V251" s="13" t="s">
        <v>190</v>
      </c>
    </row>
    <row r="252" spans="1:22">
      <c r="A252" s="13">
        <v>716</v>
      </c>
      <c r="B252" s="13" t="s">
        <v>207</v>
      </c>
      <c r="C252" s="13" t="s">
        <v>85</v>
      </c>
      <c r="E252" s="54">
        <v>202</v>
      </c>
      <c r="F252" s="46" t="s">
        <v>231</v>
      </c>
      <c r="H252" s="13">
        <v>202</v>
      </c>
      <c r="I252" s="13" t="s">
        <v>231</v>
      </c>
      <c r="J252" s="76">
        <v>14</v>
      </c>
      <c r="K252" s="76" t="s">
        <v>239</v>
      </c>
      <c r="M252" s="13">
        <v>738</v>
      </c>
      <c r="N252" s="13" t="s">
        <v>254</v>
      </c>
      <c r="U252" s="13">
        <v>432</v>
      </c>
      <c r="V252" s="13" t="s">
        <v>190</v>
      </c>
    </row>
    <row r="253" spans="1:22">
      <c r="E253" s="46"/>
      <c r="F253" s="46"/>
    </row>
    <row r="254" spans="1:22">
      <c r="E254" s="46"/>
      <c r="F254" s="46"/>
    </row>
    <row r="255" spans="1:22">
      <c r="E255" s="46"/>
      <c r="F255" s="46"/>
    </row>
    <row r="256" spans="1:22">
      <c r="E256" s="46"/>
      <c r="F256" s="46"/>
    </row>
    <row r="257" spans="5:6" s="13" customFormat="1">
      <c r="E257" s="46"/>
      <c r="F257" s="46"/>
    </row>
    <row r="258" spans="5:6" s="13" customFormat="1">
      <c r="E258" s="46"/>
      <c r="F258" s="46"/>
    </row>
    <row r="259" spans="5:6" s="13" customFormat="1">
      <c r="E259" s="46"/>
      <c r="F259" s="46"/>
    </row>
    <row r="260" spans="5:6" s="13" customFormat="1">
      <c r="E260" s="46"/>
      <c r="F260" s="46"/>
    </row>
    <row r="261" spans="5:6" s="13" customFormat="1">
      <c r="E261" s="46"/>
      <c r="F261" s="46"/>
    </row>
    <row r="262" spans="5:6" s="13" customFormat="1">
      <c r="E262" s="46"/>
      <c r="F262" s="46"/>
    </row>
    <row r="263" spans="5:6" s="13" customFormat="1">
      <c r="E263" s="46"/>
      <c r="F263" s="46"/>
    </row>
    <row r="264" spans="5:6" s="13" customFormat="1">
      <c r="E264" s="46"/>
      <c r="F264" s="46"/>
    </row>
    <row r="265" spans="5:6" s="13" customFormat="1">
      <c r="E265" s="46"/>
      <c r="F265" s="46"/>
    </row>
    <row r="266" spans="5:6" s="13" customFormat="1">
      <c r="E266" s="46"/>
      <c r="F266" s="46"/>
    </row>
    <row r="267" spans="5:6" s="13" customFormat="1">
      <c r="E267" s="46"/>
      <c r="F267" s="46"/>
    </row>
    <row r="268" spans="5:6" s="13" customFormat="1">
      <c r="E268" s="46"/>
      <c r="F268" s="46"/>
    </row>
    <row r="269" spans="5:6" s="13" customFormat="1">
      <c r="E269" s="46"/>
      <c r="F269" s="46"/>
    </row>
    <row r="270" spans="5:6" s="13" customFormat="1">
      <c r="E270" s="46"/>
      <c r="F270" s="46"/>
    </row>
    <row r="271" spans="5:6" s="13" customFormat="1">
      <c r="E271" s="46"/>
      <c r="F271" s="46"/>
    </row>
    <row r="272" spans="5:6" s="13" customFormat="1">
      <c r="E272" s="46"/>
      <c r="F272" s="46"/>
    </row>
    <row r="273" spans="5:6" s="13" customFormat="1">
      <c r="E273" s="46"/>
      <c r="F273" s="46"/>
    </row>
    <row r="274" spans="5:6" s="13" customFormat="1">
      <c r="E274" s="46"/>
      <c r="F274" s="46"/>
    </row>
    <row r="275" spans="5:6" s="13" customFormat="1">
      <c r="E275" s="46"/>
      <c r="F275" s="46"/>
    </row>
    <row r="276" spans="5:6" s="13" customFormat="1">
      <c r="E276" s="46"/>
      <c r="F276" s="46"/>
    </row>
    <row r="277" spans="5:6" s="13" customFormat="1">
      <c r="E277" s="46"/>
      <c r="F277" s="46"/>
    </row>
    <row r="278" spans="5:6" s="13" customFormat="1">
      <c r="E278" s="46"/>
      <c r="F278" s="46"/>
    </row>
    <row r="279" spans="5:6" s="13" customFormat="1">
      <c r="E279" s="46"/>
      <c r="F279" s="46"/>
    </row>
    <row r="280" spans="5:6" s="13" customFormat="1">
      <c r="E280" s="46"/>
      <c r="F280" s="46"/>
    </row>
    <row r="281" spans="5:6" s="13" customFormat="1">
      <c r="E281" s="46"/>
      <c r="F281" s="46"/>
    </row>
    <row r="282" spans="5:6" s="13" customFormat="1">
      <c r="E282" s="46"/>
      <c r="F282" s="46"/>
    </row>
    <row r="283" spans="5:6" s="13" customFormat="1">
      <c r="E283" s="46"/>
      <c r="F283" s="46"/>
    </row>
    <row r="284" spans="5:6" s="13" customFormat="1">
      <c r="E284" s="46"/>
      <c r="F284" s="46"/>
    </row>
    <row r="285" spans="5:6" s="13" customFormat="1">
      <c r="E285" s="46"/>
      <c r="F285" s="46"/>
    </row>
    <row r="286" spans="5:6" s="13" customFormat="1">
      <c r="E286" s="46"/>
      <c r="F286" s="46"/>
    </row>
    <row r="287" spans="5:6" s="13" customFormat="1">
      <c r="E287" s="46"/>
      <c r="F287" s="46"/>
    </row>
    <row r="288" spans="5:6" s="13" customFormat="1">
      <c r="E288" s="46"/>
      <c r="F288" s="46"/>
    </row>
    <row r="289" spans="5:6" s="13" customFormat="1">
      <c r="E289" s="46"/>
      <c r="F289" s="46"/>
    </row>
    <row r="290" spans="5:6" s="13" customFormat="1">
      <c r="E290" s="46"/>
      <c r="F290" s="46"/>
    </row>
    <row r="291" spans="5:6" s="13" customFormat="1">
      <c r="E291" s="46"/>
      <c r="F291" s="46"/>
    </row>
    <row r="292" spans="5:6" s="13" customFormat="1">
      <c r="E292" s="46"/>
      <c r="F292" s="46"/>
    </row>
    <row r="293" spans="5:6" s="13" customFormat="1">
      <c r="E293" s="46"/>
      <c r="F293" s="46"/>
    </row>
    <row r="294" spans="5:6" s="13" customFormat="1">
      <c r="E294" s="46"/>
      <c r="F294" s="46"/>
    </row>
    <row r="295" spans="5:6" s="13" customFormat="1">
      <c r="E295" s="46"/>
      <c r="F295" s="46"/>
    </row>
    <row r="296" spans="5:6" s="13" customFormat="1">
      <c r="E296" s="46"/>
      <c r="F296" s="46"/>
    </row>
    <row r="297" spans="5:6" s="13" customFormat="1">
      <c r="E297" s="46"/>
      <c r="F297" s="46"/>
    </row>
    <row r="298" spans="5:6" s="13" customFormat="1">
      <c r="E298" s="46"/>
      <c r="F298" s="46"/>
    </row>
    <row r="299" spans="5:6" s="13" customFormat="1">
      <c r="E299" s="46"/>
      <c r="F299" s="46"/>
    </row>
    <row r="300" spans="5:6" s="13" customFormat="1">
      <c r="E300" s="46"/>
      <c r="F300" s="46"/>
    </row>
    <row r="301" spans="5:6" s="13" customFormat="1">
      <c r="E301" s="46"/>
      <c r="F301" s="46"/>
    </row>
    <row r="302" spans="5:6" s="13" customFormat="1">
      <c r="E302" s="46"/>
      <c r="F302" s="46"/>
    </row>
    <row r="303" spans="5:6" s="13" customFormat="1">
      <c r="E303" s="46"/>
      <c r="F303" s="46"/>
    </row>
    <row r="304" spans="5:6" s="13" customFormat="1">
      <c r="E304" s="46"/>
      <c r="F304" s="46"/>
    </row>
    <row r="305" spans="5:6" s="13" customFormat="1">
      <c r="E305" s="46"/>
      <c r="F305" s="46"/>
    </row>
    <row r="306" spans="5:6" s="13" customFormat="1">
      <c r="E306" s="46"/>
      <c r="F306" s="46"/>
    </row>
    <row r="307" spans="5:6" s="13" customFormat="1">
      <c r="E307" s="46"/>
      <c r="F307" s="46"/>
    </row>
    <row r="308" spans="5:6" s="13" customFormat="1">
      <c r="E308" s="46"/>
      <c r="F308" s="46"/>
    </row>
    <row r="309" spans="5:6" s="13" customFormat="1">
      <c r="E309" s="46"/>
      <c r="F309" s="46"/>
    </row>
    <row r="310" spans="5:6" s="13" customFormat="1">
      <c r="E310" s="46"/>
      <c r="F310" s="46"/>
    </row>
    <row r="311" spans="5:6" s="13" customFormat="1">
      <c r="E311" s="46"/>
      <c r="F311" s="46"/>
    </row>
    <row r="312" spans="5:6" s="13" customFormat="1">
      <c r="E312" s="46"/>
      <c r="F312" s="46"/>
    </row>
    <row r="313" spans="5:6" s="13" customFormat="1">
      <c r="E313" s="46"/>
      <c r="F313" s="46"/>
    </row>
    <row r="314" spans="5:6" s="13" customFormat="1">
      <c r="E314" s="46"/>
      <c r="F314" s="46"/>
    </row>
    <row r="315" spans="5:6" s="13" customFormat="1">
      <c r="E315" s="46"/>
      <c r="F315" s="46"/>
    </row>
    <row r="316" spans="5:6" s="13" customFormat="1">
      <c r="E316" s="46"/>
      <c r="F316" s="46"/>
    </row>
    <row r="317" spans="5:6" s="13" customFormat="1">
      <c r="E317" s="46"/>
      <c r="F317" s="46"/>
    </row>
    <row r="318" spans="5:6" s="13" customFormat="1">
      <c r="E318" s="46"/>
      <c r="F318" s="46"/>
    </row>
    <row r="319" spans="5:6" s="13" customFormat="1">
      <c r="E319" s="46"/>
      <c r="F319" s="46"/>
    </row>
    <row r="320" spans="5:6" s="13" customFormat="1">
      <c r="E320" s="46"/>
      <c r="F320" s="46"/>
    </row>
    <row r="321" spans="5:6" s="13" customFormat="1">
      <c r="E321" s="46"/>
      <c r="F321" s="46"/>
    </row>
    <row r="322" spans="5:6" s="13" customFormat="1">
      <c r="E322" s="46"/>
      <c r="F322" s="46"/>
    </row>
    <row r="323" spans="5:6" s="13" customFormat="1">
      <c r="E323" s="46"/>
      <c r="F323" s="46"/>
    </row>
    <row r="324" spans="5:6" s="13" customFormat="1">
      <c r="E324" s="46"/>
      <c r="F324" s="46"/>
    </row>
    <row r="325" spans="5:6" s="13" customFormat="1">
      <c r="E325" s="46"/>
      <c r="F325" s="46"/>
    </row>
    <row r="326" spans="5:6" s="13" customFormat="1">
      <c r="E326" s="46"/>
      <c r="F326" s="46"/>
    </row>
    <row r="327" spans="5:6" s="13" customFormat="1">
      <c r="E327" s="46"/>
      <c r="F327" s="46"/>
    </row>
    <row r="328" spans="5:6" s="13" customFormat="1">
      <c r="E328" s="46"/>
      <c r="F328" s="46"/>
    </row>
    <row r="329" spans="5:6" s="13" customFormat="1">
      <c r="E329" s="46"/>
      <c r="F329" s="46"/>
    </row>
    <row r="330" spans="5:6" s="13" customFormat="1">
      <c r="E330" s="46"/>
      <c r="F330" s="46"/>
    </row>
    <row r="331" spans="5:6" s="13" customFormat="1">
      <c r="E331" s="46"/>
      <c r="F331" s="46"/>
    </row>
    <row r="332" spans="5:6" s="13" customFormat="1">
      <c r="E332" s="46"/>
      <c r="F332" s="46"/>
    </row>
    <row r="333" spans="5:6" s="13" customFormat="1">
      <c r="E333" s="46"/>
      <c r="F333" s="46"/>
    </row>
    <row r="334" spans="5:6" s="13" customFormat="1">
      <c r="E334" s="46"/>
      <c r="F334" s="46"/>
    </row>
    <row r="335" spans="5:6" s="13" customFormat="1">
      <c r="E335" s="46"/>
      <c r="F335" s="46"/>
    </row>
    <row r="336" spans="5:6" s="13" customFormat="1">
      <c r="E336" s="46"/>
      <c r="F336" s="46"/>
    </row>
    <row r="337" spans="5:6" s="13" customFormat="1">
      <c r="E337" s="46"/>
      <c r="F337" s="46"/>
    </row>
    <row r="338" spans="5:6" s="13" customFormat="1">
      <c r="E338" s="46"/>
      <c r="F338" s="46"/>
    </row>
    <row r="339" spans="5:6" s="13" customFormat="1">
      <c r="E339" s="46"/>
      <c r="F339" s="46"/>
    </row>
    <row r="340" spans="5:6" s="13" customFormat="1">
      <c r="E340" s="46"/>
      <c r="F340" s="46"/>
    </row>
    <row r="341" spans="5:6" s="13" customFormat="1">
      <c r="E341" s="46"/>
      <c r="F341" s="46"/>
    </row>
    <row r="342" spans="5:6" s="13" customFormat="1">
      <c r="E342" s="46"/>
      <c r="F342" s="46"/>
    </row>
    <row r="343" spans="5:6" s="13" customFormat="1">
      <c r="E343" s="46"/>
      <c r="F343" s="46"/>
    </row>
    <row r="344" spans="5:6" s="13" customFormat="1">
      <c r="E344" s="46"/>
      <c r="F344" s="46"/>
    </row>
    <row r="345" spans="5:6" s="13" customFormat="1">
      <c r="E345" s="46"/>
      <c r="F345" s="46"/>
    </row>
    <row r="346" spans="5:6" s="13" customFormat="1">
      <c r="E346" s="46"/>
      <c r="F346" s="46"/>
    </row>
    <row r="347" spans="5:6" s="13" customFormat="1">
      <c r="E347" s="46"/>
      <c r="F347" s="46"/>
    </row>
    <row r="348" spans="5:6" s="13" customFormat="1">
      <c r="E348" s="46"/>
      <c r="F348" s="46"/>
    </row>
    <row r="349" spans="5:6" s="13" customFormat="1">
      <c r="E349" s="46"/>
      <c r="F349" s="46"/>
    </row>
    <row r="350" spans="5:6" s="13" customFormat="1">
      <c r="E350" s="46"/>
      <c r="F350" s="46"/>
    </row>
    <row r="351" spans="5:6" s="13" customFormat="1">
      <c r="E351" s="46"/>
      <c r="F351" s="46"/>
    </row>
    <row r="352" spans="5:6" s="13" customFormat="1">
      <c r="E352" s="46"/>
      <c r="F352" s="46"/>
    </row>
    <row r="353" spans="5:6" s="13" customFormat="1">
      <c r="E353" s="46"/>
      <c r="F353" s="46"/>
    </row>
    <row r="354" spans="5:6" s="13" customFormat="1">
      <c r="E354" s="46"/>
      <c r="F354" s="46"/>
    </row>
    <row r="355" spans="5:6" s="13" customFormat="1">
      <c r="E355" s="46"/>
      <c r="F355" s="46"/>
    </row>
    <row r="356" spans="5:6" s="13" customFormat="1">
      <c r="E356" s="46"/>
      <c r="F356" s="46"/>
    </row>
    <row r="357" spans="5:6" s="13" customFormat="1">
      <c r="E357" s="46"/>
      <c r="F357" s="46"/>
    </row>
    <row r="358" spans="5:6" s="13" customFormat="1">
      <c r="E358" s="46"/>
      <c r="F358" s="46"/>
    </row>
    <row r="359" spans="5:6" s="13" customFormat="1">
      <c r="E359" s="46"/>
      <c r="F359" s="46"/>
    </row>
    <row r="360" spans="5:6" s="13" customFormat="1">
      <c r="E360" s="46"/>
      <c r="F360" s="46"/>
    </row>
    <row r="361" spans="5:6" s="13" customFormat="1">
      <c r="E361" s="46"/>
      <c r="F361" s="46"/>
    </row>
    <row r="362" spans="5:6" s="13" customFormat="1">
      <c r="E362" s="46"/>
      <c r="F362" s="46"/>
    </row>
    <row r="363" spans="5:6" s="13" customFormat="1">
      <c r="E363" s="46"/>
      <c r="F363" s="46"/>
    </row>
    <row r="364" spans="5:6" s="13" customFormat="1">
      <c r="E364" s="46"/>
      <c r="F364" s="46"/>
    </row>
    <row r="365" spans="5:6" s="13" customFormat="1">
      <c r="E365" s="46"/>
      <c r="F365" s="46"/>
    </row>
    <row r="366" spans="5:6" s="13" customFormat="1">
      <c r="E366" s="46"/>
      <c r="F366" s="46"/>
    </row>
    <row r="367" spans="5:6" s="13" customFormat="1">
      <c r="E367" s="46"/>
      <c r="F367" s="46"/>
    </row>
    <row r="368" spans="5:6" s="13" customFormat="1">
      <c r="E368" s="46"/>
      <c r="F368" s="46"/>
    </row>
    <row r="369" spans="5:6" s="13" customFormat="1">
      <c r="E369" s="46"/>
      <c r="F369" s="46"/>
    </row>
    <row r="370" spans="5:6" s="13" customFormat="1">
      <c r="E370" s="46"/>
      <c r="F370" s="46"/>
    </row>
    <row r="371" spans="5:6" s="13" customFormat="1">
      <c r="E371" s="46"/>
      <c r="F371" s="46"/>
    </row>
    <row r="372" spans="5:6" s="13" customFormat="1">
      <c r="E372" s="46"/>
      <c r="F372" s="46"/>
    </row>
    <row r="373" spans="5:6" s="13" customFormat="1">
      <c r="E373" s="46"/>
      <c r="F373" s="46"/>
    </row>
    <row r="374" spans="5:6" s="13" customFormat="1">
      <c r="E374" s="46"/>
      <c r="F374" s="46"/>
    </row>
    <row r="375" spans="5:6" s="13" customFormat="1">
      <c r="E375" s="46"/>
      <c r="F375" s="46"/>
    </row>
    <row r="376" spans="5:6" s="13" customFormat="1">
      <c r="E376" s="46"/>
      <c r="F376" s="46"/>
    </row>
    <row r="377" spans="5:6" s="13" customFormat="1">
      <c r="E377" s="46"/>
      <c r="F377" s="46"/>
    </row>
    <row r="378" spans="5:6" s="13" customFormat="1">
      <c r="E378" s="46"/>
      <c r="F378" s="46"/>
    </row>
    <row r="379" spans="5:6" s="13" customFormat="1">
      <c r="E379" s="46"/>
      <c r="F379" s="46"/>
    </row>
    <row r="380" spans="5:6" s="13" customFormat="1">
      <c r="E380" s="46"/>
      <c r="F380" s="46"/>
    </row>
    <row r="381" spans="5:6" s="13" customFormat="1">
      <c r="E381" s="46"/>
      <c r="F381" s="46"/>
    </row>
    <row r="382" spans="5:6" s="13" customFormat="1">
      <c r="E382" s="46"/>
      <c r="F382" s="46"/>
    </row>
    <row r="383" spans="5:6" s="13" customFormat="1">
      <c r="E383" s="46"/>
      <c r="F383" s="46"/>
    </row>
    <row r="384" spans="5:6" s="13" customFormat="1">
      <c r="E384" s="46"/>
      <c r="F384" s="46"/>
    </row>
    <row r="385" spans="5:6" s="13" customFormat="1">
      <c r="E385" s="46"/>
      <c r="F385" s="46"/>
    </row>
    <row r="386" spans="5:6" s="13" customFormat="1">
      <c r="E386" s="46"/>
      <c r="F386" s="46"/>
    </row>
    <row r="387" spans="5:6" s="13" customFormat="1">
      <c r="E387" s="46"/>
      <c r="F387" s="46"/>
    </row>
    <row r="388" spans="5:6" s="13" customFormat="1">
      <c r="E388" s="46"/>
      <c r="F388" s="46"/>
    </row>
    <row r="389" spans="5:6" s="13" customFormat="1">
      <c r="E389" s="46"/>
      <c r="F389" s="46"/>
    </row>
    <row r="390" spans="5:6" s="13" customFormat="1">
      <c r="E390" s="46"/>
      <c r="F390" s="46"/>
    </row>
    <row r="391" spans="5:6" s="13" customFormat="1">
      <c r="E391" s="46"/>
      <c r="F391" s="46"/>
    </row>
    <row r="392" spans="5:6" s="13" customFormat="1">
      <c r="E392" s="46"/>
      <c r="F392" s="46"/>
    </row>
    <row r="393" spans="5:6" s="13" customFormat="1">
      <c r="E393" s="46"/>
      <c r="F393" s="46"/>
    </row>
    <row r="394" spans="5:6" s="13" customFormat="1">
      <c r="E394" s="46"/>
      <c r="F394" s="46"/>
    </row>
    <row r="395" spans="5:6" s="13" customFormat="1">
      <c r="E395" s="46"/>
      <c r="F395" s="46"/>
    </row>
    <row r="396" spans="5:6" s="13" customFormat="1">
      <c r="E396" s="46"/>
      <c r="F396" s="46"/>
    </row>
    <row r="397" spans="5:6" s="13" customFormat="1">
      <c r="E397" s="46"/>
      <c r="F397" s="46"/>
    </row>
    <row r="398" spans="5:6" s="13" customFormat="1">
      <c r="E398" s="46"/>
      <c r="F398" s="46"/>
    </row>
    <row r="399" spans="5:6" s="13" customFormat="1">
      <c r="E399" s="46"/>
      <c r="F399" s="46"/>
    </row>
    <row r="400" spans="5:6" s="13" customFormat="1">
      <c r="E400" s="46"/>
      <c r="F400" s="46"/>
    </row>
    <row r="401" spans="5:6" s="13" customFormat="1">
      <c r="E401" s="46"/>
      <c r="F401" s="46"/>
    </row>
    <row r="402" spans="5:6" s="13" customFormat="1">
      <c r="E402" s="46"/>
      <c r="F402" s="46"/>
    </row>
    <row r="403" spans="5:6" s="13" customFormat="1">
      <c r="E403" s="46"/>
      <c r="F403" s="46"/>
    </row>
    <row r="404" spans="5:6" s="13" customFormat="1">
      <c r="E404" s="46"/>
      <c r="F404" s="46"/>
    </row>
    <row r="405" spans="5:6" s="13" customFormat="1">
      <c r="E405" s="46"/>
      <c r="F405" s="46"/>
    </row>
    <row r="406" spans="5:6" s="13" customFormat="1">
      <c r="E406" s="46"/>
      <c r="F406" s="46"/>
    </row>
    <row r="407" spans="5:6" s="13" customFormat="1">
      <c r="E407" s="46"/>
      <c r="F407" s="46"/>
    </row>
    <row r="408" spans="5:6" s="13" customFormat="1">
      <c r="E408" s="46"/>
      <c r="F408" s="46"/>
    </row>
    <row r="409" spans="5:6" s="13" customFormat="1">
      <c r="E409" s="46"/>
      <c r="F409" s="46"/>
    </row>
    <row r="410" spans="5:6" s="13" customFormat="1">
      <c r="E410" s="46"/>
      <c r="F410" s="46"/>
    </row>
    <row r="411" spans="5:6" s="13" customFormat="1">
      <c r="E411" s="46"/>
      <c r="F411" s="46"/>
    </row>
    <row r="412" spans="5:6" s="13" customFormat="1">
      <c r="E412" s="46"/>
      <c r="F412" s="46"/>
    </row>
    <row r="413" spans="5:6" s="13" customFormat="1">
      <c r="E413" s="46"/>
      <c r="F413" s="46"/>
    </row>
    <row r="414" spans="5:6" s="13" customFormat="1">
      <c r="E414" s="46"/>
      <c r="F414" s="46"/>
    </row>
    <row r="415" spans="5:6" s="13" customFormat="1">
      <c r="E415" s="46"/>
      <c r="F415" s="46"/>
    </row>
    <row r="416" spans="5:6" s="13" customFormat="1">
      <c r="E416" s="46"/>
      <c r="F416" s="46"/>
    </row>
    <row r="417" spans="5:6" s="13" customFormat="1">
      <c r="E417" s="46"/>
      <c r="F417" s="46"/>
    </row>
    <row r="418" spans="5:6" s="13" customFormat="1">
      <c r="E418" s="46"/>
      <c r="F418" s="46"/>
    </row>
    <row r="419" spans="5:6" s="13" customFormat="1">
      <c r="E419" s="46"/>
      <c r="F419" s="46"/>
    </row>
    <row r="420" spans="5:6" s="13" customFormat="1">
      <c r="E420" s="46"/>
      <c r="F420" s="46"/>
    </row>
    <row r="421" spans="5:6" s="13" customFormat="1">
      <c r="E421" s="46"/>
      <c r="F421" s="46"/>
    </row>
    <row r="422" spans="5:6" s="13" customFormat="1">
      <c r="E422" s="46"/>
      <c r="F422" s="46"/>
    </row>
    <row r="423" spans="5:6" s="13" customFormat="1">
      <c r="E423" s="46"/>
      <c r="F423" s="46"/>
    </row>
    <row r="424" spans="5:6" s="13" customFormat="1">
      <c r="E424" s="46"/>
      <c r="F424" s="46"/>
    </row>
    <row r="425" spans="5:6" s="13" customFormat="1">
      <c r="E425" s="46"/>
      <c r="F425" s="46"/>
    </row>
    <row r="426" spans="5:6" s="13" customFormat="1">
      <c r="E426" s="46"/>
      <c r="F426" s="46"/>
    </row>
    <row r="427" spans="5:6" s="13" customFormat="1">
      <c r="E427" s="46"/>
      <c r="F427" s="46"/>
    </row>
    <row r="428" spans="5:6" s="13" customFormat="1">
      <c r="E428" s="46"/>
      <c r="F428" s="46"/>
    </row>
  </sheetData>
  <autoFilter ref="A4:V252"/>
  <mergeCells count="10">
    <mergeCell ref="C1:C3"/>
    <mergeCell ref="B1:B3"/>
    <mergeCell ref="A1:A3"/>
    <mergeCell ref="U1:V1"/>
    <mergeCell ref="H2:I2"/>
    <mergeCell ref="J2:K2"/>
    <mergeCell ref="M1:N1"/>
    <mergeCell ref="H1:K1"/>
    <mergeCell ref="R1:S1"/>
    <mergeCell ref="E1:F2"/>
  </mergeCells>
  <printOptions horizontalCentered="1" gridLines="1"/>
  <pageMargins left="0.25" right="0.25" top="0.75" bottom="0.75" header="0.3" footer="0.3"/>
  <pageSetup scale="29" fitToWidth="2" fitToHeight="8" orientation="landscape" r:id="rId1"/>
  <headerFooter>
    <oddHeader>&amp;L&amp;A (file: &amp;F), as of January 19, 2017&amp;Rpage &amp;P of &amp;N</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96"/>
  <sheetViews>
    <sheetView topLeftCell="A58" zoomScale="90" zoomScaleNormal="90" workbookViewId="0">
      <selection activeCell="G80" sqref="G80"/>
    </sheetView>
  </sheetViews>
  <sheetFormatPr defaultRowHeight="13.2"/>
  <cols>
    <col min="1" max="1" width="9.109375" style="5" customWidth="1"/>
    <col min="2" max="2" width="18.5546875" customWidth="1"/>
    <col min="3" max="3" width="51.33203125" customWidth="1"/>
    <col min="6" max="6" width="9.109375" style="5"/>
    <col min="8" max="8" width="9.109375" style="5"/>
    <col min="10" max="10" width="9.109375" style="5"/>
    <col min="12" max="12" width="9.109375" style="5"/>
    <col min="14" max="14" width="9.109375" style="5"/>
    <col min="17" max="17" width="10.88671875" customWidth="1"/>
    <col min="19" max="19" width="68.33203125" customWidth="1"/>
    <col min="23" max="23" width="9.109375" style="5"/>
    <col min="26" max="26" width="9.109375" style="5"/>
    <col min="29" max="29" width="9.109375" style="5"/>
    <col min="32" max="32" width="9.109375" style="5"/>
    <col min="35" max="35" width="9.109375" style="5"/>
  </cols>
  <sheetData>
    <row r="2" spans="3:38" ht="39.6">
      <c r="C2" s="100" t="s">
        <v>600</v>
      </c>
      <c r="D2" s="7" t="s">
        <v>601</v>
      </c>
      <c r="E2" s="7" t="s">
        <v>607</v>
      </c>
      <c r="F2" s="7" t="s">
        <v>608</v>
      </c>
      <c r="G2" s="7" t="s">
        <v>602</v>
      </c>
      <c r="H2" s="7" t="s">
        <v>609</v>
      </c>
      <c r="I2" s="7" t="s">
        <v>603</v>
      </c>
      <c r="J2" s="7" t="s">
        <v>613</v>
      </c>
      <c r="K2" s="7" t="s">
        <v>604</v>
      </c>
      <c r="L2" s="7" t="s">
        <v>612</v>
      </c>
      <c r="M2" s="7" t="s">
        <v>605</v>
      </c>
      <c r="N2" s="7" t="s">
        <v>611</v>
      </c>
      <c r="O2" s="7" t="s">
        <v>606</v>
      </c>
      <c r="P2" s="7" t="s">
        <v>610</v>
      </c>
      <c r="Q2" s="7" t="s">
        <v>631</v>
      </c>
      <c r="S2" t="s">
        <v>614</v>
      </c>
      <c r="T2" t="s">
        <v>601</v>
      </c>
      <c r="U2" t="s">
        <v>607</v>
      </c>
      <c r="V2" t="s">
        <v>608</v>
      </c>
      <c r="X2" t="s">
        <v>602</v>
      </c>
      <c r="Y2" t="s">
        <v>609</v>
      </c>
      <c r="AA2" t="s">
        <v>603</v>
      </c>
      <c r="AB2" t="s">
        <v>613</v>
      </c>
      <c r="AD2" t="s">
        <v>604</v>
      </c>
      <c r="AE2" t="s">
        <v>612</v>
      </c>
      <c r="AG2" t="s">
        <v>605</v>
      </c>
      <c r="AH2" t="s">
        <v>611</v>
      </c>
      <c r="AJ2" t="s">
        <v>606</v>
      </c>
      <c r="AK2" t="s">
        <v>610</v>
      </c>
    </row>
    <row r="3" spans="3:38">
      <c r="C3" t="s">
        <v>251</v>
      </c>
      <c r="D3">
        <f>COUNTIF('Group Composition (List View)'!$F$2:$F$1544,Sheet1!C3)</f>
        <v>247</v>
      </c>
      <c r="E3">
        <f>COUNTIFS('Group Composition (List View)'!$F$2:$F$1544,Sheet1!C3,'Group Composition (List View)'!$J$2:$J$1544,1)</f>
        <v>71</v>
      </c>
      <c r="F3" s="5">
        <f>COUNTIFS('Group Composition (List View)'!$F$2:$F$1544,Sheet1!C3,'Group Composition (List View)'!$J$2:$J$1544,0)</f>
        <v>28</v>
      </c>
      <c r="G3" s="5">
        <f>COUNTIFS('Group Composition (List View)'!$F$2:$F$1544,Sheet1!C3,'Group Composition (List View)'!$K$2:$K$1544,1)</f>
        <v>37</v>
      </c>
      <c r="H3" s="5">
        <f>COUNTIFS('Group Composition (List View)'!$F$2:$F$1544,Sheet1!C3,'Group Composition (List View)'!$K$2:$K$1544,0)</f>
        <v>42</v>
      </c>
      <c r="I3" s="5">
        <f>COUNTIFS('Group Composition (List View)'!$F$2:$F$1544,Sheet1!C3,'Group Composition (List View)'!$L$2:$L$1544,1)</f>
        <v>77</v>
      </c>
      <c r="J3" s="5">
        <f>COUNTIFS('Group Composition (List View)'!$F$2:$F$1544,Sheet1!C3,'Group Composition (List View)'!$L$2:$L$1544,0)</f>
        <v>2</v>
      </c>
      <c r="K3" s="5">
        <f>COUNTIFS('Group Composition (List View)'!$F$2:$F$1544,Sheet1!C3,'Group Composition (List View)'!$M$2:$M$1544,1)</f>
        <v>17</v>
      </c>
      <c r="L3" s="5">
        <f>COUNTIFS('Group Composition (List View)'!$F$2:$F$1544,Sheet1!C3,'Group Composition (List View)'!$M$2:$M$1544,0)</f>
        <v>62</v>
      </c>
      <c r="M3" s="5">
        <f>COUNTIFS('Group Composition (List View)'!$F$2:$F$1544,Sheet1!C3,'Group Composition (List View)'!$N$2:$N$1544,1)</f>
        <v>56</v>
      </c>
      <c r="N3" s="5">
        <f>COUNTIFS('Group Composition (List View)'!$F$2:$F$1544,Sheet1!C3,'Group Composition (List View)'!$N$2:$N$1544,0)</f>
        <v>27</v>
      </c>
      <c r="O3" s="5">
        <f>COUNTIFS('Group Composition (List View)'!$F$2:$F$1544,Sheet1!C3,'Group Composition (List View)'!$O$2:$O$1544,1)</f>
        <v>107</v>
      </c>
      <c r="P3">
        <f>COUNTIFS('Group Composition (List View)'!$F$2:$F$1544,Sheet1!C3,'Group Composition (List View)'!$O$2:$O$1544,0)</f>
        <v>49</v>
      </c>
      <c r="Q3">
        <f>D3-(COUNTIFS('Group Composition (List View)'!$F$2:$F$1544,Sheet1!C3,'Group Composition (List View)'!$O$2:$O$1544,""))</f>
        <v>156</v>
      </c>
      <c r="S3" t="s">
        <v>615</v>
      </c>
      <c r="T3">
        <f>D3</f>
        <v>247</v>
      </c>
      <c r="U3" s="5">
        <f t="shared" ref="U3:V3" si="0">E3</f>
        <v>71</v>
      </c>
      <c r="V3" s="5">
        <f t="shared" si="0"/>
        <v>28</v>
      </c>
      <c r="X3" s="5">
        <f>G3</f>
        <v>37</v>
      </c>
      <c r="Y3" s="5">
        <f>H3</f>
        <v>42</v>
      </c>
      <c r="AA3" s="5">
        <f>I3</f>
        <v>77</v>
      </c>
      <c r="AB3" s="5">
        <f>J3</f>
        <v>2</v>
      </c>
      <c r="AD3" s="5">
        <f>K3</f>
        <v>17</v>
      </c>
      <c r="AE3" s="5">
        <f>L3</f>
        <v>62</v>
      </c>
      <c r="AG3" s="5">
        <f>M3</f>
        <v>56</v>
      </c>
      <c r="AH3" s="5">
        <f>N3</f>
        <v>27</v>
      </c>
      <c r="AJ3" s="5">
        <f>O3</f>
        <v>107</v>
      </c>
      <c r="AK3" s="5">
        <f>P3</f>
        <v>49</v>
      </c>
      <c r="AL3" s="5"/>
    </row>
    <row r="4" spans="3:38">
      <c r="C4" t="s">
        <v>234</v>
      </c>
      <c r="D4" s="5">
        <f>COUNTIF('Group Composition (List View)'!$F$2:$F$1544,Sheet1!C4)</f>
        <v>6</v>
      </c>
      <c r="E4" s="5">
        <f>COUNTIFS('Group Composition (List View)'!$F$2:$F$1544,Sheet1!C4,'Group Composition (List View)'!$J$2:$J$1544,1)</f>
        <v>2</v>
      </c>
      <c r="F4" s="5">
        <f>COUNTIFS('Group Composition (List View)'!$F$2:$F$1544,Sheet1!C4,'Group Composition (List View)'!$J$2:$J$1544,0)</f>
        <v>0</v>
      </c>
      <c r="G4" s="5">
        <f>COUNTIFS('Group Composition (List View)'!$F$2:$F$1544,Sheet1!C4,'Group Composition (List View)'!$K$2:$K$1544,1)</f>
        <v>0</v>
      </c>
      <c r="H4" s="5">
        <f>COUNTIFS('Group Composition (List View)'!$F$2:$F$1544,Sheet1!C4,'Group Composition (List View)'!$K$2:$K$1544,0)</f>
        <v>2</v>
      </c>
      <c r="I4" s="5">
        <f>COUNTIFS('Group Composition (List View)'!$F$2:$F$1544,Sheet1!C4,'Group Composition (List View)'!$L$2:$L$1544,1)</f>
        <v>2</v>
      </c>
      <c r="J4" s="5">
        <f>COUNTIFS('Group Composition (List View)'!$F$2:$F$1544,Sheet1!C4,'Group Composition (List View)'!$L$2:$L$1544,0)</f>
        <v>0</v>
      </c>
      <c r="K4" s="5">
        <f>COUNTIFS('Group Composition (List View)'!$F$2:$F$1544,Sheet1!C4,'Group Composition (List View)'!$M$2:$M$1544,1)</f>
        <v>1</v>
      </c>
      <c r="L4" s="5">
        <f>COUNTIFS('Group Composition (List View)'!$F$2:$F$1544,Sheet1!C4,'Group Composition (List View)'!$M$2:$M$1544,0)</f>
        <v>1</v>
      </c>
      <c r="M4" s="5">
        <f>COUNTIFS('Group Composition (List View)'!$F$2:$F$1544,Sheet1!C4,'Group Composition (List View)'!$N$2:$N$1544,1)</f>
        <v>2</v>
      </c>
      <c r="N4" s="5">
        <f>COUNTIFS('Group Composition (List View)'!$F$2:$F$1544,Sheet1!C4,'Group Composition (List View)'!$N$2:$N$1544,0)</f>
        <v>0</v>
      </c>
      <c r="O4" s="5">
        <f>COUNTIFS('Group Composition (List View)'!$F$2:$F$1544,Sheet1!C4,'Group Composition (List View)'!$O$2:$O$1544,1)</f>
        <v>2</v>
      </c>
      <c r="P4" s="5">
        <f>COUNTIFS('Group Composition (List View)'!$F$2:$F$1544,Sheet1!C4,'Group Composition (List View)'!$O$2:$O$1544,0)</f>
        <v>0</v>
      </c>
      <c r="Q4" s="5">
        <f>D4-(COUNTIFS('Group Composition (List View)'!$F$2:$F$1544,Sheet1!C4,'Group Composition (List View)'!$O$2:$O$1544,""))</f>
        <v>2</v>
      </c>
      <c r="S4" t="s">
        <v>616</v>
      </c>
      <c r="T4">
        <f>D18</f>
        <v>53</v>
      </c>
      <c r="U4" s="5">
        <f t="shared" ref="U4:V4" si="1">E18</f>
        <v>9</v>
      </c>
      <c r="V4" s="5">
        <f t="shared" si="1"/>
        <v>8</v>
      </c>
      <c r="X4" s="5">
        <f>G18</f>
        <v>13</v>
      </c>
      <c r="Y4" s="5">
        <f>H18</f>
        <v>3</v>
      </c>
      <c r="AA4" s="5">
        <f>I18</f>
        <v>15</v>
      </c>
      <c r="AB4" s="5">
        <f>J18</f>
        <v>1</v>
      </c>
      <c r="AD4" s="5">
        <f>K18</f>
        <v>2</v>
      </c>
      <c r="AE4" s="5">
        <f>L18</f>
        <v>14</v>
      </c>
      <c r="AG4" s="5">
        <f>M18</f>
        <v>3</v>
      </c>
      <c r="AH4" s="5">
        <f>N18</f>
        <v>14</v>
      </c>
      <c r="AJ4" s="5">
        <f>O18</f>
        <v>33</v>
      </c>
      <c r="AK4" s="5">
        <f>P18</f>
        <v>13</v>
      </c>
    </row>
    <row r="5" spans="3:38">
      <c r="C5" t="s">
        <v>223</v>
      </c>
      <c r="D5" s="5">
        <f>COUNTIF('Group Composition (List View)'!$F$2:$F$1544,Sheet1!C5)</f>
        <v>5</v>
      </c>
      <c r="E5" s="5">
        <f>COUNTIFS('Group Composition (List View)'!$F$2:$F$1544,Sheet1!C5,'Group Composition (List View)'!$J$2:$J$1544,1)</f>
        <v>2</v>
      </c>
      <c r="F5" s="5">
        <f>COUNTIFS('Group Composition (List View)'!$F$2:$F$1544,Sheet1!C5,'Group Composition (List View)'!$J$2:$J$1544,0)</f>
        <v>0</v>
      </c>
      <c r="G5" s="5">
        <f>COUNTIFS('Group Composition (List View)'!$F$2:$F$1544,Sheet1!C5,'Group Composition (List View)'!$K$2:$K$1544,1)</f>
        <v>2</v>
      </c>
      <c r="H5" s="5">
        <f>COUNTIFS('Group Composition (List View)'!$F$2:$F$1544,Sheet1!C5,'Group Composition (List View)'!$K$2:$K$1544,0)</f>
        <v>0</v>
      </c>
      <c r="I5" s="5">
        <f>COUNTIFS('Group Composition (List View)'!$F$2:$F$1544,Sheet1!C5,'Group Composition (List View)'!$L$2:$L$1544,1)</f>
        <v>2</v>
      </c>
      <c r="J5" s="5">
        <f>COUNTIFS('Group Composition (List View)'!$F$2:$F$1544,Sheet1!C5,'Group Composition (List View)'!$L$2:$L$1544,0)</f>
        <v>0</v>
      </c>
      <c r="K5" s="5">
        <f>COUNTIFS('Group Composition (List View)'!$F$2:$F$1544,Sheet1!C5,'Group Composition (List View)'!$M$2:$M$1544,1)</f>
        <v>2</v>
      </c>
      <c r="L5" s="5">
        <f>COUNTIFS('Group Composition (List View)'!$F$2:$F$1544,Sheet1!C5,'Group Composition (List View)'!$M$2:$M$1544,0)</f>
        <v>0</v>
      </c>
      <c r="M5" s="5">
        <f>COUNTIFS('Group Composition (List View)'!$F$2:$F$1544,Sheet1!C5,'Group Composition (List View)'!$N$2:$N$1544,1)</f>
        <v>1</v>
      </c>
      <c r="N5" s="5">
        <f>COUNTIFS('Group Composition (List View)'!$F$2:$F$1544,Sheet1!C5,'Group Composition (List View)'!$N$2:$N$1544,0)</f>
        <v>1</v>
      </c>
      <c r="O5" s="5">
        <f>COUNTIFS('Group Composition (List View)'!$F$2:$F$1544,Sheet1!C5,'Group Composition (List View)'!$O$2:$O$1544,1)</f>
        <v>2</v>
      </c>
      <c r="P5" s="5">
        <f>COUNTIFS('Group Composition (List View)'!$F$2:$F$1544,Sheet1!C5,'Group Composition (List View)'!$O$2:$O$1544,0)</f>
        <v>2</v>
      </c>
      <c r="Q5" s="5">
        <f>D5-(COUNTIFS('Group Composition (List View)'!$F$2:$F$1544,Sheet1!C5,'Group Composition (List View)'!$O$2:$O$1544,""))</f>
        <v>4</v>
      </c>
      <c r="S5" t="s">
        <v>617</v>
      </c>
      <c r="T5">
        <f>D20</f>
        <v>25</v>
      </c>
      <c r="U5">
        <v>8</v>
      </c>
      <c r="V5">
        <v>1</v>
      </c>
      <c r="X5">
        <v>4</v>
      </c>
      <c r="Y5">
        <v>3</v>
      </c>
      <c r="AA5">
        <v>7</v>
      </c>
      <c r="AB5">
        <v>0</v>
      </c>
      <c r="AD5">
        <v>3</v>
      </c>
      <c r="AE5">
        <v>4</v>
      </c>
      <c r="AG5">
        <v>7</v>
      </c>
      <c r="AH5">
        <v>2</v>
      </c>
      <c r="AJ5">
        <v>7</v>
      </c>
      <c r="AK5">
        <v>1</v>
      </c>
    </row>
    <row r="6" spans="3:38">
      <c r="C6" t="s">
        <v>563</v>
      </c>
      <c r="D6" s="5">
        <f>COUNTIF('Group Composition (List View)'!$F$2:$F$1544,Sheet1!C6)</f>
        <v>14</v>
      </c>
      <c r="E6" s="5">
        <f>COUNTIFS('Group Composition (List View)'!$F$2:$F$1544,Sheet1!C6,'Group Composition (List View)'!$J$2:$J$1544,1)</f>
        <v>4</v>
      </c>
      <c r="F6" s="5">
        <f>COUNTIFS('Group Composition (List View)'!$F$2:$F$1544,Sheet1!C6,'Group Composition (List View)'!$J$2:$J$1544,0)</f>
        <v>2</v>
      </c>
      <c r="G6" s="5">
        <f>COUNTIFS('Group Composition (List View)'!$F$2:$F$1544,Sheet1!C6,'Group Composition (List View)'!$K$2:$K$1544,1)</f>
        <v>5</v>
      </c>
      <c r="H6" s="5">
        <f>COUNTIFS('Group Composition (List View)'!$F$2:$F$1544,Sheet1!C6,'Group Composition (List View)'!$K$2:$K$1544,0)</f>
        <v>1</v>
      </c>
      <c r="I6" s="5">
        <f>COUNTIFS('Group Composition (List View)'!$F$2:$F$1544,Sheet1!C6,'Group Composition (List View)'!$L$2:$L$1544,1)</f>
        <v>6</v>
      </c>
      <c r="J6" s="5">
        <f>COUNTIFS('Group Composition (List View)'!$F$2:$F$1544,Sheet1!C6,'Group Composition (List View)'!$L$2:$L$1544,0)</f>
        <v>0</v>
      </c>
      <c r="K6" s="5">
        <f>COUNTIFS('Group Composition (List View)'!$F$2:$F$1544,Sheet1!C6,'Group Composition (List View)'!$M$2:$M$1544,1)</f>
        <v>2</v>
      </c>
      <c r="L6" s="5">
        <f>COUNTIFS('Group Composition (List View)'!$F$2:$F$1544,Sheet1!C6,'Group Composition (List View)'!$M$2:$M$1544,0)</f>
        <v>4</v>
      </c>
      <c r="M6" s="5">
        <f>COUNTIFS('Group Composition (List View)'!$F$2:$F$1544,Sheet1!C6,'Group Composition (List View)'!$N$2:$N$1544,1)</f>
        <v>3</v>
      </c>
      <c r="N6" s="5">
        <f>COUNTIFS('Group Composition (List View)'!$F$2:$F$1544,Sheet1!C6,'Group Composition (List View)'!$N$2:$N$1544,0)</f>
        <v>3</v>
      </c>
      <c r="O6" s="5">
        <f>COUNTIFS('Group Composition (List View)'!$F$2:$F$1544,Sheet1!C6,'Group Composition (List View)'!$O$2:$O$1544,1)</f>
        <v>8</v>
      </c>
      <c r="P6" s="5">
        <f>COUNTIFS('Group Composition (List View)'!$F$2:$F$1544,Sheet1!C6,'Group Composition (List View)'!$O$2:$O$1544,0)</f>
        <v>4</v>
      </c>
      <c r="Q6" s="5">
        <f>D6-(COUNTIFS('Group Composition (List View)'!$F$2:$F$1544,Sheet1!C6,'Group Composition (List View)'!$O$2:$O$1544,""))</f>
        <v>12</v>
      </c>
      <c r="S6" t="s">
        <v>618</v>
      </c>
      <c r="T6">
        <f>D6</f>
        <v>14</v>
      </c>
      <c r="U6" s="5">
        <f t="shared" ref="U6:V6" si="2">E6</f>
        <v>4</v>
      </c>
      <c r="V6" s="5">
        <f t="shared" si="2"/>
        <v>2</v>
      </c>
      <c r="X6" s="5">
        <f>G6</f>
        <v>5</v>
      </c>
      <c r="Y6" s="5">
        <f>H6</f>
        <v>1</v>
      </c>
      <c r="AA6" s="5">
        <f>I6</f>
        <v>6</v>
      </c>
      <c r="AB6" s="5">
        <f>J6</f>
        <v>0</v>
      </c>
      <c r="AD6" s="5">
        <f>K6</f>
        <v>2</v>
      </c>
      <c r="AE6" s="5">
        <f>L6</f>
        <v>4</v>
      </c>
      <c r="AG6" s="5">
        <f>M6</f>
        <v>3</v>
      </c>
      <c r="AH6" s="5">
        <f>N6</f>
        <v>3</v>
      </c>
      <c r="AJ6" s="5">
        <f>O6</f>
        <v>8</v>
      </c>
      <c r="AK6" s="5">
        <f>P6</f>
        <v>4</v>
      </c>
    </row>
    <row r="7" spans="3:38">
      <c r="C7" t="s">
        <v>224</v>
      </c>
      <c r="D7" s="5">
        <f>COUNTIF('Group Composition (List View)'!$F$2:$F$1544,Sheet1!C7)</f>
        <v>7</v>
      </c>
      <c r="E7" s="5">
        <f>COUNTIFS('Group Composition (List View)'!$F$2:$F$1544,Sheet1!C7,'Group Composition (List View)'!$J$2:$J$1544,1)</f>
        <v>4</v>
      </c>
      <c r="F7" s="5">
        <f>COUNTIFS('Group Composition (List View)'!$F$2:$F$1544,Sheet1!C7,'Group Composition (List View)'!$J$2:$J$1544,0)</f>
        <v>1</v>
      </c>
      <c r="G7" s="5">
        <f>COUNTIFS('Group Composition (List View)'!$F$2:$F$1544,Sheet1!C7,'Group Composition (List View)'!$K$2:$K$1544,1)</f>
        <v>1</v>
      </c>
      <c r="H7" s="5">
        <f>COUNTIFS('Group Composition (List View)'!$F$2:$F$1544,Sheet1!C7,'Group Composition (List View)'!$K$2:$K$1544,0)</f>
        <v>4</v>
      </c>
      <c r="I7" s="5">
        <f>COUNTIFS('Group Composition (List View)'!$F$2:$F$1544,Sheet1!C7,'Group Composition (List View)'!$L$2:$L$1544,1)</f>
        <v>5</v>
      </c>
      <c r="J7" s="5">
        <f>COUNTIFS('Group Composition (List View)'!$F$2:$F$1544,Sheet1!C7,'Group Composition (List View)'!$L$2:$L$1544,0)</f>
        <v>0</v>
      </c>
      <c r="K7" s="5">
        <f>COUNTIFS('Group Composition (List View)'!$F$2:$F$1544,Sheet1!C7,'Group Composition (List View)'!$M$2:$M$1544,1)</f>
        <v>0</v>
      </c>
      <c r="L7" s="5">
        <f>COUNTIFS('Group Composition (List View)'!$F$2:$F$1544,Sheet1!C7,'Group Composition (List View)'!$M$2:$M$1544,0)</f>
        <v>5</v>
      </c>
      <c r="M7" s="5">
        <f>COUNTIFS('Group Composition (List View)'!$F$2:$F$1544,Sheet1!C7,'Group Composition (List View)'!$N$2:$N$1544,1)</f>
        <v>5</v>
      </c>
      <c r="N7" s="5">
        <f>COUNTIFS('Group Composition (List View)'!$F$2:$F$1544,Sheet1!C7,'Group Composition (List View)'!$N$2:$N$1544,0)</f>
        <v>0</v>
      </c>
      <c r="O7" s="5">
        <f>COUNTIFS('Group Composition (List View)'!$F$2:$F$1544,Sheet1!C7,'Group Composition (List View)'!$O$2:$O$1544,1)</f>
        <v>5</v>
      </c>
      <c r="P7" s="5">
        <f>COUNTIFS('Group Composition (List View)'!$F$2:$F$1544,Sheet1!C7,'Group Composition (List View)'!$O$2:$O$1544,0)</f>
        <v>0</v>
      </c>
      <c r="Q7" s="5">
        <f>D7-(COUNTIFS('Group Composition (List View)'!$F$2:$F$1544,Sheet1!C7,'Group Composition (List View)'!$O$2:$O$1544,""))</f>
        <v>5</v>
      </c>
      <c r="S7" t="s">
        <v>619</v>
      </c>
      <c r="T7">
        <f>D8</f>
        <v>18</v>
      </c>
      <c r="U7" s="5">
        <f t="shared" ref="U7:V7" si="3">E8</f>
        <v>7</v>
      </c>
      <c r="V7" s="5">
        <f t="shared" si="3"/>
        <v>4</v>
      </c>
      <c r="X7" s="5">
        <f>G8</f>
        <v>3</v>
      </c>
      <c r="Y7" s="5">
        <f>H8</f>
        <v>5</v>
      </c>
      <c r="AA7" s="5">
        <f>I8</f>
        <v>8</v>
      </c>
      <c r="AB7" s="5">
        <f>J8</f>
        <v>0</v>
      </c>
      <c r="AD7" s="5">
        <f>K8</f>
        <v>0</v>
      </c>
      <c r="AE7" s="5">
        <f>L8</f>
        <v>8</v>
      </c>
      <c r="AG7" s="5">
        <f>M8</f>
        <v>7</v>
      </c>
      <c r="AH7" s="5">
        <f>N8</f>
        <v>2</v>
      </c>
      <c r="AJ7" s="5">
        <f>O8</f>
        <v>13</v>
      </c>
      <c r="AK7" s="5">
        <f>P8</f>
        <v>2</v>
      </c>
    </row>
    <row r="8" spans="3:38">
      <c r="C8" t="s">
        <v>562</v>
      </c>
      <c r="D8" s="5">
        <f>COUNTIF('Group Composition (List View)'!$F$2:$F$1544,Sheet1!C8)</f>
        <v>18</v>
      </c>
      <c r="E8" s="5">
        <f>COUNTIFS('Group Composition (List View)'!$F$2:$F$1544,Sheet1!C8,'Group Composition (List View)'!$J$2:$J$1544,1)</f>
        <v>7</v>
      </c>
      <c r="F8" s="5">
        <f>COUNTIFS('Group Composition (List View)'!$F$2:$F$1544,Sheet1!C8,'Group Composition (List View)'!$J$2:$J$1544,0)</f>
        <v>4</v>
      </c>
      <c r="G8" s="5">
        <f>COUNTIFS('Group Composition (List View)'!$F$2:$F$1544,Sheet1!C8,'Group Composition (List View)'!$K$2:$K$1544,1)</f>
        <v>3</v>
      </c>
      <c r="H8" s="5">
        <f>COUNTIFS('Group Composition (List View)'!$F$2:$F$1544,Sheet1!C8,'Group Composition (List View)'!$K$2:$K$1544,0)</f>
        <v>5</v>
      </c>
      <c r="I8" s="5">
        <f>COUNTIFS('Group Composition (List View)'!$F$2:$F$1544,Sheet1!C8,'Group Composition (List View)'!$L$2:$L$1544,1)</f>
        <v>8</v>
      </c>
      <c r="J8" s="5">
        <f>COUNTIFS('Group Composition (List View)'!$F$2:$F$1544,Sheet1!C8,'Group Composition (List View)'!$L$2:$L$1544,0)</f>
        <v>0</v>
      </c>
      <c r="K8" s="5">
        <f>COUNTIFS('Group Composition (List View)'!$F$2:$F$1544,Sheet1!C8,'Group Composition (List View)'!$M$2:$M$1544,1)</f>
        <v>0</v>
      </c>
      <c r="L8" s="5">
        <f>COUNTIFS('Group Composition (List View)'!$F$2:$F$1544,Sheet1!C8,'Group Composition (List View)'!$M$2:$M$1544,0)</f>
        <v>8</v>
      </c>
      <c r="M8" s="5">
        <f>COUNTIFS('Group Composition (List View)'!$F$2:$F$1544,Sheet1!C8,'Group Composition (List View)'!$N$2:$N$1544,1)</f>
        <v>7</v>
      </c>
      <c r="N8" s="5">
        <f>COUNTIFS('Group Composition (List View)'!$F$2:$F$1544,Sheet1!C8,'Group Composition (List View)'!$N$2:$N$1544,0)</f>
        <v>2</v>
      </c>
      <c r="O8" s="5">
        <f>COUNTIFS('Group Composition (List View)'!$F$2:$F$1544,Sheet1!C8,'Group Composition (List View)'!$O$2:$O$1544,1)</f>
        <v>13</v>
      </c>
      <c r="P8" s="5">
        <f>COUNTIFS('Group Composition (List View)'!$F$2:$F$1544,Sheet1!C8,'Group Composition (List View)'!$O$2:$O$1544,0)</f>
        <v>2</v>
      </c>
      <c r="Q8" s="5">
        <f>D8-(COUNTIFS('Group Composition (List View)'!$F$2:$F$1544,Sheet1!C8,'Group Composition (List View)'!$O$2:$O$1544,""))</f>
        <v>15</v>
      </c>
      <c r="S8" t="s">
        <v>620</v>
      </c>
      <c r="T8">
        <f>D10</f>
        <v>102</v>
      </c>
      <c r="U8" s="5">
        <f t="shared" ref="U8:V8" si="4">E10</f>
        <v>10</v>
      </c>
      <c r="V8" s="5">
        <f t="shared" si="4"/>
        <v>14</v>
      </c>
      <c r="X8" s="5">
        <f>G10</f>
        <v>6</v>
      </c>
      <c r="Y8" s="5">
        <f>H10</f>
        <v>14</v>
      </c>
      <c r="AA8" s="5">
        <f>I10</f>
        <v>20</v>
      </c>
      <c r="AB8" s="5">
        <f>J10</f>
        <v>0</v>
      </c>
      <c r="AD8" s="5">
        <f>K10</f>
        <v>4</v>
      </c>
      <c r="AE8" s="5">
        <f>L10</f>
        <v>16</v>
      </c>
      <c r="AG8" s="5">
        <f>M10</f>
        <v>16</v>
      </c>
      <c r="AH8" s="5">
        <f>N10</f>
        <v>4</v>
      </c>
      <c r="AJ8" s="5">
        <f>O10</f>
        <v>22</v>
      </c>
      <c r="AK8" s="5">
        <f>P10</f>
        <v>30</v>
      </c>
    </row>
    <row r="9" spans="3:38">
      <c r="C9" t="s">
        <v>228</v>
      </c>
      <c r="D9" s="5">
        <f>COUNTIF('Group Composition (List View)'!$F$2:$F$1544,Sheet1!C9)</f>
        <v>52</v>
      </c>
      <c r="E9" s="5">
        <f>COUNTIFS('Group Composition (List View)'!$F$2:$F$1544,Sheet1!C9,'Group Composition (List View)'!$J$2:$J$1544,1)</f>
        <v>32</v>
      </c>
      <c r="F9" s="5">
        <f>COUNTIFS('Group Composition (List View)'!$F$2:$F$1544,Sheet1!C9,'Group Composition (List View)'!$J$2:$J$1544,0)</f>
        <v>5</v>
      </c>
      <c r="G9" s="5">
        <f>COUNTIFS('Group Composition (List View)'!$F$2:$F$1544,Sheet1!C9,'Group Composition (List View)'!$K$2:$K$1544,1)</f>
        <v>7</v>
      </c>
      <c r="H9" s="5">
        <f>COUNTIFS('Group Composition (List View)'!$F$2:$F$1544,Sheet1!C9,'Group Composition (List View)'!$K$2:$K$1544,0)</f>
        <v>18</v>
      </c>
      <c r="I9" s="5">
        <f>COUNTIFS('Group Composition (List View)'!$F$2:$F$1544,Sheet1!C9,'Group Composition (List View)'!$L$2:$L$1544,1)</f>
        <v>25</v>
      </c>
      <c r="J9" s="5">
        <f>COUNTIFS('Group Composition (List View)'!$F$2:$F$1544,Sheet1!C9,'Group Composition (List View)'!$L$2:$L$1544,0)</f>
        <v>0</v>
      </c>
      <c r="K9" s="5">
        <f>COUNTIFS('Group Composition (List View)'!$F$2:$F$1544,Sheet1!C9,'Group Composition (List View)'!$M$2:$M$1544,1)</f>
        <v>7</v>
      </c>
      <c r="L9" s="5">
        <f>COUNTIFS('Group Composition (List View)'!$F$2:$F$1544,Sheet1!C9,'Group Composition (List View)'!$M$2:$M$1544,0)</f>
        <v>18</v>
      </c>
      <c r="M9" s="5">
        <f>COUNTIFS('Group Composition (List View)'!$F$2:$F$1544,Sheet1!C9,'Group Composition (List View)'!$N$2:$N$1544,1)</f>
        <v>25</v>
      </c>
      <c r="N9" s="5">
        <f>COUNTIFS('Group Composition (List View)'!$F$2:$F$1544,Sheet1!C9,'Group Composition (List View)'!$N$2:$N$1544,0)</f>
        <v>1</v>
      </c>
      <c r="O9" s="5">
        <f>COUNTIFS('Group Composition (List View)'!$F$2:$F$1544,Sheet1!C9,'Group Composition (List View)'!$O$2:$O$1544,1)</f>
        <v>26</v>
      </c>
      <c r="P9" s="5">
        <f>COUNTIFS('Group Composition (List View)'!$F$2:$F$1544,Sheet1!C9,'Group Composition (List View)'!$O$2:$O$1544,0)</f>
        <v>1</v>
      </c>
      <c r="Q9" s="5">
        <f>D9-(COUNTIFS('Group Composition (List View)'!$F$2:$F$1544,Sheet1!C9,'Group Composition (List View)'!$O$2:$O$1544,""))</f>
        <v>27</v>
      </c>
      <c r="S9" t="s">
        <v>621</v>
      </c>
      <c r="T9">
        <f>D4</f>
        <v>6</v>
      </c>
      <c r="U9" s="5">
        <f t="shared" ref="U9:V9" si="5">E4</f>
        <v>2</v>
      </c>
      <c r="V9" s="5">
        <f t="shared" si="5"/>
        <v>0</v>
      </c>
      <c r="X9" s="5">
        <f>G4</f>
        <v>0</v>
      </c>
      <c r="Y9" s="5">
        <f>H4</f>
        <v>2</v>
      </c>
      <c r="AA9" s="5">
        <f>I4</f>
        <v>2</v>
      </c>
      <c r="AB9" s="5">
        <f>J4</f>
        <v>0</v>
      </c>
      <c r="AD9" s="5">
        <f>K4</f>
        <v>1</v>
      </c>
      <c r="AE9" s="5">
        <f>L4</f>
        <v>1</v>
      </c>
      <c r="AG9" s="5">
        <f>M4</f>
        <v>2</v>
      </c>
      <c r="AH9" s="5">
        <f>N4</f>
        <v>0</v>
      </c>
      <c r="AJ9" s="5">
        <f>O4</f>
        <v>2</v>
      </c>
      <c r="AK9" s="5">
        <f>P4</f>
        <v>0</v>
      </c>
    </row>
    <row r="10" spans="3:38">
      <c r="C10" t="s">
        <v>229</v>
      </c>
      <c r="D10" s="5">
        <f>COUNTIF('Group Composition (List View)'!$F$2:$F$1544,Sheet1!C10)</f>
        <v>102</v>
      </c>
      <c r="E10" s="5">
        <f>COUNTIFS('Group Composition (List View)'!$F$2:$F$1544,Sheet1!C10,'Group Composition (List View)'!$J$2:$J$1544,1)</f>
        <v>10</v>
      </c>
      <c r="F10" s="5">
        <f>COUNTIFS('Group Composition (List View)'!$F$2:$F$1544,Sheet1!C10,'Group Composition (List View)'!$J$2:$J$1544,0)</f>
        <v>14</v>
      </c>
      <c r="G10" s="5">
        <f>COUNTIFS('Group Composition (List View)'!$F$2:$F$1544,Sheet1!C10,'Group Composition (List View)'!$K$2:$K$1544,1)</f>
        <v>6</v>
      </c>
      <c r="H10" s="5">
        <f>COUNTIFS('Group Composition (List View)'!$F$2:$F$1544,Sheet1!C10,'Group Composition (List View)'!$K$2:$K$1544,0)</f>
        <v>14</v>
      </c>
      <c r="I10" s="5">
        <f>COUNTIFS('Group Composition (List View)'!$F$2:$F$1544,Sheet1!C10,'Group Composition (List View)'!$L$2:$L$1544,1)</f>
        <v>20</v>
      </c>
      <c r="J10" s="5">
        <f>COUNTIFS('Group Composition (List View)'!$F$2:$F$1544,Sheet1!C10,'Group Composition (List View)'!$L$2:$L$1544,0)</f>
        <v>0</v>
      </c>
      <c r="K10" s="5">
        <f>COUNTIFS('Group Composition (List View)'!$F$2:$F$1544,Sheet1!C10,'Group Composition (List View)'!$M$2:$M$1544,1)</f>
        <v>4</v>
      </c>
      <c r="L10" s="5">
        <f>COUNTIFS('Group Composition (List View)'!$F$2:$F$1544,Sheet1!C10,'Group Composition (List View)'!$M$2:$M$1544,0)</f>
        <v>16</v>
      </c>
      <c r="M10" s="5">
        <f>COUNTIFS('Group Composition (List View)'!$F$2:$F$1544,Sheet1!C10,'Group Composition (List View)'!$N$2:$N$1544,1)</f>
        <v>16</v>
      </c>
      <c r="N10" s="5">
        <f>COUNTIFS('Group Composition (List View)'!$F$2:$F$1544,Sheet1!C10,'Group Composition (List View)'!$N$2:$N$1544,0)</f>
        <v>4</v>
      </c>
      <c r="O10" s="5">
        <f>COUNTIFS('Group Composition (List View)'!$F$2:$F$1544,Sheet1!C10,'Group Composition (List View)'!$O$2:$O$1544,1)</f>
        <v>22</v>
      </c>
      <c r="P10" s="5">
        <f>COUNTIFS('Group Composition (List View)'!$F$2:$F$1544,Sheet1!C10,'Group Composition (List View)'!$O$2:$O$1544,0)</f>
        <v>30</v>
      </c>
      <c r="Q10" s="5">
        <f>D10-(COUNTIFS('Group Composition (List View)'!$F$2:$F$1544,Sheet1!C10,'Group Composition (List View)'!$O$2:$O$1544,""))</f>
        <v>52</v>
      </c>
      <c r="S10" t="s">
        <v>622</v>
      </c>
      <c r="T10">
        <f>D15</f>
        <v>23</v>
      </c>
      <c r="U10" s="5">
        <f t="shared" ref="U10:V10" si="6">E15</f>
        <v>1</v>
      </c>
      <c r="V10" s="5">
        <f t="shared" si="6"/>
        <v>1</v>
      </c>
      <c r="X10" s="5">
        <f>G15</f>
        <v>1</v>
      </c>
      <c r="Y10" s="5">
        <f>H15</f>
        <v>1</v>
      </c>
      <c r="AA10" s="5">
        <f>I15</f>
        <v>1</v>
      </c>
      <c r="AB10" s="5">
        <f>J15</f>
        <v>1</v>
      </c>
      <c r="AD10" s="5">
        <f>K15</f>
        <v>0</v>
      </c>
      <c r="AE10" s="5">
        <f>L15</f>
        <v>2</v>
      </c>
      <c r="AG10" s="5">
        <f>M15</f>
        <v>0</v>
      </c>
      <c r="AH10" s="5">
        <f>N15</f>
        <v>2</v>
      </c>
      <c r="AJ10" s="5">
        <f>O15</f>
        <v>4</v>
      </c>
      <c r="AK10" s="5">
        <f>P15</f>
        <v>9</v>
      </c>
    </row>
    <row r="11" spans="3:38">
      <c r="C11" t="s">
        <v>230</v>
      </c>
      <c r="D11" s="5">
        <f>COUNTIF('Group Composition (List View)'!$F$2:$F$1544,Sheet1!C11)</f>
        <v>7</v>
      </c>
      <c r="E11" s="5">
        <f>COUNTIFS('Group Composition (List View)'!$F$2:$F$1544,Sheet1!C11,'Group Composition (List View)'!$J$2:$J$1544,1)</f>
        <v>3</v>
      </c>
      <c r="F11" s="5">
        <f>COUNTIFS('Group Composition (List View)'!$F$2:$F$1544,Sheet1!C11,'Group Composition (List View)'!$J$2:$J$1544,0)</f>
        <v>1</v>
      </c>
      <c r="G11" s="5">
        <f>COUNTIFS('Group Composition (List View)'!$F$2:$F$1544,Sheet1!C11,'Group Composition (List View)'!$K$2:$K$1544,1)</f>
        <v>2</v>
      </c>
      <c r="H11" s="5">
        <f>COUNTIFS('Group Composition (List View)'!$F$2:$F$1544,Sheet1!C11,'Group Composition (List View)'!$K$2:$K$1544,0)</f>
        <v>1</v>
      </c>
      <c r="I11" s="5">
        <f>COUNTIFS('Group Composition (List View)'!$F$2:$F$1544,Sheet1!C11,'Group Composition (List View)'!$L$2:$L$1544,1)</f>
        <v>3</v>
      </c>
      <c r="J11" s="5">
        <f>COUNTIFS('Group Composition (List View)'!$F$2:$F$1544,Sheet1!C11,'Group Composition (List View)'!$L$2:$L$1544,0)</f>
        <v>0</v>
      </c>
      <c r="K11" s="5">
        <f>COUNTIFS('Group Composition (List View)'!$F$2:$F$1544,Sheet1!C11,'Group Composition (List View)'!$M$2:$M$1544,1)</f>
        <v>1</v>
      </c>
      <c r="L11" s="5">
        <f>COUNTIFS('Group Composition (List View)'!$F$2:$F$1544,Sheet1!C11,'Group Composition (List View)'!$M$2:$M$1544,0)</f>
        <v>2</v>
      </c>
      <c r="M11" s="5">
        <f>COUNTIFS('Group Composition (List View)'!$F$2:$F$1544,Sheet1!C11,'Group Composition (List View)'!$N$2:$N$1544,1)</f>
        <v>2</v>
      </c>
      <c r="N11" s="5">
        <f>COUNTIFS('Group Composition (List View)'!$F$2:$F$1544,Sheet1!C11,'Group Composition (List View)'!$N$2:$N$1544,0)</f>
        <v>2</v>
      </c>
      <c r="O11" s="5">
        <f>COUNTIFS('Group Composition (List View)'!$F$2:$F$1544,Sheet1!C11,'Group Composition (List View)'!$O$2:$O$1544,1)</f>
        <v>4</v>
      </c>
      <c r="P11" s="5">
        <f>COUNTIFS('Group Composition (List View)'!$F$2:$F$1544,Sheet1!C11,'Group Composition (List View)'!$O$2:$O$1544,0)</f>
        <v>2</v>
      </c>
      <c r="Q11" s="5">
        <f>D11-(COUNTIFS('Group Composition (List View)'!$F$2:$F$1544,Sheet1!C11,'Group Composition (List View)'!$O$2:$O$1544,""))</f>
        <v>6</v>
      </c>
      <c r="S11" t="s">
        <v>623</v>
      </c>
      <c r="T11">
        <f>D13</f>
        <v>57</v>
      </c>
      <c r="U11" s="5">
        <f t="shared" ref="U11:V11" si="7">E13</f>
        <v>34</v>
      </c>
      <c r="V11" s="5">
        <f t="shared" si="7"/>
        <v>5</v>
      </c>
      <c r="X11" s="5">
        <f>G13</f>
        <v>7</v>
      </c>
      <c r="Y11" s="5">
        <f>H13</f>
        <v>19</v>
      </c>
      <c r="AA11" s="5">
        <f>I13</f>
        <v>26</v>
      </c>
      <c r="AB11" s="5">
        <f>J13</f>
        <v>0</v>
      </c>
      <c r="AD11" s="5">
        <f>K13</f>
        <v>7</v>
      </c>
      <c r="AE11" s="5">
        <f>L13</f>
        <v>19</v>
      </c>
      <c r="AG11" s="5">
        <f>M13</f>
        <v>26</v>
      </c>
      <c r="AH11" s="5">
        <f>N13</f>
        <v>1</v>
      </c>
      <c r="AJ11" s="5">
        <f>O13</f>
        <v>27</v>
      </c>
      <c r="AK11" s="5">
        <f>P13</f>
        <v>1</v>
      </c>
    </row>
    <row r="12" spans="3:38">
      <c r="C12" t="s">
        <v>232</v>
      </c>
      <c r="D12" s="5">
        <f>COUNTIF('Group Composition (List View)'!$F$2:$F$1544,Sheet1!C12)</f>
        <v>5</v>
      </c>
      <c r="E12" s="5">
        <f>COUNTIFS('Group Composition (List View)'!$F$2:$F$1544,Sheet1!C12,'Group Composition (List View)'!$J$2:$J$1544,1)</f>
        <v>2</v>
      </c>
      <c r="F12" s="5">
        <f>COUNTIFS('Group Composition (List View)'!$F$2:$F$1544,Sheet1!C12,'Group Composition (List View)'!$J$2:$J$1544,0)</f>
        <v>0</v>
      </c>
      <c r="G12" s="5">
        <f>COUNTIFS('Group Composition (List View)'!$F$2:$F$1544,Sheet1!C12,'Group Composition (List View)'!$K$2:$K$1544,1)</f>
        <v>0</v>
      </c>
      <c r="H12" s="5">
        <f>COUNTIFS('Group Composition (List View)'!$F$2:$F$1544,Sheet1!C12,'Group Composition (List View)'!$K$2:$K$1544,0)</f>
        <v>1</v>
      </c>
      <c r="I12" s="5">
        <f>COUNTIFS('Group Composition (List View)'!$F$2:$F$1544,Sheet1!C12,'Group Composition (List View)'!$L$2:$L$1544,1)</f>
        <v>1</v>
      </c>
      <c r="J12" s="5">
        <f>COUNTIFS('Group Composition (List View)'!$F$2:$F$1544,Sheet1!C12,'Group Composition (List View)'!$L$2:$L$1544,0)</f>
        <v>0</v>
      </c>
      <c r="K12" s="5">
        <f>COUNTIFS('Group Composition (List View)'!$F$2:$F$1544,Sheet1!C12,'Group Composition (List View)'!$M$2:$M$1544,1)</f>
        <v>0</v>
      </c>
      <c r="L12" s="5">
        <f>COUNTIFS('Group Composition (List View)'!$F$2:$F$1544,Sheet1!C12,'Group Composition (List View)'!$M$2:$M$1544,0)</f>
        <v>1</v>
      </c>
      <c r="M12" s="5">
        <f>COUNTIFS('Group Composition (List View)'!$F$2:$F$1544,Sheet1!C12,'Group Composition (List View)'!$N$2:$N$1544,1)</f>
        <v>1</v>
      </c>
      <c r="N12" s="5">
        <f>COUNTIFS('Group Composition (List View)'!$F$2:$F$1544,Sheet1!C12,'Group Composition (List View)'!$N$2:$N$1544,0)</f>
        <v>0</v>
      </c>
      <c r="O12" s="5">
        <f>COUNTIFS('Group Composition (List View)'!$F$2:$F$1544,Sheet1!C12,'Group Composition (List View)'!$O$2:$O$1544,1)</f>
        <v>1</v>
      </c>
      <c r="P12" s="5">
        <f>COUNTIFS('Group Composition (List View)'!$F$2:$F$1544,Sheet1!C12,'Group Composition (List View)'!$O$2:$O$1544,0)</f>
        <v>0</v>
      </c>
      <c r="Q12" s="5">
        <f>D12-(COUNTIFS('Group Composition (List View)'!$F$2:$F$1544,Sheet1!C12,'Group Composition (List View)'!$O$2:$O$1544,""))</f>
        <v>1</v>
      </c>
    </row>
    <row r="13" spans="3:38">
      <c r="C13" t="s">
        <v>561</v>
      </c>
      <c r="D13" s="5">
        <f>COUNTIF('Group Composition (List View)'!$F$2:$F$1544,Sheet1!C13)</f>
        <v>57</v>
      </c>
      <c r="E13" s="5">
        <f>COUNTIFS('Group Composition (List View)'!$F$2:$F$1544,Sheet1!C13,'Group Composition (List View)'!$J$2:$J$1544,1)</f>
        <v>34</v>
      </c>
      <c r="F13" s="5">
        <f>COUNTIFS('Group Composition (List View)'!$F$2:$F$1544,Sheet1!C13,'Group Composition (List View)'!$J$2:$J$1544,0)</f>
        <v>5</v>
      </c>
      <c r="G13" s="5">
        <f>COUNTIFS('Group Composition (List View)'!$F$2:$F$1544,Sheet1!C13,'Group Composition (List View)'!$K$2:$K$1544,1)</f>
        <v>7</v>
      </c>
      <c r="H13" s="5">
        <f>COUNTIFS('Group Composition (List View)'!$F$2:$F$1544,Sheet1!C13,'Group Composition (List View)'!$K$2:$K$1544,0)</f>
        <v>19</v>
      </c>
      <c r="I13" s="5">
        <f>COUNTIFS('Group Composition (List View)'!$F$2:$F$1544,Sheet1!C13,'Group Composition (List View)'!$L$2:$L$1544,1)</f>
        <v>26</v>
      </c>
      <c r="J13" s="5">
        <f>COUNTIFS('Group Composition (List View)'!$F$2:$F$1544,Sheet1!C13,'Group Composition (List View)'!$L$2:$L$1544,0)</f>
        <v>0</v>
      </c>
      <c r="K13" s="5">
        <f>COUNTIFS('Group Composition (List View)'!$F$2:$F$1544,Sheet1!C13,'Group Composition (List View)'!$M$2:$M$1544,1)</f>
        <v>7</v>
      </c>
      <c r="L13" s="5">
        <f>COUNTIFS('Group Composition (List View)'!$F$2:$F$1544,Sheet1!C13,'Group Composition (List View)'!$M$2:$M$1544,0)</f>
        <v>19</v>
      </c>
      <c r="M13" s="5">
        <f>COUNTIFS('Group Composition (List View)'!$F$2:$F$1544,Sheet1!C13,'Group Composition (List View)'!$N$2:$N$1544,1)</f>
        <v>26</v>
      </c>
      <c r="N13" s="5">
        <f>COUNTIFS('Group Composition (List View)'!$F$2:$F$1544,Sheet1!C13,'Group Composition (List View)'!$N$2:$N$1544,0)</f>
        <v>1</v>
      </c>
      <c r="O13" s="5">
        <f>COUNTIFS('Group Composition (List View)'!$F$2:$F$1544,Sheet1!C13,'Group Composition (List View)'!$O$2:$O$1544,1)</f>
        <v>27</v>
      </c>
      <c r="P13" s="5">
        <f>COUNTIFS('Group Composition (List View)'!$F$2:$F$1544,Sheet1!C13,'Group Composition (List View)'!$O$2:$O$1544,0)</f>
        <v>1</v>
      </c>
      <c r="Q13" s="5">
        <f>D13-(COUNTIFS('Group Composition (List View)'!$F$2:$F$1544,Sheet1!C13,'Group Composition (List View)'!$O$2:$O$1544,""))</f>
        <v>28</v>
      </c>
    </row>
    <row r="14" spans="3:38">
      <c r="C14" t="s">
        <v>233</v>
      </c>
      <c r="D14" s="5">
        <f>COUNTIF('Group Composition (List View)'!$F$2:$F$1544,Sheet1!C14)</f>
        <v>29</v>
      </c>
      <c r="E14" s="5">
        <f>COUNTIFS('Group Composition (List View)'!$F$2:$F$1544,Sheet1!C14,'Group Composition (List View)'!$J$2:$J$1544,1)</f>
        <v>3</v>
      </c>
      <c r="F14" s="5">
        <f>COUNTIFS('Group Composition (List View)'!$F$2:$F$1544,Sheet1!C14,'Group Composition (List View)'!$J$2:$J$1544,0)</f>
        <v>1</v>
      </c>
      <c r="G14" s="5">
        <f>COUNTIFS('Group Composition (List View)'!$F$2:$F$1544,Sheet1!C14,'Group Composition (List View)'!$K$2:$K$1544,1)</f>
        <v>1</v>
      </c>
      <c r="H14" s="5">
        <f>COUNTIFS('Group Composition (List View)'!$F$2:$F$1544,Sheet1!C14,'Group Composition (List View)'!$K$2:$K$1544,0)</f>
        <v>3</v>
      </c>
      <c r="I14" s="5">
        <f>COUNTIFS('Group Composition (List View)'!$F$2:$F$1544,Sheet1!C14,'Group Composition (List View)'!$L$2:$L$1544,1)</f>
        <v>3</v>
      </c>
      <c r="J14" s="5">
        <f>COUNTIFS('Group Composition (List View)'!$F$2:$F$1544,Sheet1!C14,'Group Composition (List View)'!$L$2:$L$1544,0)</f>
        <v>1</v>
      </c>
      <c r="K14" s="5">
        <f>COUNTIFS('Group Composition (List View)'!$F$2:$F$1544,Sheet1!C14,'Group Composition (List View)'!$M$2:$M$1544,1)</f>
        <v>1</v>
      </c>
      <c r="L14" s="5">
        <f>COUNTIFS('Group Composition (List View)'!$F$2:$F$1544,Sheet1!C14,'Group Composition (List View)'!$M$2:$M$1544,0)</f>
        <v>3</v>
      </c>
      <c r="M14" s="5">
        <f>COUNTIFS('Group Composition (List View)'!$F$2:$F$1544,Sheet1!C14,'Group Composition (List View)'!$N$2:$N$1544,1)</f>
        <v>2</v>
      </c>
      <c r="N14" s="5">
        <f>COUNTIFS('Group Composition (List View)'!$F$2:$F$1544,Sheet1!C14,'Group Composition (List View)'!$N$2:$N$1544,0)</f>
        <v>2</v>
      </c>
      <c r="O14" s="5">
        <f>COUNTIFS('Group Composition (List View)'!$F$2:$F$1544,Sheet1!C14,'Group Composition (List View)'!$O$2:$O$1544,1)</f>
        <v>6</v>
      </c>
      <c r="P14" s="5">
        <f>COUNTIFS('Group Composition (List View)'!$F$2:$F$1544,Sheet1!C14,'Group Composition (List View)'!$O$2:$O$1544,0)</f>
        <v>9</v>
      </c>
      <c r="Q14" s="5">
        <f>D14-(COUNTIFS('Group Composition (List View)'!$F$2:$F$1544,Sheet1!C14,'Group Composition (List View)'!$O$2:$O$1544,""))</f>
        <v>15</v>
      </c>
    </row>
    <row r="15" spans="3:38">
      <c r="C15" t="s">
        <v>569</v>
      </c>
      <c r="D15" s="5">
        <f>COUNTIF('Group Composition (List View)'!$F$2:$F$1544,Sheet1!C15)</f>
        <v>23</v>
      </c>
      <c r="E15" s="5">
        <f>COUNTIFS('Group Composition (List View)'!$F$2:$F$1544,Sheet1!C15,'Group Composition (List View)'!$J$2:$J$1544,1)</f>
        <v>1</v>
      </c>
      <c r="F15" s="5">
        <f>COUNTIFS('Group Composition (List View)'!$F$2:$F$1544,Sheet1!C15,'Group Composition (List View)'!$J$2:$J$1544,0)</f>
        <v>1</v>
      </c>
      <c r="G15" s="5">
        <f>COUNTIFS('Group Composition (List View)'!$F$2:$F$1544,Sheet1!C15,'Group Composition (List View)'!$K$2:$K$1544,1)</f>
        <v>1</v>
      </c>
      <c r="H15" s="5">
        <f>COUNTIFS('Group Composition (List View)'!$F$2:$F$1544,Sheet1!C15,'Group Composition (List View)'!$K$2:$K$1544,0)</f>
        <v>1</v>
      </c>
      <c r="I15" s="5">
        <f>COUNTIFS('Group Composition (List View)'!$F$2:$F$1544,Sheet1!C15,'Group Composition (List View)'!$L$2:$L$1544,1)</f>
        <v>1</v>
      </c>
      <c r="J15" s="5">
        <f>COUNTIFS('Group Composition (List View)'!$F$2:$F$1544,Sheet1!C15,'Group Composition (List View)'!$L$2:$L$1544,0)</f>
        <v>1</v>
      </c>
      <c r="K15" s="5">
        <f>COUNTIFS('Group Composition (List View)'!$F$2:$F$1544,Sheet1!C15,'Group Composition (List View)'!$M$2:$M$1544,1)</f>
        <v>0</v>
      </c>
      <c r="L15" s="5">
        <f>COUNTIFS('Group Composition (List View)'!$F$2:$F$1544,Sheet1!C15,'Group Composition (List View)'!$M$2:$M$1544,0)</f>
        <v>2</v>
      </c>
      <c r="M15" s="5">
        <f>COUNTIFS('Group Composition (List View)'!$F$2:$F$1544,Sheet1!C15,'Group Composition (List View)'!$N$2:$N$1544,1)</f>
        <v>0</v>
      </c>
      <c r="N15" s="5">
        <f>COUNTIFS('Group Composition (List View)'!$F$2:$F$1544,Sheet1!C15,'Group Composition (List View)'!$N$2:$N$1544,0)</f>
        <v>2</v>
      </c>
      <c r="O15" s="5">
        <f>COUNTIFS('Group Composition (List View)'!$F$2:$F$1544,Sheet1!C15,'Group Composition (List View)'!$O$2:$O$1544,1)</f>
        <v>4</v>
      </c>
      <c r="P15" s="5">
        <f>COUNTIFS('Group Composition (List View)'!$F$2:$F$1544,Sheet1!C15,'Group Composition (List View)'!$O$2:$O$1544,0)</f>
        <v>9</v>
      </c>
      <c r="Q15" s="5">
        <f>D15-(COUNTIFS('Group Composition (List View)'!$F$2:$F$1544,Sheet1!C15,'Group Composition (List View)'!$O$2:$O$1544,""))</f>
        <v>13</v>
      </c>
    </row>
    <row r="16" spans="3:38">
      <c r="C16" t="s">
        <v>225</v>
      </c>
      <c r="D16" s="5">
        <f>COUNTIF('Group Composition (List View)'!$F$2:$F$1544,Sheet1!C16)</f>
        <v>22</v>
      </c>
      <c r="E16" s="5">
        <f>COUNTIFS('Group Composition (List View)'!$F$2:$F$1544,Sheet1!C16,'Group Composition (List View)'!$J$2:$J$1544,1)</f>
        <v>6</v>
      </c>
      <c r="F16" s="5">
        <f>COUNTIFS('Group Composition (List View)'!$F$2:$F$1544,Sheet1!C16,'Group Composition (List View)'!$J$2:$J$1544,0)</f>
        <v>6</v>
      </c>
      <c r="G16" s="5">
        <f>COUNTIFS('Group Composition (List View)'!$F$2:$F$1544,Sheet1!C16,'Group Composition (List View)'!$K$2:$K$1544,1)</f>
        <v>4</v>
      </c>
      <c r="H16" s="5">
        <f>COUNTIFS('Group Composition (List View)'!$F$2:$F$1544,Sheet1!C16,'Group Composition (List View)'!$K$2:$K$1544,0)</f>
        <v>2</v>
      </c>
      <c r="I16" s="5">
        <f>COUNTIFS('Group Composition (List View)'!$F$2:$F$1544,Sheet1!C16,'Group Composition (List View)'!$L$2:$L$1544,1)</f>
        <v>6</v>
      </c>
      <c r="J16" s="5">
        <f>COUNTIFS('Group Composition (List View)'!$F$2:$F$1544,Sheet1!C16,'Group Composition (List View)'!$L$2:$L$1544,0)</f>
        <v>0</v>
      </c>
      <c r="K16" s="5">
        <f>COUNTIFS('Group Composition (List View)'!$F$2:$F$1544,Sheet1!C16,'Group Composition (List View)'!$M$2:$M$1544,1)</f>
        <v>0</v>
      </c>
      <c r="L16" s="5">
        <f>COUNTIFS('Group Composition (List View)'!$F$2:$F$1544,Sheet1!C16,'Group Composition (List View)'!$M$2:$M$1544,0)</f>
        <v>6</v>
      </c>
      <c r="M16" s="5">
        <f>COUNTIFS('Group Composition (List View)'!$F$2:$F$1544,Sheet1!C16,'Group Composition (List View)'!$N$2:$N$1544,1)</f>
        <v>4</v>
      </c>
      <c r="N16" s="5">
        <f>COUNTIFS('Group Composition (List View)'!$F$2:$F$1544,Sheet1!C16,'Group Composition (List View)'!$N$2:$N$1544,0)</f>
        <v>4</v>
      </c>
      <c r="O16" s="5">
        <f>COUNTIFS('Group Composition (List View)'!$F$2:$F$1544,Sheet1!C16,'Group Composition (List View)'!$O$2:$O$1544,1)</f>
        <v>16</v>
      </c>
      <c r="P16" s="5">
        <f>COUNTIFS('Group Composition (List View)'!$F$2:$F$1544,Sheet1!C16,'Group Composition (List View)'!$O$2:$O$1544,0)</f>
        <v>4</v>
      </c>
      <c r="Q16" s="5">
        <f>D16-(COUNTIFS('Group Composition (List View)'!$F$2:$F$1544,Sheet1!C16,'Group Composition (List View)'!$O$2:$O$1544,""))</f>
        <v>20</v>
      </c>
    </row>
    <row r="17" spans="3:38">
      <c r="C17" t="s">
        <v>226</v>
      </c>
      <c r="D17" s="5">
        <f>COUNTIF('Group Composition (List View)'!$F$2:$F$1544,Sheet1!C17)</f>
        <v>18</v>
      </c>
      <c r="E17" s="5">
        <f>COUNTIFS('Group Composition (List View)'!$F$2:$F$1544,Sheet1!C17,'Group Composition (List View)'!$J$2:$J$1544,1)</f>
        <v>4</v>
      </c>
      <c r="F17" s="5">
        <f>COUNTIFS('Group Composition (List View)'!$F$2:$F$1544,Sheet1!C17,'Group Composition (List View)'!$J$2:$J$1544,0)</f>
        <v>4</v>
      </c>
      <c r="G17" s="5">
        <f>COUNTIFS('Group Composition (List View)'!$F$2:$F$1544,Sheet1!C17,'Group Composition (List View)'!$K$2:$K$1544,1)</f>
        <v>6</v>
      </c>
      <c r="H17" s="5">
        <f>COUNTIFS('Group Composition (List View)'!$F$2:$F$1544,Sheet1!C17,'Group Composition (List View)'!$K$2:$K$1544,0)</f>
        <v>2</v>
      </c>
      <c r="I17" s="5">
        <f>COUNTIFS('Group Composition (List View)'!$F$2:$F$1544,Sheet1!C17,'Group Composition (List View)'!$L$2:$L$1544,1)</f>
        <v>8</v>
      </c>
      <c r="J17" s="5">
        <f>COUNTIFS('Group Composition (List View)'!$F$2:$F$1544,Sheet1!C17,'Group Composition (List View)'!$L$2:$L$1544,0)</f>
        <v>0</v>
      </c>
      <c r="K17" s="5">
        <f>COUNTIFS('Group Composition (List View)'!$F$2:$F$1544,Sheet1!C17,'Group Composition (List View)'!$M$2:$M$1544,1)</f>
        <v>0</v>
      </c>
      <c r="L17" s="5">
        <f>COUNTIFS('Group Composition (List View)'!$F$2:$F$1544,Sheet1!C17,'Group Composition (List View)'!$M$2:$M$1544,0)</f>
        <v>8</v>
      </c>
      <c r="M17" s="5">
        <f>COUNTIFS('Group Composition (List View)'!$F$2:$F$1544,Sheet1!C17,'Group Composition (List View)'!$N$2:$N$1544,1)</f>
        <v>4</v>
      </c>
      <c r="N17" s="5">
        <f>COUNTIFS('Group Composition (List View)'!$F$2:$F$1544,Sheet1!C17,'Group Composition (List View)'!$N$2:$N$1544,0)</f>
        <v>4</v>
      </c>
      <c r="O17" s="5">
        <f>COUNTIFS('Group Composition (List View)'!$F$2:$F$1544,Sheet1!C17,'Group Composition (List View)'!$O$2:$O$1544,1)</f>
        <v>12</v>
      </c>
      <c r="P17" s="5">
        <f>COUNTIFS('Group Composition (List View)'!$F$2:$F$1544,Sheet1!C17,'Group Composition (List View)'!$O$2:$O$1544,0)</f>
        <v>4</v>
      </c>
      <c r="Q17" s="5">
        <f>D17-(COUNTIFS('Group Composition (List View)'!$F$2:$F$1544,Sheet1!C17,'Group Composition (List View)'!$O$2:$O$1544,""))</f>
        <v>16</v>
      </c>
      <c r="S17" t="s">
        <v>614</v>
      </c>
      <c r="T17" t="s">
        <v>601</v>
      </c>
      <c r="U17" t="s">
        <v>626</v>
      </c>
      <c r="V17" t="s">
        <v>627</v>
      </c>
      <c r="W17" s="5" t="s">
        <v>625</v>
      </c>
      <c r="X17" t="s">
        <v>602</v>
      </c>
      <c r="Y17" t="s">
        <v>609</v>
      </c>
      <c r="Z17" s="5" t="s">
        <v>625</v>
      </c>
      <c r="AA17" t="s">
        <v>603</v>
      </c>
      <c r="AB17" t="s">
        <v>613</v>
      </c>
      <c r="AC17" s="5" t="s">
        <v>625</v>
      </c>
      <c r="AD17" t="s">
        <v>604</v>
      </c>
      <c r="AE17" t="s">
        <v>612</v>
      </c>
      <c r="AF17" s="5" t="s">
        <v>625</v>
      </c>
      <c r="AG17" t="s">
        <v>605</v>
      </c>
      <c r="AH17" t="s">
        <v>611</v>
      </c>
      <c r="AI17" s="5" t="s">
        <v>625</v>
      </c>
      <c r="AJ17" t="s">
        <v>606</v>
      </c>
      <c r="AK17" t="s">
        <v>610</v>
      </c>
      <c r="AL17" s="5" t="s">
        <v>625</v>
      </c>
    </row>
    <row r="18" spans="3:38">
      <c r="C18" t="s">
        <v>231</v>
      </c>
      <c r="D18" s="5">
        <f>COUNTIF('Group Composition (List View)'!$F$2:$F$1544,Sheet1!C18)</f>
        <v>53</v>
      </c>
      <c r="E18" s="5">
        <f>COUNTIFS('Group Composition (List View)'!$F$2:$F$1544,Sheet1!C18,'Group Composition (List View)'!$J$2:$J$1544,1)</f>
        <v>9</v>
      </c>
      <c r="F18" s="5">
        <f>COUNTIFS('Group Composition (List View)'!$F$2:$F$1544,Sheet1!C18,'Group Composition (List View)'!$J$2:$J$1544,0)</f>
        <v>8</v>
      </c>
      <c r="G18" s="5">
        <f>COUNTIFS('Group Composition (List View)'!$F$2:$F$1544,Sheet1!C18,'Group Composition (List View)'!$K$2:$K$1544,1)</f>
        <v>13</v>
      </c>
      <c r="H18" s="5">
        <f>COUNTIFS('Group Composition (List View)'!$F$2:$F$1544,Sheet1!C18,'Group Composition (List View)'!$K$2:$K$1544,0)</f>
        <v>3</v>
      </c>
      <c r="I18" s="5">
        <f>COUNTIFS('Group Composition (List View)'!$F$2:$F$1544,Sheet1!C18,'Group Composition (List View)'!$L$2:$L$1544,1)</f>
        <v>15</v>
      </c>
      <c r="J18" s="5">
        <f>COUNTIFS('Group Composition (List View)'!$F$2:$F$1544,Sheet1!C18,'Group Composition (List View)'!$L$2:$L$1544,0)</f>
        <v>1</v>
      </c>
      <c r="K18" s="5">
        <f>COUNTIFS('Group Composition (List View)'!$F$2:$F$1544,Sheet1!C18,'Group Composition (List View)'!$M$2:$M$1544,1)</f>
        <v>2</v>
      </c>
      <c r="L18" s="5">
        <f>COUNTIFS('Group Composition (List View)'!$F$2:$F$1544,Sheet1!C18,'Group Composition (List View)'!$M$2:$M$1544,0)</f>
        <v>14</v>
      </c>
      <c r="M18" s="5">
        <f>COUNTIFS('Group Composition (List View)'!$F$2:$F$1544,Sheet1!C18,'Group Composition (List View)'!$N$2:$N$1544,1)</f>
        <v>3</v>
      </c>
      <c r="N18" s="5">
        <f>COUNTIFS('Group Composition (List View)'!$F$2:$F$1544,Sheet1!C18,'Group Composition (List View)'!$N$2:$N$1544,0)</f>
        <v>14</v>
      </c>
      <c r="O18" s="5">
        <f>COUNTIFS('Group Composition (List View)'!$F$2:$F$1544,Sheet1!C18,'Group Composition (List View)'!$O$2:$O$1544,1)</f>
        <v>33</v>
      </c>
      <c r="P18" s="5">
        <f>COUNTIFS('Group Composition (List View)'!$F$2:$F$1544,Sheet1!C18,'Group Composition (List View)'!$O$2:$O$1544,0)</f>
        <v>13</v>
      </c>
      <c r="Q18" s="5">
        <f>D18-(COUNTIFS('Group Composition (List View)'!$F$2:$F$1544,Sheet1!C18,'Group Composition (List View)'!$O$2:$O$1544,""))</f>
        <v>46</v>
      </c>
      <c r="S18" t="s">
        <v>615</v>
      </c>
      <c r="T18">
        <v>247</v>
      </c>
      <c r="U18">
        <v>68</v>
      </c>
      <c r="V18">
        <v>28</v>
      </c>
      <c r="W18" s="5">
        <f>T18-U18-V18</f>
        <v>151</v>
      </c>
      <c r="X18">
        <v>35</v>
      </c>
      <c r="Y18">
        <v>41</v>
      </c>
      <c r="Z18" s="5">
        <f>T18-X18-Y18</f>
        <v>171</v>
      </c>
      <c r="AA18">
        <v>74</v>
      </c>
      <c r="AB18">
        <v>2</v>
      </c>
      <c r="AC18" s="5">
        <f>T18-AA18-AB18</f>
        <v>171</v>
      </c>
      <c r="AD18">
        <v>17</v>
      </c>
      <c r="AE18">
        <v>59</v>
      </c>
      <c r="AF18" s="5">
        <f>T18-AD18-AE18</f>
        <v>171</v>
      </c>
      <c r="AG18">
        <v>56</v>
      </c>
      <c r="AH18">
        <v>24</v>
      </c>
      <c r="AI18" s="5">
        <f>T18-AG18-AH18</f>
        <v>167</v>
      </c>
      <c r="AJ18">
        <v>71</v>
      </c>
      <c r="AK18">
        <v>7</v>
      </c>
      <c r="AL18">
        <f>T18-AJ18-AK18</f>
        <v>169</v>
      </c>
    </row>
    <row r="19" spans="3:38">
      <c r="C19" t="s">
        <v>554</v>
      </c>
      <c r="D19" s="5">
        <f>COUNTIF('Group Composition (List View)'!$F$2:$F$1544,Sheet1!C19)</f>
        <v>18</v>
      </c>
      <c r="E19" s="5">
        <f>COUNTIFS('Group Composition (List View)'!$F$2:$F$1544,Sheet1!C19,'Group Composition (List View)'!$J$2:$J$1544,1)</f>
        <v>6</v>
      </c>
      <c r="F19" s="5">
        <f>COUNTIFS('Group Composition (List View)'!$F$2:$F$1544,Sheet1!C19,'Group Composition (List View)'!$J$2:$J$1544,0)</f>
        <v>0</v>
      </c>
      <c r="G19" s="5">
        <f>COUNTIFS('Group Composition (List View)'!$F$2:$F$1544,Sheet1!C19,'Group Composition (List View)'!$K$2:$K$1544,1)</f>
        <v>3</v>
      </c>
      <c r="H19" s="5">
        <f>COUNTIFS('Group Composition (List View)'!$F$2:$F$1544,Sheet1!C19,'Group Composition (List View)'!$K$2:$K$1544,0)</f>
        <v>3</v>
      </c>
      <c r="I19" s="5">
        <f>COUNTIFS('Group Composition (List View)'!$F$2:$F$1544,Sheet1!C19,'Group Composition (List View)'!$L$2:$L$1544,1)</f>
        <v>6</v>
      </c>
      <c r="J19" s="5">
        <f>COUNTIFS('Group Composition (List View)'!$F$2:$F$1544,Sheet1!C19,'Group Composition (List View)'!$L$2:$L$1544,0)</f>
        <v>0</v>
      </c>
      <c r="K19" s="5">
        <f>COUNTIFS('Group Composition (List View)'!$F$2:$F$1544,Sheet1!C19,'Group Composition (List View)'!$M$2:$M$1544,1)</f>
        <v>2</v>
      </c>
      <c r="L19" s="5">
        <f>COUNTIFS('Group Composition (List View)'!$F$2:$F$1544,Sheet1!C19,'Group Composition (List View)'!$M$2:$M$1544,0)</f>
        <v>4</v>
      </c>
      <c r="M19" s="5">
        <f>COUNTIFS('Group Composition (List View)'!$F$2:$F$1544,Sheet1!C19,'Group Composition (List View)'!$N$2:$N$1544,1)</f>
        <v>5</v>
      </c>
      <c r="N19" s="5">
        <f>COUNTIFS('Group Composition (List View)'!$F$2:$F$1544,Sheet1!C19,'Group Composition (List View)'!$N$2:$N$1544,0)</f>
        <v>1</v>
      </c>
      <c r="O19" s="5">
        <f>COUNTIFS('Group Composition (List View)'!$F$2:$F$1544,Sheet1!C19,'Group Composition (List View)'!$O$2:$O$1544,1)</f>
        <v>6</v>
      </c>
      <c r="P19" s="5">
        <f>COUNTIFS('Group Composition (List View)'!$F$2:$F$1544,Sheet1!C19,'Group Composition (List View)'!$O$2:$O$1544,0)</f>
        <v>3</v>
      </c>
      <c r="Q19" s="5">
        <f>D19-(COUNTIFS('Group Composition (List View)'!$F$2:$F$1544,Sheet1!C19,'Group Composition (List View)'!$O$2:$O$1544,""))</f>
        <v>9</v>
      </c>
      <c r="S19" t="s">
        <v>616</v>
      </c>
      <c r="T19">
        <v>53</v>
      </c>
      <c r="U19">
        <v>9</v>
      </c>
      <c r="V19">
        <v>6</v>
      </c>
      <c r="W19" s="5">
        <f t="shared" ref="W19:W26" si="8">T19-U19-V19</f>
        <v>38</v>
      </c>
      <c r="X19">
        <v>12</v>
      </c>
      <c r="Y19">
        <v>3</v>
      </c>
      <c r="Z19" s="5">
        <f t="shared" ref="Z19:Z26" si="9">T19-X19-Y19</f>
        <v>38</v>
      </c>
      <c r="AA19">
        <v>14</v>
      </c>
      <c r="AB19">
        <v>1</v>
      </c>
      <c r="AC19" s="5">
        <f t="shared" ref="AC19:AC26" si="10">T19-AA19-AB19</f>
        <v>38</v>
      </c>
      <c r="AD19">
        <v>2</v>
      </c>
      <c r="AE19">
        <v>13</v>
      </c>
      <c r="AF19" s="5">
        <f t="shared" ref="AF19:AF26" si="11">T19-AD19-AE19</f>
        <v>38</v>
      </c>
      <c r="AG19">
        <v>3</v>
      </c>
      <c r="AH19">
        <v>12</v>
      </c>
      <c r="AI19" s="5">
        <f t="shared" ref="AI19:AI26" si="12">T19-AG19-AH19</f>
        <v>38</v>
      </c>
      <c r="AJ19">
        <v>12</v>
      </c>
      <c r="AK19">
        <v>3</v>
      </c>
      <c r="AL19" s="5">
        <f t="shared" ref="AL19:AL26" si="13">T19-AJ19-AK19</f>
        <v>38</v>
      </c>
    </row>
    <row r="20" spans="3:38">
      <c r="C20" t="s">
        <v>568</v>
      </c>
      <c r="D20" s="5">
        <f>COUNTIF('Group Composition (List View)'!$F$2:$F$1544,Sheet1!C20)</f>
        <v>25</v>
      </c>
      <c r="E20" s="5">
        <f>COUNTIFS('Group Composition (List View)'!$F$2:$F$1544,Sheet1!C20,'Group Composition (List View)'!$J$2:$J$1544,1)</f>
        <v>9</v>
      </c>
      <c r="F20" s="5">
        <f>COUNTIFS('Group Composition (List View)'!$F$2:$F$1544,Sheet1!C20,'Group Composition (List View)'!$J$2:$J$1544,0)</f>
        <v>1</v>
      </c>
      <c r="G20" s="5">
        <f>COUNTIFS('Group Composition (List View)'!$F$2:$F$1544,Sheet1!C20,'Group Composition (List View)'!$K$2:$K$1544,1)</f>
        <v>5</v>
      </c>
      <c r="H20" s="5">
        <f>COUNTIFS('Group Composition (List View)'!$F$2:$F$1544,Sheet1!C20,'Group Composition (List View)'!$K$2:$K$1544,0)</f>
        <v>4</v>
      </c>
      <c r="I20" s="5">
        <f>COUNTIFS('Group Composition (List View)'!$F$2:$F$1544,Sheet1!C20,'Group Composition (List View)'!$L$2:$L$1544,1)</f>
        <v>9</v>
      </c>
      <c r="J20" s="5">
        <f>COUNTIFS('Group Composition (List View)'!$F$2:$F$1544,Sheet1!C20,'Group Composition (List View)'!$L$2:$L$1544,0)</f>
        <v>0</v>
      </c>
      <c r="K20" s="5">
        <f>COUNTIFS('Group Composition (List View)'!$F$2:$F$1544,Sheet1!C20,'Group Composition (List View)'!$M$2:$M$1544,1)</f>
        <v>3</v>
      </c>
      <c r="L20" s="5">
        <f>COUNTIFS('Group Composition (List View)'!$F$2:$F$1544,Sheet1!C20,'Group Composition (List View)'!$M$2:$M$1544,0)</f>
        <v>6</v>
      </c>
      <c r="M20" s="5">
        <f>COUNTIFS('Group Composition (List View)'!$F$2:$F$1544,Sheet1!C20,'Group Composition (List View)'!$N$2:$N$1544,1)</f>
        <v>7</v>
      </c>
      <c r="N20" s="5">
        <f>COUNTIFS('Group Composition (List View)'!$F$2:$F$1544,Sheet1!C20,'Group Composition (List View)'!$N$2:$N$1544,0)</f>
        <v>3</v>
      </c>
      <c r="O20" s="5">
        <f>COUNTIFS('Group Composition (List View)'!$F$2:$F$1544,Sheet1!C20,'Group Composition (List View)'!$O$2:$O$1544,1)</f>
        <v>10</v>
      </c>
      <c r="P20" s="5">
        <f>COUNTIFS('Group Composition (List View)'!$F$2:$F$1544,Sheet1!C20,'Group Composition (List View)'!$O$2:$O$1544,0)</f>
        <v>5</v>
      </c>
      <c r="Q20" s="5">
        <f>D20-(COUNTIFS('Group Composition (List View)'!$F$2:$F$1544,Sheet1!C20,'Group Composition (List View)'!$O$2:$O$1544,""))</f>
        <v>15</v>
      </c>
      <c r="S20" t="s">
        <v>617</v>
      </c>
      <c r="T20">
        <v>25</v>
      </c>
      <c r="U20">
        <v>8</v>
      </c>
      <c r="V20">
        <v>1</v>
      </c>
      <c r="W20" s="5">
        <f t="shared" si="8"/>
        <v>16</v>
      </c>
      <c r="X20">
        <v>4</v>
      </c>
      <c r="Y20">
        <v>3</v>
      </c>
      <c r="Z20" s="5">
        <f t="shared" si="9"/>
        <v>18</v>
      </c>
      <c r="AA20">
        <v>7</v>
      </c>
      <c r="AB20">
        <v>0</v>
      </c>
      <c r="AC20" s="5">
        <f t="shared" si="10"/>
        <v>18</v>
      </c>
      <c r="AD20">
        <v>3</v>
      </c>
      <c r="AE20">
        <v>4</v>
      </c>
      <c r="AF20" s="5">
        <f t="shared" si="11"/>
        <v>18</v>
      </c>
      <c r="AG20">
        <v>7</v>
      </c>
      <c r="AH20">
        <v>2</v>
      </c>
      <c r="AI20" s="5">
        <f t="shared" si="12"/>
        <v>16</v>
      </c>
      <c r="AJ20">
        <v>7</v>
      </c>
      <c r="AK20">
        <v>1</v>
      </c>
      <c r="AL20" s="5">
        <f t="shared" si="13"/>
        <v>17</v>
      </c>
    </row>
    <row r="21" spans="3:38">
      <c r="C21" t="s">
        <v>190</v>
      </c>
      <c r="D21" s="5">
        <f>COUNTIF('Group Composition (List View)'!$F$2:$F$1544,Sheet1!C21)</f>
        <v>32</v>
      </c>
      <c r="E21" s="5">
        <f>COUNTIFS('Group Composition (List View)'!$F$2:$F$1544,Sheet1!C21,'Group Composition (List View)'!$J$2:$J$1544,1)</f>
        <v>7</v>
      </c>
      <c r="F21" s="5">
        <f>COUNTIFS('Group Composition (List View)'!$F$2:$F$1544,Sheet1!C21,'Group Composition (List View)'!$J$2:$J$1544,0)</f>
        <v>5</v>
      </c>
      <c r="G21" s="5">
        <f>COUNTIFS('Group Composition (List View)'!$F$2:$F$1544,Sheet1!C21,'Group Composition (List View)'!$K$2:$K$1544,1)</f>
        <v>12</v>
      </c>
      <c r="H21" s="5">
        <f>COUNTIFS('Group Composition (List View)'!$F$2:$F$1544,Sheet1!C21,'Group Composition (List View)'!$K$2:$K$1544,0)</f>
        <v>0</v>
      </c>
      <c r="I21" s="5">
        <f>COUNTIFS('Group Composition (List View)'!$F$2:$F$1544,Sheet1!C21,'Group Composition (List View)'!$L$2:$L$1544,1)</f>
        <v>12</v>
      </c>
      <c r="J21" s="5">
        <f>COUNTIFS('Group Composition (List View)'!$F$2:$F$1544,Sheet1!C21,'Group Composition (List View)'!$L$2:$L$1544,0)</f>
        <v>0</v>
      </c>
      <c r="K21" s="5">
        <f>COUNTIFS('Group Composition (List View)'!$F$2:$F$1544,Sheet1!C21,'Group Composition (List View)'!$M$2:$M$1544,1)</f>
        <v>3</v>
      </c>
      <c r="L21" s="5">
        <f>COUNTIFS('Group Composition (List View)'!$F$2:$F$1544,Sheet1!C21,'Group Composition (List View)'!$M$2:$M$1544,0)</f>
        <v>9</v>
      </c>
      <c r="M21" s="5">
        <f>COUNTIFS('Group Composition (List View)'!$F$2:$F$1544,Sheet1!C21,'Group Composition (List View)'!$N$2:$N$1544,1)</f>
        <v>5</v>
      </c>
      <c r="N21" s="5">
        <f>COUNTIFS('Group Composition (List View)'!$F$2:$F$1544,Sheet1!C21,'Group Composition (List View)'!$N$2:$N$1544,0)</f>
        <v>7</v>
      </c>
      <c r="O21" s="5">
        <f>COUNTIFS('Group Composition (List View)'!$F$2:$F$1544,Sheet1!C21,'Group Composition (List View)'!$O$2:$O$1544,1)</f>
        <v>22</v>
      </c>
      <c r="P21" s="5">
        <f>COUNTIFS('Group Composition (List View)'!$F$2:$F$1544,Sheet1!C21,'Group Composition (List View)'!$O$2:$O$1544,0)</f>
        <v>7</v>
      </c>
      <c r="Q21" s="5">
        <f>D21-(COUNTIFS('Group Composition (List View)'!$F$2:$F$1544,Sheet1!C21,'Group Composition (List View)'!$O$2:$O$1544,""))</f>
        <v>29</v>
      </c>
      <c r="S21" t="s">
        <v>618</v>
      </c>
      <c r="T21">
        <v>14</v>
      </c>
      <c r="U21">
        <v>4</v>
      </c>
      <c r="V21">
        <v>2</v>
      </c>
      <c r="W21" s="5">
        <f t="shared" si="8"/>
        <v>8</v>
      </c>
      <c r="X21">
        <v>5</v>
      </c>
      <c r="Y21">
        <v>1</v>
      </c>
      <c r="Z21" s="5">
        <f t="shared" si="9"/>
        <v>8</v>
      </c>
      <c r="AA21">
        <v>6</v>
      </c>
      <c r="AB21">
        <v>0</v>
      </c>
      <c r="AC21" s="5">
        <f t="shared" si="10"/>
        <v>8</v>
      </c>
      <c r="AD21">
        <v>2</v>
      </c>
      <c r="AE21">
        <v>4</v>
      </c>
      <c r="AF21" s="5">
        <f t="shared" si="11"/>
        <v>8</v>
      </c>
      <c r="AG21">
        <v>3</v>
      </c>
      <c r="AH21">
        <v>3</v>
      </c>
      <c r="AI21" s="5">
        <f t="shared" si="12"/>
        <v>8</v>
      </c>
      <c r="AJ21">
        <v>5</v>
      </c>
      <c r="AK21">
        <v>1</v>
      </c>
      <c r="AL21" s="5">
        <f t="shared" si="13"/>
        <v>8</v>
      </c>
    </row>
    <row r="22" spans="3:38">
      <c r="C22" t="s">
        <v>235</v>
      </c>
      <c r="D22" s="5">
        <f>COUNTIF('Group Composition (List View)'!$F$2:$F$1544,Sheet1!C22)</f>
        <v>48</v>
      </c>
      <c r="E22" s="5">
        <f>COUNTIFS('Group Composition (List View)'!$F$2:$F$1544,Sheet1!C22,'Group Composition (List View)'!$J$2:$J$1544,1)</f>
        <v>8</v>
      </c>
      <c r="F22" s="5">
        <f>COUNTIFS('Group Composition (List View)'!$F$2:$F$1544,Sheet1!C22,'Group Composition (List View)'!$J$2:$J$1544,0)</f>
        <v>10</v>
      </c>
      <c r="G22" s="5">
        <f>COUNTIFS('Group Composition (List View)'!$F$2:$F$1544,Sheet1!C22,'Group Composition (List View)'!$K$2:$K$1544,1)</f>
        <v>14</v>
      </c>
      <c r="H22" s="5">
        <f>COUNTIFS('Group Composition (List View)'!$F$2:$F$1544,Sheet1!C22,'Group Composition (List View)'!$K$2:$K$1544,0)</f>
        <v>2</v>
      </c>
      <c r="I22" s="5">
        <f>COUNTIFS('Group Composition (List View)'!$F$2:$F$1544,Sheet1!C22,'Group Composition (List View)'!$L$2:$L$1544,1)</f>
        <v>15</v>
      </c>
      <c r="J22" s="5">
        <f>COUNTIFS('Group Composition (List View)'!$F$2:$F$1544,Sheet1!C22,'Group Composition (List View)'!$L$2:$L$1544,0)</f>
        <v>1</v>
      </c>
      <c r="K22" s="5">
        <f>COUNTIFS('Group Composition (List View)'!$F$2:$F$1544,Sheet1!C22,'Group Composition (List View)'!$M$2:$M$1544,1)</f>
        <v>1</v>
      </c>
      <c r="L22" s="5">
        <f>COUNTIFS('Group Composition (List View)'!$F$2:$F$1544,Sheet1!C22,'Group Composition (List View)'!$M$2:$M$1544,0)</f>
        <v>15</v>
      </c>
      <c r="M22" s="5">
        <f>COUNTIFS('Group Composition (List View)'!$F$2:$F$1544,Sheet1!C22,'Group Composition (List View)'!$N$2:$N$1544,1)</f>
        <v>2</v>
      </c>
      <c r="N22" s="5">
        <f>COUNTIFS('Group Composition (List View)'!$F$2:$F$1544,Sheet1!C22,'Group Composition (List View)'!$N$2:$N$1544,0)</f>
        <v>16</v>
      </c>
      <c r="O22" s="5">
        <f>COUNTIFS('Group Composition (List View)'!$F$2:$F$1544,Sheet1!C22,'Group Composition (List View)'!$O$2:$O$1544,1)</f>
        <v>31</v>
      </c>
      <c r="P22" s="5">
        <f>COUNTIFS('Group Composition (List View)'!$F$2:$F$1544,Sheet1!C22,'Group Composition (List View)'!$O$2:$O$1544,0)</f>
        <v>15</v>
      </c>
      <c r="Q22" s="5">
        <f>D22-(COUNTIFS('Group Composition (List View)'!$F$2:$F$1544,Sheet1!C22,'Group Composition (List View)'!$O$2:$O$1544,""))</f>
        <v>46</v>
      </c>
      <c r="S22" t="s">
        <v>619</v>
      </c>
      <c r="T22">
        <v>18</v>
      </c>
      <c r="U22">
        <v>7</v>
      </c>
      <c r="V22">
        <v>3</v>
      </c>
      <c r="W22" s="5">
        <f t="shared" si="8"/>
        <v>8</v>
      </c>
      <c r="X22">
        <v>3</v>
      </c>
      <c r="Y22">
        <v>5</v>
      </c>
      <c r="Z22" s="5">
        <f t="shared" si="9"/>
        <v>10</v>
      </c>
      <c r="AA22">
        <v>8</v>
      </c>
      <c r="AB22">
        <v>0</v>
      </c>
      <c r="AC22" s="5">
        <f t="shared" si="10"/>
        <v>10</v>
      </c>
      <c r="AD22">
        <v>0</v>
      </c>
      <c r="AE22">
        <v>8</v>
      </c>
      <c r="AF22" s="5">
        <f t="shared" si="11"/>
        <v>10</v>
      </c>
      <c r="AG22">
        <v>7</v>
      </c>
      <c r="AH22">
        <v>2</v>
      </c>
      <c r="AI22" s="5">
        <f t="shared" si="12"/>
        <v>9</v>
      </c>
      <c r="AJ22">
        <v>7</v>
      </c>
      <c r="AK22">
        <v>1</v>
      </c>
      <c r="AL22" s="5">
        <f t="shared" si="13"/>
        <v>10</v>
      </c>
    </row>
    <row r="23" spans="3:38">
      <c r="C23" t="s">
        <v>236</v>
      </c>
      <c r="D23" s="5">
        <f>COUNTIF('Group Composition (List View)'!$F$2:$F$1544,Sheet1!C23)</f>
        <v>53</v>
      </c>
      <c r="E23" s="5">
        <f>COUNTIFS('Group Composition (List View)'!$F$2:$F$1544,Sheet1!C23,'Group Composition (List View)'!$J$2:$J$1544,1)</f>
        <v>4</v>
      </c>
      <c r="F23" s="5">
        <f>COUNTIFS('Group Composition (List View)'!$F$2:$F$1544,Sheet1!C23,'Group Composition (List View)'!$J$2:$J$1544,0)</f>
        <v>8</v>
      </c>
      <c r="G23" s="5">
        <f>COUNTIFS('Group Composition (List View)'!$F$2:$F$1544,Sheet1!C23,'Group Composition (List View)'!$K$2:$K$1544,1)</f>
        <v>5</v>
      </c>
      <c r="H23" s="5">
        <f>COUNTIFS('Group Composition (List View)'!$F$2:$F$1544,Sheet1!C23,'Group Composition (List View)'!$K$2:$K$1544,0)</f>
        <v>5</v>
      </c>
      <c r="I23" s="5">
        <f>COUNTIFS('Group Composition (List View)'!$F$2:$F$1544,Sheet1!C23,'Group Composition (List View)'!$L$2:$L$1544,1)</f>
        <v>10</v>
      </c>
      <c r="J23" s="5">
        <f>COUNTIFS('Group Composition (List View)'!$F$2:$F$1544,Sheet1!C23,'Group Composition (List View)'!$L$2:$L$1544,0)</f>
        <v>0</v>
      </c>
      <c r="K23" s="5">
        <f>COUNTIFS('Group Composition (List View)'!$F$2:$F$1544,Sheet1!C23,'Group Composition (List View)'!$M$2:$M$1544,1)</f>
        <v>0</v>
      </c>
      <c r="L23" s="5">
        <f>COUNTIFS('Group Composition (List View)'!$F$2:$F$1544,Sheet1!C23,'Group Composition (List View)'!$M$2:$M$1544,0)</f>
        <v>10</v>
      </c>
      <c r="M23" s="5">
        <f>COUNTIFS('Group Composition (List View)'!$F$2:$F$1544,Sheet1!C23,'Group Composition (List View)'!$N$2:$N$1544,1)</f>
        <v>4</v>
      </c>
      <c r="N23" s="5">
        <f>COUNTIFS('Group Composition (List View)'!$F$2:$F$1544,Sheet1!C23,'Group Composition (List View)'!$N$2:$N$1544,0)</f>
        <v>6</v>
      </c>
      <c r="O23" s="5">
        <f>COUNTIFS('Group Composition (List View)'!$F$2:$F$1544,Sheet1!C23,'Group Composition (List View)'!$O$2:$O$1544,1)</f>
        <v>17</v>
      </c>
      <c r="P23" s="5">
        <f>COUNTIFS('Group Composition (List View)'!$F$2:$F$1544,Sheet1!C23,'Group Composition (List View)'!$O$2:$O$1544,0)</f>
        <v>18</v>
      </c>
      <c r="Q23" s="5">
        <f>D23-(COUNTIFS('Group Composition (List View)'!$F$2:$F$1544,Sheet1!C23,'Group Composition (List View)'!$O$2:$O$1544,""))</f>
        <v>35</v>
      </c>
      <c r="S23" t="s">
        <v>620</v>
      </c>
      <c r="T23">
        <v>102</v>
      </c>
      <c r="U23">
        <v>10</v>
      </c>
      <c r="V23">
        <v>14</v>
      </c>
      <c r="W23" s="5">
        <f t="shared" si="8"/>
        <v>78</v>
      </c>
      <c r="X23">
        <v>6</v>
      </c>
      <c r="Y23">
        <v>14</v>
      </c>
      <c r="Z23" s="5">
        <f t="shared" si="9"/>
        <v>82</v>
      </c>
      <c r="AA23">
        <v>20</v>
      </c>
      <c r="AB23">
        <v>0</v>
      </c>
      <c r="AC23" s="5">
        <f t="shared" si="10"/>
        <v>82</v>
      </c>
      <c r="AD23">
        <v>4</v>
      </c>
      <c r="AE23">
        <v>16</v>
      </c>
      <c r="AF23" s="5">
        <f t="shared" si="11"/>
        <v>82</v>
      </c>
      <c r="AG23">
        <v>16</v>
      </c>
      <c r="AH23">
        <v>4</v>
      </c>
      <c r="AI23" s="5">
        <f t="shared" si="12"/>
        <v>82</v>
      </c>
      <c r="AJ23">
        <v>20</v>
      </c>
      <c r="AK23">
        <v>0</v>
      </c>
      <c r="AL23" s="5">
        <f t="shared" si="13"/>
        <v>82</v>
      </c>
    </row>
    <row r="24" spans="3:38">
      <c r="C24" t="s">
        <v>237</v>
      </c>
      <c r="D24" s="5">
        <f>COUNTIF('Group Composition (List View)'!$F$2:$F$1544,Sheet1!C24)</f>
        <v>28</v>
      </c>
      <c r="E24" s="5">
        <f>COUNTIFS('Group Composition (List View)'!$F$2:$F$1544,Sheet1!C24,'Group Composition (List View)'!$J$2:$J$1544,1)</f>
        <v>1</v>
      </c>
      <c r="F24" s="5">
        <f>COUNTIFS('Group Composition (List View)'!$F$2:$F$1544,Sheet1!C24,'Group Composition (List View)'!$J$2:$J$1544,0)</f>
        <v>6</v>
      </c>
      <c r="G24" s="5">
        <f>COUNTIFS('Group Composition (List View)'!$F$2:$F$1544,Sheet1!C24,'Group Composition (List View)'!$K$2:$K$1544,1)</f>
        <v>2</v>
      </c>
      <c r="H24" s="5">
        <f>COUNTIFS('Group Composition (List View)'!$F$2:$F$1544,Sheet1!C24,'Group Composition (List View)'!$K$2:$K$1544,0)</f>
        <v>3</v>
      </c>
      <c r="I24" s="5">
        <f>COUNTIFS('Group Composition (List View)'!$F$2:$F$1544,Sheet1!C24,'Group Composition (List View)'!$L$2:$L$1544,1)</f>
        <v>5</v>
      </c>
      <c r="J24" s="5">
        <f>COUNTIFS('Group Composition (List View)'!$F$2:$F$1544,Sheet1!C24,'Group Composition (List View)'!$L$2:$L$1544,0)</f>
        <v>0</v>
      </c>
      <c r="K24" s="5">
        <f>COUNTIFS('Group Composition (List View)'!$F$2:$F$1544,Sheet1!C24,'Group Composition (List View)'!$M$2:$M$1544,1)</f>
        <v>0</v>
      </c>
      <c r="L24" s="5">
        <f>COUNTIFS('Group Composition (List View)'!$F$2:$F$1544,Sheet1!C24,'Group Composition (List View)'!$M$2:$M$1544,0)</f>
        <v>5</v>
      </c>
      <c r="M24" s="5">
        <f>COUNTIFS('Group Composition (List View)'!$F$2:$F$1544,Sheet1!C24,'Group Composition (List View)'!$N$2:$N$1544,1)</f>
        <v>3</v>
      </c>
      <c r="N24" s="5">
        <f>COUNTIFS('Group Composition (List View)'!$F$2:$F$1544,Sheet1!C24,'Group Composition (List View)'!$N$2:$N$1544,0)</f>
        <v>2</v>
      </c>
      <c r="O24" s="5">
        <f>COUNTIFS('Group Composition (List View)'!$F$2:$F$1544,Sheet1!C24,'Group Composition (List View)'!$O$2:$O$1544,1)</f>
        <v>5</v>
      </c>
      <c r="P24" s="5">
        <f>COUNTIFS('Group Composition (List View)'!$F$2:$F$1544,Sheet1!C24,'Group Composition (List View)'!$O$2:$O$1544,0)</f>
        <v>7</v>
      </c>
      <c r="Q24" s="5">
        <f>D24-(COUNTIFS('Group Composition (List View)'!$F$2:$F$1544,Sheet1!C24,'Group Composition (List View)'!$O$2:$O$1544,""))</f>
        <v>12</v>
      </c>
      <c r="S24" t="s">
        <v>621</v>
      </c>
      <c r="T24">
        <v>6</v>
      </c>
      <c r="U24">
        <v>1</v>
      </c>
      <c r="V24">
        <v>1</v>
      </c>
      <c r="W24" s="5">
        <f t="shared" si="8"/>
        <v>4</v>
      </c>
      <c r="X24">
        <v>0</v>
      </c>
      <c r="Y24">
        <v>2</v>
      </c>
      <c r="Z24" s="5">
        <f t="shared" si="9"/>
        <v>4</v>
      </c>
      <c r="AA24">
        <v>2</v>
      </c>
      <c r="AB24">
        <v>0</v>
      </c>
      <c r="AC24" s="5">
        <f t="shared" si="10"/>
        <v>4</v>
      </c>
      <c r="AD24">
        <v>1</v>
      </c>
      <c r="AE24">
        <v>1</v>
      </c>
      <c r="AF24" s="5">
        <f t="shared" si="11"/>
        <v>4</v>
      </c>
      <c r="AG24">
        <v>2</v>
      </c>
      <c r="AH24">
        <v>0</v>
      </c>
      <c r="AI24" s="5">
        <f t="shared" si="12"/>
        <v>4</v>
      </c>
      <c r="AJ24">
        <v>2</v>
      </c>
      <c r="AK24">
        <v>0</v>
      </c>
      <c r="AL24" s="5">
        <f t="shared" si="13"/>
        <v>4</v>
      </c>
    </row>
    <row r="25" spans="3:38">
      <c r="C25" t="s">
        <v>238</v>
      </c>
      <c r="D25" s="5">
        <f>COUNTIF('Group Composition (List View)'!$F$2:$F$1544,Sheet1!C25)</f>
        <v>8</v>
      </c>
      <c r="E25" s="5">
        <f>COUNTIFS('Group Composition (List View)'!$F$2:$F$1544,Sheet1!C25,'Group Composition (List View)'!$J$2:$J$1544,1)</f>
        <v>1</v>
      </c>
      <c r="F25" s="5">
        <f>COUNTIFS('Group Composition (List View)'!$F$2:$F$1544,Sheet1!C25,'Group Composition (List View)'!$J$2:$J$1544,0)</f>
        <v>0</v>
      </c>
      <c r="G25" s="5">
        <f>COUNTIFS('Group Composition (List View)'!$F$2:$F$1544,Sheet1!C25,'Group Composition (List View)'!$K$2:$K$1544,1)</f>
        <v>0</v>
      </c>
      <c r="H25" s="5">
        <f>COUNTIFS('Group Composition (List View)'!$F$2:$F$1544,Sheet1!C25,'Group Composition (List View)'!$K$2:$K$1544,0)</f>
        <v>1</v>
      </c>
      <c r="I25" s="5">
        <f>COUNTIFS('Group Composition (List View)'!$F$2:$F$1544,Sheet1!C25,'Group Composition (List View)'!$L$2:$L$1544,1)</f>
        <v>1</v>
      </c>
      <c r="J25" s="5">
        <f>COUNTIFS('Group Composition (List View)'!$F$2:$F$1544,Sheet1!C25,'Group Composition (List View)'!$L$2:$L$1544,0)</f>
        <v>0</v>
      </c>
      <c r="K25" s="5">
        <f>COUNTIFS('Group Composition (List View)'!$F$2:$F$1544,Sheet1!C25,'Group Composition (List View)'!$M$2:$M$1544,1)</f>
        <v>0</v>
      </c>
      <c r="L25" s="5">
        <f>COUNTIFS('Group Composition (List View)'!$F$2:$F$1544,Sheet1!C25,'Group Composition (List View)'!$M$2:$M$1544,0)</f>
        <v>1</v>
      </c>
      <c r="M25" s="5">
        <f>COUNTIFS('Group Composition (List View)'!$F$2:$F$1544,Sheet1!C25,'Group Composition (List View)'!$N$2:$N$1544,1)</f>
        <v>1</v>
      </c>
      <c r="N25" s="5">
        <f>COUNTIFS('Group Composition (List View)'!$F$2:$F$1544,Sheet1!C25,'Group Composition (List View)'!$N$2:$N$1544,0)</f>
        <v>0</v>
      </c>
      <c r="O25" s="5">
        <f>COUNTIFS('Group Composition (List View)'!$F$2:$F$1544,Sheet1!C25,'Group Composition (List View)'!$O$2:$O$1544,1)</f>
        <v>1</v>
      </c>
      <c r="P25" s="5">
        <f>COUNTIFS('Group Composition (List View)'!$F$2:$F$1544,Sheet1!C25,'Group Composition (List View)'!$O$2:$O$1544,0)</f>
        <v>5</v>
      </c>
      <c r="Q25" s="5">
        <f>D25-(COUNTIFS('Group Composition (List View)'!$F$2:$F$1544,Sheet1!C25,'Group Composition (List View)'!$O$2:$O$1544,""))</f>
        <v>6</v>
      </c>
      <c r="S25" t="s">
        <v>622</v>
      </c>
      <c r="T25">
        <v>23</v>
      </c>
      <c r="U25">
        <v>1</v>
      </c>
      <c r="V25">
        <v>1</v>
      </c>
      <c r="W25" s="5">
        <f t="shared" si="8"/>
        <v>21</v>
      </c>
      <c r="X25">
        <v>1</v>
      </c>
      <c r="Y25">
        <v>1</v>
      </c>
      <c r="Z25" s="5">
        <f t="shared" si="9"/>
        <v>21</v>
      </c>
      <c r="AA25">
        <v>1</v>
      </c>
      <c r="AB25">
        <v>1</v>
      </c>
      <c r="AC25" s="5">
        <f t="shared" si="10"/>
        <v>21</v>
      </c>
      <c r="AD25">
        <v>0</v>
      </c>
      <c r="AE25">
        <v>2</v>
      </c>
      <c r="AF25" s="5">
        <f t="shared" si="11"/>
        <v>21</v>
      </c>
      <c r="AG25">
        <v>0</v>
      </c>
      <c r="AH25">
        <v>2</v>
      </c>
      <c r="AI25" s="5">
        <f t="shared" si="12"/>
        <v>21</v>
      </c>
      <c r="AJ25">
        <v>1</v>
      </c>
      <c r="AK25">
        <v>1</v>
      </c>
      <c r="AL25" s="5">
        <f t="shared" si="13"/>
        <v>21</v>
      </c>
    </row>
    <row r="26" spans="3:38">
      <c r="C26" t="s">
        <v>239</v>
      </c>
      <c r="D26" s="5">
        <f>COUNTIF('Group Composition (List View)'!$F$2:$F$1544,Sheet1!C26)</f>
        <v>22</v>
      </c>
      <c r="E26" s="5">
        <f>COUNTIFS('Group Composition (List View)'!$F$2:$F$1544,Sheet1!C26,'Group Composition (List View)'!$J$2:$J$1544,1)</f>
        <v>2</v>
      </c>
      <c r="F26" s="5">
        <f>COUNTIFS('Group Composition (List View)'!$F$2:$F$1544,Sheet1!C26,'Group Composition (List View)'!$J$2:$J$1544,0)</f>
        <v>4</v>
      </c>
      <c r="G26" s="5">
        <f>COUNTIFS('Group Composition (List View)'!$F$2:$F$1544,Sheet1!C26,'Group Composition (List View)'!$K$2:$K$1544,1)</f>
        <v>4</v>
      </c>
      <c r="H26" s="5">
        <f>COUNTIFS('Group Composition (List View)'!$F$2:$F$1544,Sheet1!C26,'Group Composition (List View)'!$K$2:$K$1544,0)</f>
        <v>1</v>
      </c>
      <c r="I26" s="5">
        <f>COUNTIFS('Group Composition (List View)'!$F$2:$F$1544,Sheet1!C26,'Group Composition (List View)'!$L$2:$L$1544,1)</f>
        <v>5</v>
      </c>
      <c r="J26" s="5">
        <f>COUNTIFS('Group Composition (List View)'!$F$2:$F$1544,Sheet1!C26,'Group Composition (List View)'!$L$2:$L$1544,0)</f>
        <v>0</v>
      </c>
      <c r="K26" s="5">
        <f>COUNTIFS('Group Composition (List View)'!$F$2:$F$1544,Sheet1!C26,'Group Composition (List View)'!$M$2:$M$1544,1)</f>
        <v>0</v>
      </c>
      <c r="L26" s="5">
        <f>COUNTIFS('Group Composition (List View)'!$F$2:$F$1544,Sheet1!C26,'Group Composition (List View)'!$M$2:$M$1544,0)</f>
        <v>5</v>
      </c>
      <c r="M26" s="5">
        <f>COUNTIFS('Group Composition (List View)'!$F$2:$F$1544,Sheet1!C26,'Group Composition (List View)'!$N$2:$N$1544,1)</f>
        <v>2</v>
      </c>
      <c r="N26" s="5">
        <f>COUNTIFS('Group Composition (List View)'!$F$2:$F$1544,Sheet1!C26,'Group Composition (List View)'!$N$2:$N$1544,0)</f>
        <v>4</v>
      </c>
      <c r="O26" s="5">
        <f>COUNTIFS('Group Composition (List View)'!$F$2:$F$1544,Sheet1!C26,'Group Composition (List View)'!$O$2:$O$1544,1)</f>
        <v>15</v>
      </c>
      <c r="P26" s="5">
        <f>COUNTIFS('Group Composition (List View)'!$F$2:$F$1544,Sheet1!C26,'Group Composition (List View)'!$O$2:$O$1544,0)</f>
        <v>2</v>
      </c>
      <c r="Q26" s="5">
        <f>D26-(COUNTIFS('Group Composition (List View)'!$F$2:$F$1544,Sheet1!C26,'Group Composition (List View)'!$O$2:$O$1544,""))</f>
        <v>17</v>
      </c>
      <c r="S26" t="s">
        <v>623</v>
      </c>
      <c r="T26">
        <v>57</v>
      </c>
      <c r="U26">
        <v>33</v>
      </c>
      <c r="V26">
        <v>6</v>
      </c>
      <c r="W26" s="5">
        <f t="shared" si="8"/>
        <v>18</v>
      </c>
      <c r="X26">
        <v>7</v>
      </c>
      <c r="Y26">
        <v>19</v>
      </c>
      <c r="Z26" s="5">
        <f t="shared" si="9"/>
        <v>31</v>
      </c>
      <c r="AA26">
        <v>26</v>
      </c>
      <c r="AB26">
        <v>0</v>
      </c>
      <c r="AC26" s="5">
        <f t="shared" si="10"/>
        <v>31</v>
      </c>
      <c r="AD26">
        <v>7</v>
      </c>
      <c r="AE26">
        <v>19</v>
      </c>
      <c r="AF26" s="5">
        <f t="shared" si="11"/>
        <v>31</v>
      </c>
      <c r="AG26">
        <v>26</v>
      </c>
      <c r="AH26">
        <v>1</v>
      </c>
      <c r="AI26" s="5">
        <f t="shared" si="12"/>
        <v>30</v>
      </c>
      <c r="AJ26">
        <v>27</v>
      </c>
      <c r="AK26">
        <v>0</v>
      </c>
      <c r="AL26" s="5">
        <f t="shared" si="13"/>
        <v>30</v>
      </c>
    </row>
    <row r="27" spans="3:38">
      <c r="C27" t="s">
        <v>240</v>
      </c>
      <c r="D27" s="5">
        <f>COUNTIF('Group Composition (List View)'!$F$2:$F$1544,Sheet1!C27)</f>
        <v>10</v>
      </c>
      <c r="E27" s="5">
        <f>COUNTIFS('Group Composition (List View)'!$F$2:$F$1544,Sheet1!C27,'Group Composition (List View)'!$J$2:$J$1544,1)</f>
        <v>7</v>
      </c>
      <c r="F27" s="5">
        <f>COUNTIFS('Group Composition (List View)'!$F$2:$F$1544,Sheet1!C27,'Group Composition (List View)'!$J$2:$J$1544,0)</f>
        <v>2</v>
      </c>
      <c r="G27" s="5">
        <f>COUNTIFS('Group Composition (List View)'!$F$2:$F$1544,Sheet1!C27,'Group Composition (List View)'!$K$2:$K$1544,1)</f>
        <v>3</v>
      </c>
      <c r="H27" s="5">
        <f>COUNTIFS('Group Composition (List View)'!$F$2:$F$1544,Sheet1!C27,'Group Composition (List View)'!$K$2:$K$1544,0)</f>
        <v>6</v>
      </c>
      <c r="I27" s="5">
        <f>COUNTIFS('Group Composition (List View)'!$F$2:$F$1544,Sheet1!C27,'Group Composition (List View)'!$L$2:$L$1544,1)</f>
        <v>9</v>
      </c>
      <c r="J27" s="5">
        <f>COUNTIFS('Group Composition (List View)'!$F$2:$F$1544,Sheet1!C27,'Group Composition (List View)'!$L$2:$L$1544,0)</f>
        <v>0</v>
      </c>
      <c r="K27" s="5">
        <f>COUNTIFS('Group Composition (List View)'!$F$2:$F$1544,Sheet1!C27,'Group Composition (List View)'!$M$2:$M$1544,1)</f>
        <v>3</v>
      </c>
      <c r="L27" s="5">
        <f>COUNTIFS('Group Composition (List View)'!$F$2:$F$1544,Sheet1!C27,'Group Composition (List View)'!$M$2:$M$1544,0)</f>
        <v>6</v>
      </c>
      <c r="M27" s="5">
        <f>COUNTIFS('Group Composition (List View)'!$F$2:$F$1544,Sheet1!C27,'Group Composition (List View)'!$N$2:$N$1544,1)</f>
        <v>9</v>
      </c>
      <c r="N27" s="5">
        <f>COUNTIFS('Group Composition (List View)'!$F$2:$F$1544,Sheet1!C27,'Group Composition (List View)'!$N$2:$N$1544,0)</f>
        <v>0</v>
      </c>
      <c r="O27" s="5">
        <f>COUNTIFS('Group Composition (List View)'!$F$2:$F$1544,Sheet1!C27,'Group Composition (List View)'!$O$2:$O$1544,1)</f>
        <v>9</v>
      </c>
      <c r="P27" s="5">
        <f>COUNTIFS('Group Composition (List View)'!$F$2:$F$1544,Sheet1!C27,'Group Composition (List View)'!$O$2:$O$1544,0)</f>
        <v>1</v>
      </c>
      <c r="Q27" s="5">
        <f>D27-(COUNTIFS('Group Composition (List View)'!$F$2:$F$1544,Sheet1!C27,'Group Composition (List View)'!$O$2:$O$1544,""))</f>
        <v>10</v>
      </c>
    </row>
    <row r="28" spans="3:38">
      <c r="C28" t="s">
        <v>241</v>
      </c>
      <c r="D28" s="5">
        <f>COUNTIF('Group Composition (List View)'!$F$2:$F$1544,Sheet1!C28)</f>
        <v>5</v>
      </c>
      <c r="E28" s="5">
        <f>COUNTIFS('Group Composition (List View)'!$F$2:$F$1544,Sheet1!C28,'Group Composition (List View)'!$J$2:$J$1544,1)</f>
        <v>1</v>
      </c>
      <c r="F28" s="5">
        <f>COUNTIFS('Group Composition (List View)'!$F$2:$F$1544,Sheet1!C28,'Group Composition (List View)'!$J$2:$J$1544,0)</f>
        <v>0</v>
      </c>
      <c r="G28" s="5">
        <f>COUNTIFS('Group Composition (List View)'!$F$2:$F$1544,Sheet1!C28,'Group Composition (List View)'!$K$2:$K$1544,1)</f>
        <v>0</v>
      </c>
      <c r="H28" s="5">
        <f>COUNTIFS('Group Composition (List View)'!$F$2:$F$1544,Sheet1!C28,'Group Composition (List View)'!$K$2:$K$1544,0)</f>
        <v>1</v>
      </c>
      <c r="I28" s="5">
        <f>COUNTIFS('Group Composition (List View)'!$F$2:$F$1544,Sheet1!C28,'Group Composition (List View)'!$L$2:$L$1544,1)</f>
        <v>1</v>
      </c>
      <c r="J28" s="5">
        <f>COUNTIFS('Group Composition (List View)'!$F$2:$F$1544,Sheet1!C28,'Group Composition (List View)'!$L$2:$L$1544,0)</f>
        <v>0</v>
      </c>
      <c r="K28" s="5">
        <f>COUNTIFS('Group Composition (List View)'!$F$2:$F$1544,Sheet1!C28,'Group Composition (List View)'!$M$2:$M$1544,1)</f>
        <v>0</v>
      </c>
      <c r="L28" s="5">
        <f>COUNTIFS('Group Composition (List View)'!$F$2:$F$1544,Sheet1!C28,'Group Composition (List View)'!$M$2:$M$1544,0)</f>
        <v>1</v>
      </c>
      <c r="M28" s="5">
        <f>COUNTIFS('Group Composition (List View)'!$F$2:$F$1544,Sheet1!C28,'Group Composition (List View)'!$N$2:$N$1544,1)</f>
        <v>0</v>
      </c>
      <c r="N28" s="5">
        <f>COUNTIFS('Group Composition (List View)'!$F$2:$F$1544,Sheet1!C28,'Group Composition (List View)'!$N$2:$N$1544,0)</f>
        <v>1</v>
      </c>
      <c r="O28" s="5">
        <f>COUNTIFS('Group Composition (List View)'!$F$2:$F$1544,Sheet1!C28,'Group Composition (List View)'!$O$2:$O$1544,1)</f>
        <v>2</v>
      </c>
      <c r="P28" s="5">
        <f>COUNTIFS('Group Composition (List View)'!$F$2:$F$1544,Sheet1!C28,'Group Composition (List View)'!$O$2:$O$1544,0)</f>
        <v>2</v>
      </c>
      <c r="Q28" s="5">
        <f>D28-(COUNTIFS('Group Composition (List View)'!$F$2:$F$1544,Sheet1!C28,'Group Composition (List View)'!$O$2:$O$1544,""))</f>
        <v>4</v>
      </c>
    </row>
    <row r="29" spans="3:38">
      <c r="C29" t="s">
        <v>242</v>
      </c>
      <c r="D29" s="5">
        <f>COUNTIF('Group Composition (List View)'!$F$2:$F$1544,Sheet1!C29)</f>
        <v>8</v>
      </c>
      <c r="E29" s="5">
        <f>COUNTIFS('Group Composition (List View)'!$F$2:$F$1544,Sheet1!C29,'Group Composition (List View)'!$J$2:$J$1544,1)</f>
        <v>0</v>
      </c>
      <c r="F29" s="5">
        <f>COUNTIFS('Group Composition (List View)'!$F$2:$F$1544,Sheet1!C29,'Group Composition (List View)'!$J$2:$J$1544,0)</f>
        <v>0</v>
      </c>
      <c r="G29" s="5">
        <f>COUNTIFS('Group Composition (List View)'!$F$2:$F$1544,Sheet1!C29,'Group Composition (List View)'!$K$2:$K$1544,1)</f>
        <v>0</v>
      </c>
      <c r="H29" s="5">
        <f>COUNTIFS('Group Composition (List View)'!$F$2:$F$1544,Sheet1!C29,'Group Composition (List View)'!$K$2:$K$1544,0)</f>
        <v>0</v>
      </c>
      <c r="I29" s="5">
        <f>COUNTIFS('Group Composition (List View)'!$F$2:$F$1544,Sheet1!C29,'Group Composition (List View)'!$L$2:$L$1544,1)</f>
        <v>0</v>
      </c>
      <c r="J29" s="5">
        <f>COUNTIFS('Group Composition (List View)'!$F$2:$F$1544,Sheet1!C29,'Group Composition (List View)'!$L$2:$L$1544,0)</f>
        <v>0</v>
      </c>
      <c r="K29" s="5">
        <f>COUNTIFS('Group Composition (List View)'!$F$2:$F$1544,Sheet1!C29,'Group Composition (List View)'!$M$2:$M$1544,1)</f>
        <v>0</v>
      </c>
      <c r="L29" s="5">
        <f>COUNTIFS('Group Composition (List View)'!$F$2:$F$1544,Sheet1!C29,'Group Composition (List View)'!$M$2:$M$1544,0)</f>
        <v>0</v>
      </c>
      <c r="M29" s="5">
        <f>COUNTIFS('Group Composition (List View)'!$F$2:$F$1544,Sheet1!C29,'Group Composition (List View)'!$N$2:$N$1544,1)</f>
        <v>0</v>
      </c>
      <c r="N29" s="5">
        <f>COUNTIFS('Group Composition (List View)'!$F$2:$F$1544,Sheet1!C29,'Group Composition (List View)'!$N$2:$N$1544,0)</f>
        <v>0</v>
      </c>
      <c r="O29" s="5">
        <f>COUNTIFS('Group Composition (List View)'!$F$2:$F$1544,Sheet1!C29,'Group Composition (List View)'!$O$2:$O$1544,1)</f>
        <v>0</v>
      </c>
      <c r="P29" s="5">
        <f>COUNTIFS('Group Composition (List View)'!$F$2:$F$1544,Sheet1!C29,'Group Composition (List View)'!$O$2:$O$1544,0)</f>
        <v>4</v>
      </c>
      <c r="Q29" s="5">
        <f>D29-(COUNTIFS('Group Composition (List View)'!$F$2:$F$1544,Sheet1!C29,'Group Composition (List View)'!$O$2:$O$1544,""))</f>
        <v>4</v>
      </c>
    </row>
    <row r="30" spans="3:38">
      <c r="C30" t="s">
        <v>243</v>
      </c>
      <c r="D30" s="5">
        <f>COUNTIF('Group Composition (List View)'!$F$2:$F$1544,Sheet1!C30)</f>
        <v>9</v>
      </c>
      <c r="E30" s="5">
        <f>COUNTIFS('Group Composition (List View)'!$F$2:$F$1544,Sheet1!C30,'Group Composition (List View)'!$J$2:$J$1544,1)</f>
        <v>0</v>
      </c>
      <c r="F30" s="5">
        <f>COUNTIFS('Group Composition (List View)'!$F$2:$F$1544,Sheet1!C30,'Group Composition (List View)'!$J$2:$J$1544,0)</f>
        <v>2</v>
      </c>
      <c r="G30" s="5">
        <f>COUNTIFS('Group Composition (List View)'!$F$2:$F$1544,Sheet1!C30,'Group Composition (List View)'!$K$2:$K$1544,1)</f>
        <v>2</v>
      </c>
      <c r="H30" s="5">
        <f>COUNTIFS('Group Composition (List View)'!$F$2:$F$1544,Sheet1!C30,'Group Composition (List View)'!$K$2:$K$1544,0)</f>
        <v>0</v>
      </c>
      <c r="I30" s="5">
        <f>COUNTIFS('Group Composition (List View)'!$F$2:$F$1544,Sheet1!C30,'Group Composition (List View)'!$L$2:$L$1544,1)</f>
        <v>2</v>
      </c>
      <c r="J30" s="5">
        <f>COUNTIFS('Group Composition (List View)'!$F$2:$F$1544,Sheet1!C30,'Group Composition (List View)'!$L$2:$L$1544,0)</f>
        <v>0</v>
      </c>
      <c r="K30" s="5">
        <f>COUNTIFS('Group Composition (List View)'!$F$2:$F$1544,Sheet1!C30,'Group Composition (List View)'!$M$2:$M$1544,1)</f>
        <v>0</v>
      </c>
      <c r="L30" s="5">
        <f>COUNTIFS('Group Composition (List View)'!$F$2:$F$1544,Sheet1!C30,'Group Composition (List View)'!$M$2:$M$1544,0)</f>
        <v>2</v>
      </c>
      <c r="M30" s="5">
        <f>COUNTIFS('Group Composition (List View)'!$F$2:$F$1544,Sheet1!C30,'Group Composition (List View)'!$N$2:$N$1544,1)</f>
        <v>0</v>
      </c>
      <c r="N30" s="5">
        <f>COUNTIFS('Group Composition (List View)'!$F$2:$F$1544,Sheet1!C30,'Group Composition (List View)'!$N$2:$N$1544,0)</f>
        <v>2</v>
      </c>
      <c r="O30" s="5">
        <f>COUNTIFS('Group Composition (List View)'!$F$2:$F$1544,Sheet1!C30,'Group Composition (List View)'!$O$2:$O$1544,1)</f>
        <v>5</v>
      </c>
      <c r="P30" s="5">
        <f>COUNTIFS('Group Composition (List View)'!$F$2:$F$1544,Sheet1!C30,'Group Composition (List View)'!$O$2:$O$1544,0)</f>
        <v>4</v>
      </c>
      <c r="Q30" s="5">
        <f>D30-(COUNTIFS('Group Composition (List View)'!$F$2:$F$1544,Sheet1!C30,'Group Composition (List View)'!$O$2:$O$1544,""))</f>
        <v>9</v>
      </c>
      <c r="S30" t="s">
        <v>614</v>
      </c>
      <c r="T30" t="s">
        <v>632</v>
      </c>
      <c r="U30" t="s">
        <v>629</v>
      </c>
      <c r="V30" t="s">
        <v>625</v>
      </c>
      <c r="W30" t="s">
        <v>628</v>
      </c>
      <c r="X30" t="s">
        <v>630</v>
      </c>
      <c r="Z30" s="5" t="s">
        <v>626</v>
      </c>
      <c r="AA30" t="s">
        <v>627</v>
      </c>
      <c r="AB30" t="s">
        <v>625</v>
      </c>
      <c r="AC30"/>
      <c r="AF30"/>
    </row>
    <row r="31" spans="3:38">
      <c r="C31" t="s">
        <v>244</v>
      </c>
      <c r="D31" s="5">
        <f>COUNTIF('Group Composition (List View)'!$F$2:$F$1544,Sheet1!C31)</f>
        <v>17</v>
      </c>
      <c r="E31" s="5">
        <f>COUNTIFS('Group Composition (List View)'!$F$2:$F$1544,Sheet1!C31,'Group Composition (List View)'!$J$2:$J$1544,1)</f>
        <v>9</v>
      </c>
      <c r="F31" s="5">
        <f>COUNTIFS('Group Composition (List View)'!$F$2:$F$1544,Sheet1!C31,'Group Composition (List View)'!$J$2:$J$1544,0)</f>
        <v>1</v>
      </c>
      <c r="G31" s="5">
        <f>COUNTIFS('Group Composition (List View)'!$F$2:$F$1544,Sheet1!C31,'Group Composition (List View)'!$K$2:$K$1544,1)</f>
        <v>1</v>
      </c>
      <c r="H31" s="5">
        <f>COUNTIFS('Group Composition (List View)'!$F$2:$F$1544,Sheet1!C31,'Group Composition (List View)'!$K$2:$K$1544,0)</f>
        <v>6</v>
      </c>
      <c r="I31" s="5">
        <f>COUNTIFS('Group Composition (List View)'!$F$2:$F$1544,Sheet1!C31,'Group Composition (List View)'!$L$2:$L$1544,1)</f>
        <v>7</v>
      </c>
      <c r="J31" s="5">
        <f>COUNTIFS('Group Composition (List View)'!$F$2:$F$1544,Sheet1!C31,'Group Composition (List View)'!$L$2:$L$1544,0)</f>
        <v>0</v>
      </c>
      <c r="K31" s="5">
        <f>COUNTIFS('Group Composition (List View)'!$F$2:$F$1544,Sheet1!C31,'Group Composition (List View)'!$M$2:$M$1544,1)</f>
        <v>2</v>
      </c>
      <c r="L31" s="5">
        <f>COUNTIFS('Group Composition (List View)'!$F$2:$F$1544,Sheet1!C31,'Group Composition (List View)'!$M$2:$M$1544,0)</f>
        <v>5</v>
      </c>
      <c r="M31" s="5">
        <f>COUNTIFS('Group Composition (List View)'!$F$2:$F$1544,Sheet1!C31,'Group Composition (List View)'!$N$2:$N$1544,1)</f>
        <v>6</v>
      </c>
      <c r="N31" s="5">
        <f>COUNTIFS('Group Composition (List View)'!$F$2:$F$1544,Sheet1!C31,'Group Composition (List View)'!$N$2:$N$1544,0)</f>
        <v>1</v>
      </c>
      <c r="O31" s="5">
        <f>COUNTIFS('Group Composition (List View)'!$F$2:$F$1544,Sheet1!C31,'Group Composition (List View)'!$O$2:$O$1544,1)</f>
        <v>7</v>
      </c>
      <c r="P31" s="5">
        <f>COUNTIFS('Group Composition (List View)'!$F$2:$F$1544,Sheet1!C31,'Group Composition (List View)'!$O$2:$O$1544,0)</f>
        <v>0</v>
      </c>
      <c r="Q31" s="5">
        <f>D31-(COUNTIFS('Group Composition (List View)'!$F$2:$F$1544,Sheet1!C31,'Group Composition (List View)'!$O$2:$O$1544,""))</f>
        <v>7</v>
      </c>
      <c r="S31" t="s">
        <v>251</v>
      </c>
      <c r="T31">
        <f>COUNTIFS('Group Composition (List View)'!$F$2:$F$1544,Sheet1!S31,'Group Composition (List View)'!$O$2:$O$1544,1)</f>
        <v>107</v>
      </c>
      <c r="U31" s="5">
        <f>COUNTIFS('Group Composition (List View)'!$F$2:$F$1544,S31,'Group Composition (List View)'!$O$2:$O$1544,0)</f>
        <v>49</v>
      </c>
      <c r="V31" s="5">
        <f>COUNTIFS('Group Composition (List View)'!$F$2:$F$1544,S31,'Group Composition (List View)'!$O$2:$O$1544,"")</f>
        <v>91</v>
      </c>
      <c r="W31">
        <f>COUNTIFS('Group Composition (List View)'!$F$2:$F$1544,S31,'Group Composition (List View)'!$O$2:$O$1544,1,'Group Composition (List View)'!$N$2:$N$1544,1)</f>
        <v>56</v>
      </c>
      <c r="X31" s="5">
        <f>COUNTIFS('Group Composition (List View)'!$F$2:$F$1544,S31,'Group Composition (List View)'!$O$2:$O$1544,1,'Group Composition (List View)'!$N$2:$N$1544,0)</f>
        <v>19</v>
      </c>
      <c r="Z31" s="5">
        <f>COUNTIFS('Group Composition (List View)'!$F$2:$F$1544,Sheet1!S31,'Group Composition (List View)'!$J$2:$J$1544,1)</f>
        <v>71</v>
      </c>
      <c r="AA31" s="5">
        <f>COUNTIFS('Group Composition (List View)'!$F$2:$F$1544,Sheet1!S31,'Group Composition (List View)'!$J$2:$J$1544,0)</f>
        <v>28</v>
      </c>
      <c r="AB31">
        <f>COUNTIFS('Group Composition (List View)'!$F$2:$F$1544,Sheet1!S31,'Group Composition (List View)'!$J$2:$J$1544,"")</f>
        <v>148</v>
      </c>
      <c r="AC31"/>
      <c r="AF31"/>
    </row>
    <row r="32" spans="3:38">
      <c r="C32" t="s">
        <v>245</v>
      </c>
      <c r="D32" s="5">
        <f>COUNTIF('Group Composition (List View)'!$F$2:$F$1544,Sheet1!C32)</f>
        <v>10</v>
      </c>
      <c r="E32" s="5">
        <f>COUNTIFS('Group Composition (List View)'!$F$2:$F$1544,Sheet1!C32,'Group Composition (List View)'!$J$2:$J$1544,1)</f>
        <v>0</v>
      </c>
      <c r="F32" s="5">
        <f>COUNTIFS('Group Composition (List View)'!$F$2:$F$1544,Sheet1!C32,'Group Composition (List View)'!$J$2:$J$1544,0)</f>
        <v>1</v>
      </c>
      <c r="G32" s="5">
        <f>COUNTIFS('Group Composition (List View)'!$F$2:$F$1544,Sheet1!C32,'Group Composition (List View)'!$K$2:$K$1544,1)</f>
        <v>1</v>
      </c>
      <c r="H32" s="5">
        <f>COUNTIFS('Group Composition (List View)'!$F$2:$F$1544,Sheet1!C32,'Group Composition (List View)'!$K$2:$K$1544,0)</f>
        <v>0</v>
      </c>
      <c r="I32" s="5">
        <f>COUNTIFS('Group Composition (List View)'!$F$2:$F$1544,Sheet1!C32,'Group Composition (List View)'!$L$2:$L$1544,1)</f>
        <v>0</v>
      </c>
      <c r="J32" s="5">
        <f>COUNTIFS('Group Composition (List View)'!$F$2:$F$1544,Sheet1!C32,'Group Composition (List View)'!$L$2:$L$1544,0)</f>
        <v>1</v>
      </c>
      <c r="K32" s="5">
        <f>COUNTIFS('Group Composition (List View)'!$F$2:$F$1544,Sheet1!C32,'Group Composition (List View)'!$M$2:$M$1544,1)</f>
        <v>0</v>
      </c>
      <c r="L32" s="5">
        <f>COUNTIFS('Group Composition (List View)'!$F$2:$F$1544,Sheet1!C32,'Group Composition (List View)'!$M$2:$M$1544,0)</f>
        <v>1</v>
      </c>
      <c r="M32" s="5">
        <f>COUNTIFS('Group Composition (List View)'!$F$2:$F$1544,Sheet1!C32,'Group Composition (List View)'!$N$2:$N$1544,1)</f>
        <v>0</v>
      </c>
      <c r="N32" s="5">
        <f>COUNTIFS('Group Composition (List View)'!$F$2:$F$1544,Sheet1!C32,'Group Composition (List View)'!$N$2:$N$1544,0)</f>
        <v>1</v>
      </c>
      <c r="O32" s="5">
        <f>COUNTIFS('Group Composition (List View)'!$F$2:$F$1544,Sheet1!C32,'Group Composition (List View)'!$O$2:$O$1544,1)</f>
        <v>2</v>
      </c>
      <c r="P32" s="5">
        <f>COUNTIFS('Group Composition (List View)'!$F$2:$F$1544,Sheet1!C32,'Group Composition (List View)'!$O$2:$O$1544,0)</f>
        <v>3</v>
      </c>
      <c r="Q32" s="5">
        <f>D32-(COUNTIFS('Group Composition (List View)'!$F$2:$F$1544,Sheet1!C32,'Group Composition (List View)'!$O$2:$O$1544,""))</f>
        <v>5</v>
      </c>
      <c r="S32" t="s">
        <v>231</v>
      </c>
      <c r="T32" s="5">
        <f>COUNTIFS('Group Composition (List View)'!$F$2:$F$1544,Sheet1!S32,'Group Composition (List View)'!$O$2:$O$1544,1)</f>
        <v>33</v>
      </c>
      <c r="U32" s="5">
        <f>COUNTIFS('Group Composition (List View)'!$F$2:$F$1544,S32,'Group Composition (List View)'!$O$2:$O$1544,0)</f>
        <v>13</v>
      </c>
      <c r="V32" s="5">
        <f>COUNTIFS('Group Composition (List View)'!$F$2:$F$1544,S32,'Group Composition (List View)'!$O$2:$O$1544,"")</f>
        <v>7</v>
      </c>
      <c r="W32" s="5">
        <f>COUNTIFS('Group Composition (List View)'!$F$2:$F$1544,S32,'Group Composition (List View)'!$O$2:$O$1544,1,'Group Composition (List View)'!$N$2:$N$1544,1)</f>
        <v>3</v>
      </c>
      <c r="X32" s="5">
        <f>COUNTIFS('Group Composition (List View)'!$F$2:$F$1544,S32,'Group Composition (List View)'!$O$2:$O$1544,1,'Group Composition (List View)'!$N$2:$N$1544,0)</f>
        <v>10</v>
      </c>
      <c r="Z32" s="5">
        <f>COUNTIFS('Group Composition (List View)'!$F$2:$F$1544,Sheet1!S32,'Group Composition (List View)'!$J$2:$J$1544,1)</f>
        <v>9</v>
      </c>
      <c r="AA32" s="5">
        <f>COUNTIFS('Group Composition (List View)'!$F$2:$F$1544,Sheet1!S32,'Group Composition (List View)'!$J$2:$J$1544,0)</f>
        <v>8</v>
      </c>
      <c r="AB32" s="5">
        <f>COUNTIFS('Group Composition (List View)'!$F$2:$F$1544,Sheet1!S32,'Group Composition (List View)'!$J$2:$J$1544,"")</f>
        <v>36</v>
      </c>
      <c r="AC32"/>
      <c r="AF32"/>
    </row>
    <row r="33" spans="1:32">
      <c r="C33" t="s">
        <v>246</v>
      </c>
      <c r="D33" s="5">
        <f>COUNTIF('Group Composition (List View)'!$F$2:$F$1544,Sheet1!C33)</f>
        <v>15</v>
      </c>
      <c r="E33" s="5">
        <f>COUNTIFS('Group Composition (List View)'!$F$2:$F$1544,Sheet1!C33,'Group Composition (List View)'!$J$2:$J$1544,1)</f>
        <v>3</v>
      </c>
      <c r="F33" s="5">
        <f>COUNTIFS('Group Composition (List View)'!$F$2:$F$1544,Sheet1!C33,'Group Composition (List View)'!$J$2:$J$1544,0)</f>
        <v>1</v>
      </c>
      <c r="G33" s="5">
        <f>COUNTIFS('Group Composition (List View)'!$F$2:$F$1544,Sheet1!C33,'Group Composition (List View)'!$K$2:$K$1544,1)</f>
        <v>1</v>
      </c>
      <c r="H33" s="5">
        <f>COUNTIFS('Group Composition (List View)'!$F$2:$F$1544,Sheet1!C33,'Group Composition (List View)'!$K$2:$K$1544,0)</f>
        <v>3</v>
      </c>
      <c r="I33" s="5">
        <f>COUNTIFS('Group Composition (List View)'!$F$2:$F$1544,Sheet1!C33,'Group Composition (List View)'!$L$2:$L$1544,1)</f>
        <v>4</v>
      </c>
      <c r="J33" s="5">
        <f>COUNTIFS('Group Composition (List View)'!$F$2:$F$1544,Sheet1!C33,'Group Composition (List View)'!$L$2:$L$1544,0)</f>
        <v>0</v>
      </c>
      <c r="K33" s="5">
        <f>COUNTIFS('Group Composition (List View)'!$F$2:$F$1544,Sheet1!C33,'Group Composition (List View)'!$M$2:$M$1544,1)</f>
        <v>2</v>
      </c>
      <c r="L33" s="5">
        <f>COUNTIFS('Group Composition (List View)'!$F$2:$F$1544,Sheet1!C33,'Group Composition (List View)'!$M$2:$M$1544,0)</f>
        <v>2</v>
      </c>
      <c r="M33" s="5">
        <f>COUNTIFS('Group Composition (List View)'!$F$2:$F$1544,Sheet1!C33,'Group Composition (List View)'!$N$2:$N$1544,1)</f>
        <v>4</v>
      </c>
      <c r="N33" s="5">
        <f>COUNTIFS('Group Composition (List View)'!$F$2:$F$1544,Sheet1!C33,'Group Composition (List View)'!$N$2:$N$1544,0)</f>
        <v>0</v>
      </c>
      <c r="O33" s="5">
        <f>COUNTIFS('Group Composition (List View)'!$F$2:$F$1544,Sheet1!C33,'Group Composition (List View)'!$O$2:$O$1544,1)</f>
        <v>5</v>
      </c>
      <c r="P33" s="5">
        <f>COUNTIFS('Group Composition (List View)'!$F$2:$F$1544,Sheet1!C33,'Group Composition (List View)'!$O$2:$O$1544,0)</f>
        <v>3</v>
      </c>
      <c r="Q33" s="5">
        <f>D33-(COUNTIFS('Group Composition (List View)'!$F$2:$F$1544,Sheet1!C33,'Group Composition (List View)'!$O$2:$O$1544,""))</f>
        <v>8</v>
      </c>
      <c r="S33" t="s">
        <v>568</v>
      </c>
      <c r="T33" s="5">
        <f>COUNTIFS('Group Composition (List View)'!$F$2:$F$1544,Sheet1!S33,'Group Composition (List View)'!$O$2:$O$1544,1)</f>
        <v>10</v>
      </c>
      <c r="U33" s="5">
        <f>COUNTIFS('Group Composition (List View)'!$F$2:$F$1544,S33,'Group Composition (List View)'!$O$2:$O$1544,0)</f>
        <v>5</v>
      </c>
      <c r="V33" s="5">
        <f>COUNTIFS('Group Composition (List View)'!$F$2:$F$1544,S33,'Group Composition (List View)'!$O$2:$O$1544,"")</f>
        <v>10</v>
      </c>
      <c r="W33" s="5">
        <f>COUNTIFS('Group Composition (List View)'!$F$2:$F$1544,S33,'Group Composition (List View)'!$O$2:$O$1544,1,'Group Composition (List View)'!$N$2:$N$1544,1)</f>
        <v>7</v>
      </c>
      <c r="X33" s="5">
        <f>COUNTIFS('Group Composition (List View)'!$F$2:$F$1544,S33,'Group Composition (List View)'!$O$2:$O$1544,1,'Group Composition (List View)'!$N$2:$N$1544,0)</f>
        <v>2</v>
      </c>
      <c r="Z33" s="5">
        <f>COUNTIFS('Group Composition (List View)'!$F$2:$F$1544,Sheet1!S33,'Group Composition (List View)'!$J$2:$J$1544,1)</f>
        <v>9</v>
      </c>
      <c r="AA33" s="5">
        <f>COUNTIFS('Group Composition (List View)'!$F$2:$F$1544,Sheet1!S33,'Group Composition (List View)'!$J$2:$J$1544,0)</f>
        <v>1</v>
      </c>
      <c r="AB33" s="5">
        <f>COUNTIFS('Group Composition (List View)'!$F$2:$F$1544,Sheet1!S33,'Group Composition (List View)'!$J$2:$J$1544,"")</f>
        <v>15</v>
      </c>
      <c r="AC33"/>
      <c r="AF33"/>
    </row>
    <row r="34" spans="1:32">
      <c r="C34" t="s">
        <v>247</v>
      </c>
      <c r="D34" s="5">
        <f>COUNTIF('Group Composition (List View)'!$F$2:$F$1544,Sheet1!C34)</f>
        <v>5</v>
      </c>
      <c r="E34" s="5">
        <f>COUNTIFS('Group Composition (List View)'!$F$2:$F$1544,Sheet1!C34,'Group Composition (List View)'!$J$2:$J$1544,1)</f>
        <v>2</v>
      </c>
      <c r="F34" s="5">
        <f>COUNTIFS('Group Composition (List View)'!$F$2:$F$1544,Sheet1!C34,'Group Composition (List View)'!$J$2:$J$1544,0)</f>
        <v>1</v>
      </c>
      <c r="G34" s="5">
        <f>COUNTIFS('Group Composition (List View)'!$F$2:$F$1544,Sheet1!C34,'Group Composition (List View)'!$K$2:$K$1544,1)</f>
        <v>2</v>
      </c>
      <c r="H34" s="5">
        <f>COUNTIFS('Group Composition (List View)'!$F$2:$F$1544,Sheet1!C34,'Group Composition (List View)'!$K$2:$K$1544,0)</f>
        <v>1</v>
      </c>
      <c r="I34" s="5">
        <f>COUNTIFS('Group Composition (List View)'!$F$2:$F$1544,Sheet1!C34,'Group Composition (List View)'!$L$2:$L$1544,1)</f>
        <v>3</v>
      </c>
      <c r="J34" s="5">
        <f>COUNTIFS('Group Composition (List View)'!$F$2:$F$1544,Sheet1!C34,'Group Composition (List View)'!$L$2:$L$1544,0)</f>
        <v>0</v>
      </c>
      <c r="K34" s="5">
        <f>COUNTIFS('Group Composition (List View)'!$F$2:$F$1544,Sheet1!C34,'Group Composition (List View)'!$M$2:$M$1544,1)</f>
        <v>1</v>
      </c>
      <c r="L34" s="5">
        <f>COUNTIFS('Group Composition (List View)'!$F$2:$F$1544,Sheet1!C34,'Group Composition (List View)'!$M$2:$M$1544,0)</f>
        <v>2</v>
      </c>
      <c r="M34" s="5">
        <f>COUNTIFS('Group Composition (List View)'!$F$2:$F$1544,Sheet1!C34,'Group Composition (List View)'!$N$2:$N$1544,1)</f>
        <v>1</v>
      </c>
      <c r="N34" s="5">
        <f>COUNTIFS('Group Composition (List View)'!$F$2:$F$1544,Sheet1!C34,'Group Composition (List View)'!$N$2:$N$1544,0)</f>
        <v>2</v>
      </c>
      <c r="O34" s="5">
        <f>COUNTIFS('Group Composition (List View)'!$F$2:$F$1544,Sheet1!C34,'Group Composition (List View)'!$O$2:$O$1544,1)</f>
        <v>4</v>
      </c>
      <c r="P34" s="5">
        <f>COUNTIFS('Group Composition (List View)'!$F$2:$F$1544,Sheet1!C34,'Group Composition (List View)'!$O$2:$O$1544,0)</f>
        <v>1</v>
      </c>
      <c r="Q34" s="5">
        <f>D34-(COUNTIFS('Group Composition (List View)'!$F$2:$F$1544,Sheet1!C34,'Group Composition (List View)'!$O$2:$O$1544,""))</f>
        <v>5</v>
      </c>
      <c r="S34" t="s">
        <v>563</v>
      </c>
      <c r="T34" s="5">
        <f>COUNTIFS('Group Composition (List View)'!$F$2:$F$1544,Sheet1!S34,'Group Composition (List View)'!$O$2:$O$1544,1)</f>
        <v>8</v>
      </c>
      <c r="U34" s="5">
        <f>COUNTIFS('Group Composition (List View)'!$F$2:$F$1544,S34,'Group Composition (List View)'!$O$2:$O$1544,0)</f>
        <v>4</v>
      </c>
      <c r="V34" s="5">
        <f>COUNTIFS('Group Composition (List View)'!$F$2:$F$1544,S34,'Group Composition (List View)'!$O$2:$O$1544,"")</f>
        <v>2</v>
      </c>
      <c r="W34" s="5">
        <f>COUNTIFS('Group Composition (List View)'!$F$2:$F$1544,S34,'Group Composition (List View)'!$O$2:$O$1544,1,'Group Composition (List View)'!$N$2:$N$1544,1)</f>
        <v>3</v>
      </c>
      <c r="X34" s="5">
        <f>COUNTIFS('Group Composition (List View)'!$F$2:$F$1544,S34,'Group Composition (List View)'!$O$2:$O$1544,1,'Group Composition (List View)'!$N$2:$N$1544,0)</f>
        <v>2</v>
      </c>
      <c r="Z34" s="5">
        <f>COUNTIFS('Group Composition (List View)'!$F$2:$F$1544,Sheet1!S34,'Group Composition (List View)'!$J$2:$J$1544,1)</f>
        <v>4</v>
      </c>
      <c r="AA34" s="5">
        <f>COUNTIFS('Group Composition (List View)'!$F$2:$F$1544,Sheet1!S34,'Group Composition (List View)'!$J$2:$J$1544,0)</f>
        <v>2</v>
      </c>
      <c r="AB34" s="5">
        <f>COUNTIFS('Group Composition (List View)'!$F$2:$F$1544,Sheet1!S34,'Group Composition (List View)'!$J$2:$J$1544,"")</f>
        <v>8</v>
      </c>
      <c r="AC34"/>
      <c r="AF34"/>
    </row>
    <row r="35" spans="1:32">
      <c r="C35" t="s">
        <v>248</v>
      </c>
      <c r="D35" s="5">
        <f>COUNTIF('Group Composition (List View)'!$F$2:$F$1544,Sheet1!C35)</f>
        <v>16</v>
      </c>
      <c r="E35" s="5">
        <f>COUNTIFS('Group Composition (List View)'!$F$2:$F$1544,Sheet1!C35,'Group Composition (List View)'!$J$2:$J$1544,1)</f>
        <v>8</v>
      </c>
      <c r="F35" s="5">
        <f>COUNTIFS('Group Composition (List View)'!$F$2:$F$1544,Sheet1!C35,'Group Composition (List View)'!$J$2:$J$1544,0)</f>
        <v>2</v>
      </c>
      <c r="G35" s="5">
        <f>COUNTIFS('Group Composition (List View)'!$F$2:$F$1544,Sheet1!C35,'Group Composition (List View)'!$K$2:$K$1544,1)</f>
        <v>3</v>
      </c>
      <c r="H35" s="5">
        <f>COUNTIFS('Group Composition (List View)'!$F$2:$F$1544,Sheet1!C35,'Group Composition (List View)'!$K$2:$K$1544,0)</f>
        <v>1</v>
      </c>
      <c r="I35" s="5">
        <f>COUNTIFS('Group Composition (List View)'!$F$2:$F$1544,Sheet1!C35,'Group Composition (List View)'!$L$2:$L$1544,1)</f>
        <v>4</v>
      </c>
      <c r="J35" s="5">
        <f>COUNTIFS('Group Composition (List View)'!$F$2:$F$1544,Sheet1!C35,'Group Composition (List View)'!$L$2:$L$1544,0)</f>
        <v>0</v>
      </c>
      <c r="K35" s="5">
        <f>COUNTIFS('Group Composition (List View)'!$F$2:$F$1544,Sheet1!C35,'Group Composition (List View)'!$M$2:$M$1544,1)</f>
        <v>1</v>
      </c>
      <c r="L35" s="5">
        <f>COUNTIFS('Group Composition (List View)'!$F$2:$F$1544,Sheet1!C35,'Group Composition (List View)'!$M$2:$M$1544,0)</f>
        <v>3</v>
      </c>
      <c r="M35" s="5">
        <f>COUNTIFS('Group Composition (List View)'!$F$2:$F$1544,Sheet1!C35,'Group Composition (List View)'!$N$2:$N$1544,1)</f>
        <v>4</v>
      </c>
      <c r="N35" s="5">
        <f>COUNTIFS('Group Composition (List View)'!$F$2:$F$1544,Sheet1!C35,'Group Composition (List View)'!$N$2:$N$1544,0)</f>
        <v>0</v>
      </c>
      <c r="O35" s="5">
        <f>COUNTIFS('Group Composition (List View)'!$F$2:$F$1544,Sheet1!C35,'Group Composition (List View)'!$O$2:$O$1544,1)</f>
        <v>4</v>
      </c>
      <c r="P35" s="5">
        <f>COUNTIFS('Group Composition (List View)'!$F$2:$F$1544,Sheet1!C35,'Group Composition (List View)'!$O$2:$O$1544,0)</f>
        <v>0</v>
      </c>
      <c r="Q35" s="5">
        <f>D35-(COUNTIFS('Group Composition (List View)'!$F$2:$F$1544,Sheet1!C35,'Group Composition (List View)'!$O$2:$O$1544,""))</f>
        <v>4</v>
      </c>
      <c r="S35" t="s">
        <v>562</v>
      </c>
      <c r="T35" s="5">
        <f>COUNTIFS('Group Composition (List View)'!$F$2:$F$1544,Sheet1!S35,'Group Composition (List View)'!$O$2:$O$1544,1)</f>
        <v>13</v>
      </c>
      <c r="U35" s="5">
        <f>COUNTIFS('Group Composition (List View)'!$F$2:$F$1544,S35,'Group Composition (List View)'!$O$2:$O$1544,0)</f>
        <v>2</v>
      </c>
      <c r="V35" s="5">
        <f>COUNTIFS('Group Composition (List View)'!$F$2:$F$1544,S35,'Group Composition (List View)'!$O$2:$O$1544,"")</f>
        <v>3</v>
      </c>
      <c r="W35" s="5">
        <f>COUNTIFS('Group Composition (List View)'!$F$2:$F$1544,S35,'Group Composition (List View)'!$O$2:$O$1544,1,'Group Composition (List View)'!$N$2:$N$1544,1)</f>
        <v>7</v>
      </c>
      <c r="X35" s="5">
        <f>COUNTIFS('Group Composition (List View)'!$F$2:$F$1544,S35,'Group Composition (List View)'!$O$2:$O$1544,1,'Group Composition (List View)'!$N$2:$N$1544,0)</f>
        <v>1</v>
      </c>
      <c r="Z35" s="5">
        <f>COUNTIFS('Group Composition (List View)'!$F$2:$F$1544,Sheet1!S35,'Group Composition (List View)'!$J$2:$J$1544,1)</f>
        <v>7</v>
      </c>
      <c r="AA35" s="5">
        <f>COUNTIFS('Group Composition (List View)'!$F$2:$F$1544,Sheet1!S35,'Group Composition (List View)'!$J$2:$J$1544,0)</f>
        <v>4</v>
      </c>
      <c r="AB35" s="5">
        <f>COUNTIFS('Group Composition (List View)'!$F$2:$F$1544,Sheet1!S35,'Group Composition (List View)'!$J$2:$J$1544,"")</f>
        <v>7</v>
      </c>
      <c r="AC35"/>
      <c r="AF35"/>
    </row>
    <row r="36" spans="1:32">
      <c r="C36" t="s">
        <v>249</v>
      </c>
      <c r="D36" s="5">
        <f>COUNTIF('Group Composition (List View)'!$F$2:$F$1544,Sheet1!C36)</f>
        <v>17</v>
      </c>
      <c r="E36" s="5">
        <f>COUNTIFS('Group Composition (List View)'!$F$2:$F$1544,Sheet1!C36,'Group Composition (List View)'!$J$2:$J$1544,1)</f>
        <v>5</v>
      </c>
      <c r="F36" s="5">
        <f>COUNTIFS('Group Composition (List View)'!$F$2:$F$1544,Sheet1!C36,'Group Composition (List View)'!$J$2:$J$1544,0)</f>
        <v>1</v>
      </c>
      <c r="G36" s="5">
        <f>COUNTIFS('Group Composition (List View)'!$F$2:$F$1544,Sheet1!C36,'Group Composition (List View)'!$K$2:$K$1544,1)</f>
        <v>5</v>
      </c>
      <c r="H36" s="5">
        <f>COUNTIFS('Group Composition (List View)'!$F$2:$F$1544,Sheet1!C36,'Group Composition (List View)'!$K$2:$K$1544,0)</f>
        <v>1</v>
      </c>
      <c r="I36" s="5">
        <f>COUNTIFS('Group Composition (List View)'!$F$2:$F$1544,Sheet1!C36,'Group Composition (List View)'!$L$2:$L$1544,1)</f>
        <v>5</v>
      </c>
      <c r="J36" s="5">
        <f>COUNTIFS('Group Composition (List View)'!$F$2:$F$1544,Sheet1!C36,'Group Composition (List View)'!$L$2:$L$1544,0)</f>
        <v>1</v>
      </c>
      <c r="K36" s="5">
        <f>COUNTIFS('Group Composition (List View)'!$F$2:$F$1544,Sheet1!C36,'Group Composition (List View)'!$M$2:$M$1544,1)</f>
        <v>1</v>
      </c>
      <c r="L36" s="5">
        <f>COUNTIFS('Group Composition (List View)'!$F$2:$F$1544,Sheet1!C36,'Group Composition (List View)'!$M$2:$M$1544,0)</f>
        <v>5</v>
      </c>
      <c r="M36" s="5">
        <f>COUNTIFS('Group Composition (List View)'!$F$2:$F$1544,Sheet1!C36,'Group Composition (List View)'!$N$2:$N$1544,1)</f>
        <v>0</v>
      </c>
      <c r="N36" s="5">
        <f>COUNTIFS('Group Composition (List View)'!$F$2:$F$1544,Sheet1!C36,'Group Composition (List View)'!$N$2:$N$1544,0)</f>
        <v>6</v>
      </c>
      <c r="O36" s="5">
        <f>COUNTIFS('Group Composition (List View)'!$F$2:$F$1544,Sheet1!C36,'Group Composition (List View)'!$O$2:$O$1544,1)</f>
        <v>9</v>
      </c>
      <c r="P36" s="5">
        <f>COUNTIFS('Group Composition (List View)'!$F$2:$F$1544,Sheet1!C36,'Group Composition (List View)'!$O$2:$O$1544,0)</f>
        <v>6</v>
      </c>
      <c r="Q36" s="5">
        <f>D36-(COUNTIFS('Group Composition (List View)'!$F$2:$F$1544,Sheet1!C36,'Group Composition (List View)'!$O$2:$O$1544,""))</f>
        <v>15</v>
      </c>
      <c r="S36" t="s">
        <v>229</v>
      </c>
      <c r="T36" s="5">
        <f>COUNTIFS('Group Composition (List View)'!$F$2:$F$1544,Sheet1!S36,'Group Composition (List View)'!$O$2:$O$1544,1,'Group Composition (List View)'!$G$2:$G$1544,"2.1-Regional (SDG)")</f>
        <v>11</v>
      </c>
      <c r="U36" s="5">
        <f>COUNTIFS('Group Composition (List View)'!$F$2:$F$1544,S36,'Group Composition (List View)'!$O$2:$O$1544,0,'Group Composition (List View)'!$G$2:$G$1544,"2.1-Regional (SDG)")</f>
        <v>15</v>
      </c>
      <c r="V36" s="5">
        <f>COUNTIFS('Group Composition (List View)'!$F$2:$F$1544,S36,'Group Composition (List View)'!$O$2:$O$1544,"",'Group Composition (List View)'!$G$2:$G$1544,"2.1-Regional (SDG)")</f>
        <v>25</v>
      </c>
      <c r="W36" s="5">
        <f>COUNTIFS('Group Composition (List View)'!$F$2:$F$1544,S36,'Group Composition (List View)'!$O$2:$O$1544,1,'Group Composition (List View)'!$N$2:$N$1544,1,'Group Composition (List View)'!$G$2:$G$1544,"2.1-Regional (SDG)")</f>
        <v>8</v>
      </c>
      <c r="X36" s="5">
        <f>COUNTIFS('Group Composition (List View)'!$F$2:$F$1544,S36,'Group Composition (List View)'!$O$2:$O$1544,1,'Group Composition (List View)'!$N$2:$N$1544,0,'Group Composition (List View)'!$G$2:$G$1544,"2.1-Regional (SDG)")</f>
        <v>2</v>
      </c>
      <c r="Z36" s="5">
        <f>COUNTIFS('Group Composition (List View)'!$F$2:$F$1544,Sheet1!S36,'Group Composition (List View)'!$J$2:$J$1544,1,'Group Composition (List View)'!$G$2:$G$1544,"2.1-Regional (SDG)")</f>
        <v>5</v>
      </c>
      <c r="AA36" s="5">
        <f>COUNTIFS('Group Composition (List View)'!$F$2:$F$1544,Sheet1!S36,'Group Composition (List View)'!$J$2:$J$1544,0,'Group Composition (List View)'!$G$2:$G$1544,"2.1-Regional (SDG)")</f>
        <v>7</v>
      </c>
      <c r="AB36" s="5">
        <f>COUNTIFS('Group Composition (List View)'!$F$2:$F$1544,Sheet1!S36,'Group Composition (List View)'!$J$2:$J$1544,"",'Group Composition (List View)'!$G$2:$G$1544,"2.1-Regional (SDG)")</f>
        <v>39</v>
      </c>
      <c r="AC36"/>
      <c r="AF36"/>
    </row>
    <row r="37" spans="1:32">
      <c r="C37" t="s">
        <v>250</v>
      </c>
      <c r="D37" s="5">
        <f>COUNTIF('Group Composition (List View)'!$F$2:$F$1544,Sheet1!C37)</f>
        <v>9</v>
      </c>
      <c r="E37" s="5">
        <f>COUNTIFS('Group Composition (List View)'!$F$2:$F$1544,Sheet1!C37,'Group Composition (List View)'!$J$2:$J$1544,1)</f>
        <v>8</v>
      </c>
      <c r="F37" s="5">
        <f>COUNTIFS('Group Composition (List View)'!$F$2:$F$1544,Sheet1!C37,'Group Composition (List View)'!$J$2:$J$1544,0)</f>
        <v>0</v>
      </c>
      <c r="G37" s="5">
        <f>COUNTIFS('Group Composition (List View)'!$F$2:$F$1544,Sheet1!C37,'Group Composition (List View)'!$K$2:$K$1544,1)</f>
        <v>0</v>
      </c>
      <c r="H37" s="5">
        <f>COUNTIFS('Group Composition (List View)'!$F$2:$F$1544,Sheet1!C37,'Group Composition (List View)'!$K$2:$K$1544,0)</f>
        <v>5</v>
      </c>
      <c r="I37" s="5">
        <f>COUNTIFS('Group Composition (List View)'!$F$2:$F$1544,Sheet1!C37,'Group Composition (List View)'!$L$2:$L$1544,1)</f>
        <v>5</v>
      </c>
      <c r="J37" s="5">
        <f>COUNTIFS('Group Composition (List View)'!$F$2:$F$1544,Sheet1!C37,'Group Composition (List View)'!$L$2:$L$1544,0)</f>
        <v>0</v>
      </c>
      <c r="K37" s="5">
        <f>COUNTIFS('Group Composition (List View)'!$F$2:$F$1544,Sheet1!C37,'Group Composition (List View)'!$M$2:$M$1544,1)</f>
        <v>1</v>
      </c>
      <c r="L37" s="5">
        <f>COUNTIFS('Group Composition (List View)'!$F$2:$F$1544,Sheet1!C37,'Group Composition (List View)'!$M$2:$M$1544,0)</f>
        <v>4</v>
      </c>
      <c r="M37" s="5">
        <f>COUNTIFS('Group Composition (List View)'!$F$2:$F$1544,Sheet1!C37,'Group Composition (List View)'!$N$2:$N$1544,1)</f>
        <v>6</v>
      </c>
      <c r="N37" s="5">
        <f>COUNTIFS('Group Composition (List View)'!$F$2:$F$1544,Sheet1!C37,'Group Composition (List View)'!$N$2:$N$1544,0)</f>
        <v>0</v>
      </c>
      <c r="O37" s="5">
        <f>COUNTIFS('Group Composition (List View)'!$F$2:$F$1544,Sheet1!C37,'Group Composition (List View)'!$O$2:$O$1544,1)</f>
        <v>6</v>
      </c>
      <c r="P37" s="5">
        <f>COUNTIFS('Group Composition (List View)'!$F$2:$F$1544,Sheet1!C37,'Group Composition (List View)'!$O$2:$O$1544,0)</f>
        <v>0</v>
      </c>
      <c r="Q37" s="5">
        <f>D37-(COUNTIFS('Group Composition (List View)'!$F$2:$F$1544,Sheet1!C37,'Group Composition (List View)'!$O$2:$O$1544,""))</f>
        <v>6</v>
      </c>
      <c r="S37" t="s">
        <v>234</v>
      </c>
      <c r="T37" s="5">
        <f>COUNTIFS('Group Composition (List View)'!$F$2:$F$1544,Sheet1!S37,'Group Composition (List View)'!$O$2:$O$1544,1)</f>
        <v>2</v>
      </c>
      <c r="U37" s="5">
        <f>COUNTIFS('Group Composition (List View)'!$F$2:$F$1544,S37,'Group Composition (List View)'!$O$2:$O$1544,0)</f>
        <v>0</v>
      </c>
      <c r="V37" s="5">
        <f>COUNTIFS('Group Composition (List View)'!$F$2:$F$1544,S37,'Group Composition (List View)'!$O$2:$O$1544,"")</f>
        <v>4</v>
      </c>
      <c r="W37" s="5">
        <f>COUNTIFS('Group Composition (List View)'!$F$2:$F$1544,S37,'Group Composition (List View)'!$O$2:$O$1544,1,'Group Composition (List View)'!$N$2:$N$1544,1)</f>
        <v>2</v>
      </c>
      <c r="X37" s="5">
        <f>COUNTIFS('Group Composition (List View)'!$F$2:$F$1544,S37,'Group Composition (List View)'!$O$2:$O$1544,1,'Group Composition (List View)'!$N$2:$N$1544,0)</f>
        <v>0</v>
      </c>
      <c r="Z37" s="5">
        <f>COUNTIFS('Group Composition (List View)'!$F$2:$F$1544,Sheet1!S37,'Group Composition (List View)'!$J$2:$J$1544,1)</f>
        <v>2</v>
      </c>
      <c r="AA37" s="5">
        <f>COUNTIFS('Group Composition (List View)'!$F$2:$F$1544,Sheet1!S37,'Group Composition (List View)'!$J$2:$J$1544,0)</f>
        <v>0</v>
      </c>
      <c r="AB37" s="5">
        <f>COUNTIFS('Group Composition (List View)'!$F$2:$F$1544,Sheet1!S37,'Group Composition (List View)'!$J$2:$J$1544,"")</f>
        <v>4</v>
      </c>
      <c r="AC37"/>
      <c r="AF37"/>
    </row>
    <row r="38" spans="1:32">
      <c r="C38" t="s">
        <v>260</v>
      </c>
      <c r="D38" s="5">
        <f>COUNTIF('Group Composition (List View)'!$F$2:$F$1544,Sheet1!C38)</f>
        <v>8</v>
      </c>
      <c r="E38" s="5">
        <f>COUNTIFS('Group Composition (List View)'!$F$2:$F$1544,Sheet1!C38,'Group Composition (List View)'!$J$2:$J$1544,1)</f>
        <v>4</v>
      </c>
      <c r="F38" s="5">
        <f>COUNTIFS('Group Composition (List View)'!$F$2:$F$1544,Sheet1!C38,'Group Composition (List View)'!$J$2:$J$1544,0)</f>
        <v>0</v>
      </c>
      <c r="G38" s="5">
        <f>COUNTIFS('Group Composition (List View)'!$F$2:$F$1544,Sheet1!C38,'Group Composition (List View)'!$K$2:$K$1544,1)</f>
        <v>3</v>
      </c>
      <c r="H38" s="5">
        <f>COUNTIFS('Group Composition (List View)'!$F$2:$F$1544,Sheet1!C38,'Group Composition (List View)'!$K$2:$K$1544,0)</f>
        <v>1</v>
      </c>
      <c r="I38" s="5">
        <f>COUNTIFS('Group Composition (List View)'!$F$2:$F$1544,Sheet1!C38,'Group Composition (List View)'!$L$2:$L$1544,1)</f>
        <v>4</v>
      </c>
      <c r="J38" s="5">
        <f>COUNTIFS('Group Composition (List View)'!$F$2:$F$1544,Sheet1!C38,'Group Composition (List View)'!$L$2:$L$1544,0)</f>
        <v>0</v>
      </c>
      <c r="K38" s="5">
        <f>COUNTIFS('Group Composition (List View)'!$F$2:$F$1544,Sheet1!C38,'Group Composition (List View)'!$M$2:$M$1544,1)</f>
        <v>2</v>
      </c>
      <c r="L38" s="5">
        <f>COUNTIFS('Group Composition (List View)'!$F$2:$F$1544,Sheet1!C38,'Group Composition (List View)'!$M$2:$M$1544,0)</f>
        <v>2</v>
      </c>
      <c r="M38" s="5">
        <f>COUNTIFS('Group Composition (List View)'!$F$2:$F$1544,Sheet1!C38,'Group Composition (List View)'!$N$2:$N$1544,1)</f>
        <v>3</v>
      </c>
      <c r="N38" s="5">
        <f>COUNTIFS('Group Composition (List View)'!$F$2:$F$1544,Sheet1!C38,'Group Composition (List View)'!$N$2:$N$1544,0)</f>
        <v>1</v>
      </c>
      <c r="O38" s="5">
        <f>COUNTIFS('Group Composition (List View)'!$F$2:$F$1544,Sheet1!C38,'Group Composition (List View)'!$O$2:$O$1544,1)</f>
        <v>4</v>
      </c>
      <c r="P38" s="5">
        <f>COUNTIFS('Group Composition (List View)'!$F$2:$F$1544,Sheet1!C38,'Group Composition (List View)'!$O$2:$O$1544,0)</f>
        <v>2</v>
      </c>
      <c r="Q38" s="5">
        <f>D38-(COUNTIFS('Group Composition (List View)'!$F$2:$F$1544,Sheet1!C38,'Group Composition (List View)'!$O$2:$O$1544,""))</f>
        <v>6</v>
      </c>
      <c r="S38" t="s">
        <v>569</v>
      </c>
      <c r="T38" s="5">
        <f>COUNTIFS('Group Composition (List View)'!$F$2:$F$1544,Sheet1!S38,'Group Composition (List View)'!$O$2:$O$1544,1)</f>
        <v>4</v>
      </c>
      <c r="U38" s="5">
        <f>COUNTIFS('Group Composition (List View)'!$F$2:$F$1544,S38,'Group Composition (List View)'!$O$2:$O$1544,0)</f>
        <v>9</v>
      </c>
      <c r="V38" s="5">
        <f>COUNTIFS('Group Composition (List View)'!$F$2:$F$1544,S38,'Group Composition (List View)'!$O$2:$O$1544,"")</f>
        <v>10</v>
      </c>
      <c r="W38" s="5">
        <f>COUNTIFS('Group Composition (List View)'!$F$2:$F$1544,S38,'Group Composition (List View)'!$O$2:$O$1544,1,'Group Composition (List View)'!$N$2:$N$1544,1)</f>
        <v>0</v>
      </c>
      <c r="X38" s="5">
        <f>COUNTIFS('Group Composition (List View)'!$F$2:$F$1544,S38,'Group Composition (List View)'!$O$2:$O$1544,1,'Group Composition (List View)'!$N$2:$N$1544,0)</f>
        <v>1</v>
      </c>
      <c r="Z38" s="5">
        <f>COUNTIFS('Group Composition (List View)'!$F$2:$F$1544,Sheet1!S38,'Group Composition (List View)'!$J$2:$J$1544,1)</f>
        <v>1</v>
      </c>
      <c r="AA38" s="5">
        <f>COUNTIFS('Group Composition (List View)'!$F$2:$F$1544,Sheet1!S38,'Group Composition (List View)'!$J$2:$J$1544,0)</f>
        <v>1</v>
      </c>
      <c r="AB38" s="5">
        <f>COUNTIFS('Group Composition (List View)'!$F$2:$F$1544,Sheet1!S38,'Group Composition (List View)'!$J$2:$J$1544,"")</f>
        <v>21</v>
      </c>
      <c r="AC38"/>
      <c r="AF38"/>
    </row>
    <row r="39" spans="1:32">
      <c r="C39" t="s">
        <v>261</v>
      </c>
      <c r="D39" s="5">
        <f>COUNTIF('Group Composition (List View)'!$F$2:$F$1544,Sheet1!C39)</f>
        <v>66</v>
      </c>
      <c r="E39" s="5">
        <f>COUNTIFS('Group Composition (List View)'!$F$2:$F$1544,Sheet1!C39,'Group Composition (List View)'!$J$2:$J$1544,1)</f>
        <v>39</v>
      </c>
      <c r="F39" s="5">
        <f>COUNTIFS('Group Composition (List View)'!$F$2:$F$1544,Sheet1!C39,'Group Composition (List View)'!$J$2:$J$1544,0)</f>
        <v>5</v>
      </c>
      <c r="G39" s="5">
        <f>COUNTIFS('Group Composition (List View)'!$F$2:$F$1544,Sheet1!C39,'Group Composition (List View)'!$K$2:$K$1544,1)</f>
        <v>7</v>
      </c>
      <c r="H39" s="5">
        <f>COUNTIFS('Group Composition (List View)'!$F$2:$F$1544,Sheet1!C39,'Group Composition (List View)'!$K$2:$K$1544,0)</f>
        <v>24</v>
      </c>
      <c r="I39" s="5">
        <f>COUNTIFS('Group Composition (List View)'!$F$2:$F$1544,Sheet1!C39,'Group Composition (List View)'!$L$2:$L$1544,1)</f>
        <v>31</v>
      </c>
      <c r="J39" s="5">
        <f>COUNTIFS('Group Composition (List View)'!$F$2:$F$1544,Sheet1!C39,'Group Composition (List View)'!$L$2:$L$1544,0)</f>
        <v>0</v>
      </c>
      <c r="K39" s="5">
        <f>COUNTIFS('Group Composition (List View)'!$F$2:$F$1544,Sheet1!C39,'Group Composition (List View)'!$M$2:$M$1544,1)</f>
        <v>9</v>
      </c>
      <c r="L39" s="5">
        <f>COUNTIFS('Group Composition (List View)'!$F$2:$F$1544,Sheet1!C39,'Group Composition (List View)'!$M$2:$M$1544,0)</f>
        <v>22</v>
      </c>
      <c r="M39" s="5">
        <f>COUNTIFS('Group Composition (List View)'!$F$2:$F$1544,Sheet1!C39,'Group Composition (List View)'!$N$2:$N$1544,1)</f>
        <v>31</v>
      </c>
      <c r="N39" s="5">
        <f>COUNTIFS('Group Composition (List View)'!$F$2:$F$1544,Sheet1!C39,'Group Composition (List View)'!$N$2:$N$1544,0)</f>
        <v>1</v>
      </c>
      <c r="O39" s="5">
        <f>COUNTIFS('Group Composition (List View)'!$F$2:$F$1544,Sheet1!C39,'Group Composition (List View)'!$O$2:$O$1544,1)</f>
        <v>32</v>
      </c>
      <c r="P39" s="5">
        <f>COUNTIFS('Group Composition (List View)'!$F$2:$F$1544,Sheet1!C39,'Group Composition (List View)'!$O$2:$O$1544,0)</f>
        <v>1</v>
      </c>
      <c r="Q39" s="5">
        <f>D39-(COUNTIFS('Group Composition (List View)'!$F$2:$F$1544,Sheet1!C39,'Group Composition (List View)'!$O$2:$O$1544,""))</f>
        <v>33</v>
      </c>
      <c r="S39" t="s">
        <v>561</v>
      </c>
      <c r="T39" s="5">
        <f>COUNTIFS('Group Composition (List View)'!$F$2:$F$1544,Sheet1!S39,'Group Composition (List View)'!$O$2:$O$1544,1)</f>
        <v>27</v>
      </c>
      <c r="U39" s="5">
        <f>COUNTIFS('Group Composition (List View)'!$F$2:$F$1544,S39,'Group Composition (List View)'!$O$2:$O$1544,0)</f>
        <v>1</v>
      </c>
      <c r="V39" s="5">
        <f>COUNTIFS('Group Composition (List View)'!$F$2:$F$1544,S39,'Group Composition (List View)'!$O$2:$O$1544,"")</f>
        <v>29</v>
      </c>
      <c r="W39" s="5">
        <f>COUNTIFS('Group Composition (List View)'!$F$2:$F$1544,S39,'Group Composition (List View)'!$O$2:$O$1544,1,'Group Composition (List View)'!$N$2:$N$1544,1)</f>
        <v>26</v>
      </c>
      <c r="X39" s="5">
        <f>COUNTIFS('Group Composition (List View)'!$F$2:$F$1544,S39,'Group Composition (List View)'!$O$2:$O$1544,1,'Group Composition (List View)'!$N$2:$N$1544,0)</f>
        <v>1</v>
      </c>
      <c r="Z39" s="5">
        <f>COUNTIFS('Group Composition (List View)'!$F$2:$F$1544,Sheet1!S39,'Group Composition (List View)'!$J$2:$J$1544,1)</f>
        <v>34</v>
      </c>
      <c r="AA39" s="5">
        <f>COUNTIFS('Group Composition (List View)'!$F$2:$F$1544,Sheet1!S39,'Group Composition (List View)'!$J$2:$J$1544,0)</f>
        <v>5</v>
      </c>
      <c r="AB39" s="5">
        <f>COUNTIFS('Group Composition (List View)'!$F$2:$F$1544,Sheet1!S39,'Group Composition (List View)'!$J$2:$J$1544,"")</f>
        <v>18</v>
      </c>
      <c r="AC39"/>
      <c r="AF39"/>
    </row>
    <row r="40" spans="1:32">
      <c r="C40" t="s">
        <v>252</v>
      </c>
      <c r="D40" s="5">
        <f>COUNTIF('Group Composition (List View)'!$F$2:$F$1544,Sheet1!C40)</f>
        <v>181</v>
      </c>
      <c r="E40" s="5">
        <f>COUNTIFS('Group Composition (List View)'!$F$2:$F$1544,Sheet1!C40,'Group Composition (List View)'!$J$2:$J$1544,1)</f>
        <v>32</v>
      </c>
      <c r="F40" s="5">
        <f>COUNTIFS('Group Composition (List View)'!$F$2:$F$1544,Sheet1!C40,'Group Composition (List View)'!$J$2:$J$1544,0)</f>
        <v>23</v>
      </c>
      <c r="G40" s="5">
        <f>COUNTIFS('Group Composition (List View)'!$F$2:$F$1544,Sheet1!C40,'Group Composition (List View)'!$K$2:$K$1544,1)</f>
        <v>30</v>
      </c>
      <c r="H40" s="5">
        <f>COUNTIFS('Group Composition (List View)'!$F$2:$F$1544,Sheet1!C40,'Group Composition (List View)'!$K$2:$K$1544,0)</f>
        <v>18</v>
      </c>
      <c r="I40" s="5">
        <f>COUNTIFS('Group Composition (List View)'!$F$2:$F$1544,Sheet1!C40,'Group Composition (List View)'!$L$2:$L$1544,1)</f>
        <v>46</v>
      </c>
      <c r="J40" s="5">
        <f>COUNTIFS('Group Composition (List View)'!$F$2:$F$1544,Sheet1!C40,'Group Composition (List View)'!$L$2:$L$1544,0)</f>
        <v>2</v>
      </c>
      <c r="K40" s="5">
        <f>COUNTIFS('Group Composition (List View)'!$F$2:$F$1544,Sheet1!C40,'Group Composition (List View)'!$M$2:$M$1544,1)</f>
        <v>8</v>
      </c>
      <c r="L40" s="5">
        <f>COUNTIFS('Group Composition (List View)'!$F$2:$F$1544,Sheet1!C40,'Group Composition (List View)'!$M$2:$M$1544,0)</f>
        <v>40</v>
      </c>
      <c r="M40" s="5">
        <f>COUNTIFS('Group Composition (List View)'!$F$2:$F$1544,Sheet1!C40,'Group Composition (List View)'!$N$2:$N$1544,1)</f>
        <v>25</v>
      </c>
      <c r="N40" s="5">
        <f>COUNTIFS('Group Composition (List View)'!$F$2:$F$1544,Sheet1!C40,'Group Composition (List View)'!$N$2:$N$1544,0)</f>
        <v>26</v>
      </c>
      <c r="O40" s="5">
        <f>COUNTIFS('Group Composition (List View)'!$F$2:$F$1544,Sheet1!C40,'Group Composition (List View)'!$O$2:$O$1544,1)</f>
        <v>76</v>
      </c>
      <c r="P40" s="5">
        <f>COUNTIFS('Group Composition (List View)'!$F$2:$F$1544,Sheet1!C40,'Group Composition (List View)'!$O$2:$O$1544,0)</f>
        <v>48</v>
      </c>
      <c r="Q40" s="5">
        <f>D40-(COUNTIFS('Group Composition (List View)'!$F$2:$F$1544,Sheet1!C40,'Group Composition (List View)'!$O$2:$O$1544,""))</f>
        <v>124</v>
      </c>
      <c r="W40"/>
      <c r="Z40"/>
      <c r="AC40"/>
      <c r="AF40"/>
    </row>
    <row r="41" spans="1:32">
      <c r="C41" t="s">
        <v>255</v>
      </c>
      <c r="D41" s="5">
        <f>COUNTIF('Group Composition (List View)'!$F$2:$F$1544,Sheet1!C41)</f>
        <v>6</v>
      </c>
      <c r="E41" s="5">
        <f>COUNTIFS('Group Composition (List View)'!$F$2:$F$1544,Sheet1!C41,'Group Composition (List View)'!$J$2:$J$1544,1)</f>
        <v>3</v>
      </c>
      <c r="F41" s="5">
        <f>COUNTIFS('Group Composition (List View)'!$F$2:$F$1544,Sheet1!C41,'Group Composition (List View)'!$J$2:$J$1544,0)</f>
        <v>1</v>
      </c>
      <c r="G41" s="5">
        <f>COUNTIFS('Group Composition (List View)'!$F$2:$F$1544,Sheet1!C41,'Group Composition (List View)'!$K$2:$K$1544,1)</f>
        <v>1</v>
      </c>
      <c r="H41" s="5">
        <f>COUNTIFS('Group Composition (List View)'!$F$2:$F$1544,Sheet1!C41,'Group Composition (List View)'!$K$2:$K$1544,0)</f>
        <v>3</v>
      </c>
      <c r="I41" s="5">
        <f>COUNTIFS('Group Composition (List View)'!$F$2:$F$1544,Sheet1!C41,'Group Composition (List View)'!$L$2:$L$1544,1)</f>
        <v>4</v>
      </c>
      <c r="J41" s="5">
        <f>COUNTIFS('Group Composition (List View)'!$F$2:$F$1544,Sheet1!C41,'Group Composition (List View)'!$L$2:$L$1544,0)</f>
        <v>0</v>
      </c>
      <c r="K41" s="5">
        <f>COUNTIFS('Group Composition (List View)'!$F$2:$F$1544,Sheet1!C41,'Group Composition (List View)'!$M$2:$M$1544,1)</f>
        <v>0</v>
      </c>
      <c r="L41" s="5">
        <f>COUNTIFS('Group Composition (List View)'!$F$2:$F$1544,Sheet1!C41,'Group Composition (List View)'!$M$2:$M$1544,0)</f>
        <v>4</v>
      </c>
      <c r="M41" s="5">
        <f>COUNTIFS('Group Composition (List View)'!$F$2:$F$1544,Sheet1!C41,'Group Composition (List View)'!$N$2:$N$1544,1)</f>
        <v>4</v>
      </c>
      <c r="N41" s="5">
        <f>COUNTIFS('Group Composition (List View)'!$F$2:$F$1544,Sheet1!C41,'Group Composition (List View)'!$N$2:$N$1544,0)</f>
        <v>0</v>
      </c>
      <c r="O41" s="5">
        <f>COUNTIFS('Group Composition (List View)'!$F$2:$F$1544,Sheet1!C41,'Group Composition (List View)'!$O$2:$O$1544,1)</f>
        <v>4</v>
      </c>
      <c r="P41" s="5">
        <f>COUNTIFS('Group Composition (List View)'!$F$2:$F$1544,Sheet1!C41,'Group Composition (List View)'!$O$2:$O$1544,0)</f>
        <v>0</v>
      </c>
      <c r="Q41" s="5">
        <f>D41-(COUNTIFS('Group Composition (List View)'!$F$2:$F$1544,Sheet1!C41,'Group Composition (List View)'!$O$2:$O$1544,""))</f>
        <v>4</v>
      </c>
      <c r="W41"/>
      <c r="Z41"/>
      <c r="AC41"/>
      <c r="AF41"/>
    </row>
    <row r="42" spans="1:32">
      <c r="C42" t="s">
        <v>253</v>
      </c>
      <c r="D42" s="5">
        <f>COUNTIF('Group Composition (List View)'!$F$2:$F$1544,Sheet1!C42)</f>
        <v>6</v>
      </c>
      <c r="E42" s="5">
        <f>COUNTIFS('Group Composition (List View)'!$F$2:$F$1544,Sheet1!C42,'Group Composition (List View)'!$J$2:$J$1544,1)</f>
        <v>2</v>
      </c>
      <c r="F42" s="5">
        <f>COUNTIFS('Group Composition (List View)'!$F$2:$F$1544,Sheet1!C42,'Group Composition (List View)'!$J$2:$J$1544,0)</f>
        <v>1</v>
      </c>
      <c r="G42" s="5">
        <f>COUNTIFS('Group Composition (List View)'!$F$2:$F$1544,Sheet1!C42,'Group Composition (List View)'!$K$2:$K$1544,1)</f>
        <v>2</v>
      </c>
      <c r="H42" s="5">
        <f>COUNTIFS('Group Composition (List View)'!$F$2:$F$1544,Sheet1!C42,'Group Composition (List View)'!$K$2:$K$1544,0)</f>
        <v>1</v>
      </c>
      <c r="I42" s="5">
        <f>COUNTIFS('Group Composition (List View)'!$F$2:$F$1544,Sheet1!C42,'Group Composition (List View)'!$L$2:$L$1544,1)</f>
        <v>3</v>
      </c>
      <c r="J42" s="5">
        <f>COUNTIFS('Group Composition (List View)'!$F$2:$F$1544,Sheet1!C42,'Group Composition (List View)'!$L$2:$L$1544,0)</f>
        <v>0</v>
      </c>
      <c r="K42" s="5">
        <f>COUNTIFS('Group Composition (List View)'!$F$2:$F$1544,Sheet1!C42,'Group Composition (List View)'!$M$2:$M$1544,1)</f>
        <v>1</v>
      </c>
      <c r="L42" s="5">
        <f>COUNTIFS('Group Composition (List View)'!$F$2:$F$1544,Sheet1!C42,'Group Composition (List View)'!$M$2:$M$1544,0)</f>
        <v>2</v>
      </c>
      <c r="M42" s="5">
        <f>COUNTIFS('Group Composition (List View)'!$F$2:$F$1544,Sheet1!C42,'Group Composition (List View)'!$N$2:$N$1544,1)</f>
        <v>2</v>
      </c>
      <c r="N42" s="5">
        <f>COUNTIFS('Group Composition (List View)'!$F$2:$F$1544,Sheet1!C42,'Group Composition (List View)'!$N$2:$N$1544,0)</f>
        <v>1</v>
      </c>
      <c r="O42" s="5">
        <f>COUNTIFS('Group Composition (List View)'!$F$2:$F$1544,Sheet1!C42,'Group Composition (List View)'!$O$2:$O$1544,1)</f>
        <v>4</v>
      </c>
      <c r="P42" s="5">
        <f>COUNTIFS('Group Composition (List View)'!$F$2:$F$1544,Sheet1!C42,'Group Composition (List View)'!$O$2:$O$1544,0)</f>
        <v>1</v>
      </c>
      <c r="Q42" s="5">
        <f>D42-(COUNTIFS('Group Composition (List View)'!$F$2:$F$1544,Sheet1!C42,'Group Composition (List View)'!$O$2:$O$1544,""))</f>
        <v>5</v>
      </c>
      <c r="S42" t="s">
        <v>614</v>
      </c>
      <c r="T42" t="s">
        <v>632</v>
      </c>
      <c r="U42" t="s">
        <v>629</v>
      </c>
      <c r="V42" t="s">
        <v>628</v>
      </c>
      <c r="W42" t="s">
        <v>630</v>
      </c>
      <c r="Y42" t="s">
        <v>626</v>
      </c>
      <c r="Z42" t="s">
        <v>627</v>
      </c>
      <c r="AA42" t="s">
        <v>625</v>
      </c>
      <c r="AC42"/>
      <c r="AF42"/>
    </row>
    <row r="43" spans="1:32">
      <c r="C43" t="s">
        <v>254</v>
      </c>
      <c r="D43" s="5">
        <f>COUNTIF('Group Composition (List View)'!$F$2:$F$1544,Sheet1!C43)</f>
        <v>54</v>
      </c>
      <c r="E43" s="5">
        <f>COUNTIFS('Group Composition (List View)'!$F$2:$F$1544,Sheet1!C43,'Group Composition (List View)'!$J$2:$J$1544,1)</f>
        <v>10</v>
      </c>
      <c r="F43" s="5">
        <f>COUNTIFS('Group Composition (List View)'!$F$2:$F$1544,Sheet1!C43,'Group Composition (List View)'!$J$2:$J$1544,0)</f>
        <v>8</v>
      </c>
      <c r="G43" s="5">
        <f>COUNTIFS('Group Composition (List View)'!$F$2:$F$1544,Sheet1!C43,'Group Composition (List View)'!$K$2:$K$1544,1)</f>
        <v>13</v>
      </c>
      <c r="H43" s="5">
        <f>COUNTIFS('Group Composition (List View)'!$F$2:$F$1544,Sheet1!C43,'Group Composition (List View)'!$K$2:$K$1544,0)</f>
        <v>2</v>
      </c>
      <c r="I43" s="5">
        <f>COUNTIFS('Group Composition (List View)'!$F$2:$F$1544,Sheet1!C43,'Group Composition (List View)'!$L$2:$L$1544,1)</f>
        <v>15</v>
      </c>
      <c r="J43" s="5">
        <f>COUNTIFS('Group Composition (List View)'!$F$2:$F$1544,Sheet1!C43,'Group Composition (List View)'!$L$2:$L$1544,0)</f>
        <v>0</v>
      </c>
      <c r="K43" s="5">
        <f>COUNTIFS('Group Composition (List View)'!$F$2:$F$1544,Sheet1!C43,'Group Composition (List View)'!$M$2:$M$1544,1)</f>
        <v>2</v>
      </c>
      <c r="L43" s="5">
        <f>COUNTIFS('Group Composition (List View)'!$F$2:$F$1544,Sheet1!C43,'Group Composition (List View)'!$M$2:$M$1544,0)</f>
        <v>13</v>
      </c>
      <c r="M43" s="5">
        <f>COUNTIFS('Group Composition (List View)'!$F$2:$F$1544,Sheet1!C43,'Group Composition (List View)'!$N$2:$N$1544,1)</f>
        <v>3</v>
      </c>
      <c r="N43" s="5">
        <f>COUNTIFS('Group Composition (List View)'!$F$2:$F$1544,Sheet1!C43,'Group Composition (List View)'!$N$2:$N$1544,0)</f>
        <v>14</v>
      </c>
      <c r="O43" s="5">
        <f>COUNTIFS('Group Composition (List View)'!$F$2:$F$1544,Sheet1!C43,'Group Composition (List View)'!$O$2:$O$1544,1)</f>
        <v>33</v>
      </c>
      <c r="P43" s="5">
        <f>COUNTIFS('Group Composition (List View)'!$F$2:$F$1544,Sheet1!C43,'Group Composition (List View)'!$O$2:$O$1544,0)</f>
        <v>13</v>
      </c>
      <c r="Q43" s="5">
        <f>D43-(COUNTIFS('Group Composition (List View)'!$F$2:$F$1544,Sheet1!C43,'Group Composition (List View)'!$O$2:$O$1544,""))</f>
        <v>46</v>
      </c>
      <c r="S43" t="s">
        <v>251</v>
      </c>
      <c r="T43">
        <v>100</v>
      </c>
      <c r="U43">
        <v>9</v>
      </c>
      <c r="V43">
        <v>54</v>
      </c>
      <c r="W43">
        <v>18</v>
      </c>
      <c r="Y43">
        <v>71</v>
      </c>
      <c r="Z43">
        <v>27</v>
      </c>
      <c r="AA43">
        <v>149</v>
      </c>
      <c r="AC43"/>
      <c r="AF43"/>
    </row>
    <row r="44" spans="1:32">
      <c r="C44" t="s">
        <v>258</v>
      </c>
      <c r="D44" s="5">
        <f>COUNTIF('Group Composition (List View)'!$F$2:$F$1544,Sheet1!C44)</f>
        <v>13</v>
      </c>
      <c r="E44" s="5">
        <f>COUNTIFS('Group Composition (List View)'!$F$2:$F$1544,Sheet1!C44,'Group Composition (List View)'!$J$2:$J$1544,1)</f>
        <v>2</v>
      </c>
      <c r="F44" s="5">
        <f>COUNTIFS('Group Composition (List View)'!$F$2:$F$1544,Sheet1!C44,'Group Composition (List View)'!$J$2:$J$1544,0)</f>
        <v>0</v>
      </c>
      <c r="G44" s="5">
        <f>COUNTIFS('Group Composition (List View)'!$F$2:$F$1544,Sheet1!C44,'Group Composition (List View)'!$K$2:$K$1544,1)</f>
        <v>2</v>
      </c>
      <c r="H44" s="5">
        <f>COUNTIFS('Group Composition (List View)'!$F$2:$F$1544,Sheet1!C44,'Group Composition (List View)'!$K$2:$K$1544,0)</f>
        <v>0</v>
      </c>
      <c r="I44" s="5">
        <f>COUNTIFS('Group Composition (List View)'!$F$2:$F$1544,Sheet1!C44,'Group Composition (List View)'!$L$2:$L$1544,1)</f>
        <v>2</v>
      </c>
      <c r="J44" s="5">
        <f>COUNTIFS('Group Composition (List View)'!$F$2:$F$1544,Sheet1!C44,'Group Composition (List View)'!$L$2:$L$1544,0)</f>
        <v>0</v>
      </c>
      <c r="K44" s="5">
        <f>COUNTIFS('Group Composition (List View)'!$F$2:$F$1544,Sheet1!C44,'Group Composition (List View)'!$M$2:$M$1544,1)</f>
        <v>1</v>
      </c>
      <c r="L44" s="5">
        <f>COUNTIFS('Group Composition (List View)'!$F$2:$F$1544,Sheet1!C44,'Group Composition (List View)'!$M$2:$M$1544,0)</f>
        <v>1</v>
      </c>
      <c r="M44" s="5">
        <f>COUNTIFS('Group Composition (List View)'!$F$2:$F$1544,Sheet1!C44,'Group Composition (List View)'!$N$2:$N$1544,1)</f>
        <v>1</v>
      </c>
      <c r="N44" s="5">
        <f>COUNTIFS('Group Composition (List View)'!$F$2:$F$1544,Sheet1!C44,'Group Composition (List View)'!$N$2:$N$1544,0)</f>
        <v>1</v>
      </c>
      <c r="O44" s="5">
        <f>COUNTIFS('Group Composition (List View)'!$F$2:$F$1544,Sheet1!C44,'Group Composition (List View)'!$O$2:$O$1544,1)</f>
        <v>2</v>
      </c>
      <c r="P44" s="5">
        <f>COUNTIFS('Group Composition (List View)'!$F$2:$F$1544,Sheet1!C44,'Group Composition (List View)'!$O$2:$O$1544,0)</f>
        <v>3</v>
      </c>
      <c r="Q44" s="5">
        <f>D44-(COUNTIFS('Group Composition (List View)'!$F$2:$F$1544,Sheet1!C44,'Group Composition (List View)'!$O$2:$O$1544,""))</f>
        <v>5</v>
      </c>
      <c r="S44" t="s">
        <v>231</v>
      </c>
      <c r="T44">
        <v>31</v>
      </c>
      <c r="U44">
        <v>4</v>
      </c>
      <c r="V44">
        <v>3</v>
      </c>
      <c r="W44">
        <v>9</v>
      </c>
      <c r="Y44">
        <v>9</v>
      </c>
      <c r="Z44">
        <v>7</v>
      </c>
      <c r="AA44">
        <v>37</v>
      </c>
      <c r="AC44"/>
      <c r="AF44"/>
    </row>
    <row r="45" spans="1:32" s="5" customFormat="1">
      <c r="S45" t="s">
        <v>568</v>
      </c>
      <c r="T45">
        <v>8</v>
      </c>
      <c r="U45" s="5">
        <v>1</v>
      </c>
      <c r="V45" s="5">
        <v>6</v>
      </c>
      <c r="W45" s="5">
        <v>2</v>
      </c>
      <c r="Y45" s="5">
        <v>9</v>
      </c>
      <c r="Z45" s="5">
        <v>1</v>
      </c>
      <c r="AA45" s="5">
        <v>15</v>
      </c>
    </row>
    <row r="46" spans="1:32">
      <c r="D46" t="s">
        <v>601</v>
      </c>
      <c r="E46" t="s">
        <v>607</v>
      </c>
      <c r="F46" s="5" t="s">
        <v>608</v>
      </c>
      <c r="G46" t="s">
        <v>602</v>
      </c>
      <c r="H46" s="5" t="s">
        <v>609</v>
      </c>
      <c r="I46" t="s">
        <v>603</v>
      </c>
      <c r="J46" s="5" t="s">
        <v>613</v>
      </c>
      <c r="K46" t="s">
        <v>604</v>
      </c>
      <c r="L46" s="5" t="s">
        <v>612</v>
      </c>
      <c r="M46" t="s">
        <v>605</v>
      </c>
      <c r="N46" s="5" t="s">
        <v>611</v>
      </c>
      <c r="O46" t="s">
        <v>606</v>
      </c>
      <c r="P46" t="s">
        <v>610</v>
      </c>
      <c r="S46" t="s">
        <v>563</v>
      </c>
      <c r="T46">
        <v>7</v>
      </c>
      <c r="U46">
        <v>2</v>
      </c>
      <c r="V46" s="5">
        <v>3</v>
      </c>
      <c r="W46">
        <v>2</v>
      </c>
      <c r="Y46">
        <v>4</v>
      </c>
      <c r="Z46" s="5">
        <v>2</v>
      </c>
      <c r="AA46">
        <v>8</v>
      </c>
    </row>
    <row r="47" spans="1:32">
      <c r="A47" s="5">
        <v>1</v>
      </c>
      <c r="B47" t="s">
        <v>587</v>
      </c>
      <c r="C47" t="s">
        <v>251</v>
      </c>
      <c r="D47">
        <f>COUNTIF('Group Composition (List View)'!$F$2:$F$1544,Sheet1!C47)</f>
        <v>247</v>
      </c>
      <c r="E47">
        <f>COUNTIFS('Group Composition (List View)'!$F$2:$F$1544,Sheet1!C47,'Group Composition (List View)'!$J$2:$J$1544,1)</f>
        <v>71</v>
      </c>
      <c r="F47" s="5">
        <f>COUNTIFS('Group Composition (List View)'!$F$2:$F$1544,Sheet1!C47,'Group Composition (List View)'!$J$2:$J$1544,0)</f>
        <v>28</v>
      </c>
      <c r="G47">
        <f>COUNTIFS('Group Composition (List View)'!$F$2:$F$1544,Sheet1!C47,'Group Composition (List View)'!$K$2:$K$1544,1)</f>
        <v>37</v>
      </c>
      <c r="H47" s="5">
        <f>COUNTIFS('Group Composition (List View)'!$F$2:$F$1544,Sheet1!C47,'Group Composition (List View)'!$K$2:$K$1544,0)</f>
        <v>42</v>
      </c>
      <c r="I47">
        <f>COUNTIFS('Group Composition (List View)'!$F$2:$F$1544,Sheet1!C47,'Group Composition (List View)'!$L$2:$L$1544,1)</f>
        <v>77</v>
      </c>
      <c r="J47" s="5">
        <f>COUNTIFS('Group Composition (List View)'!$F$2:$F$1544,Sheet1!C47,'Group Composition (List View)'!$L$2:$L$1544,0)</f>
        <v>2</v>
      </c>
      <c r="K47">
        <f>COUNTIFS('Group Composition (List View)'!$F$2:$F$1544,Sheet1!C47,'Group Composition (List View)'!$M$2:$M$1544,1)</f>
        <v>17</v>
      </c>
      <c r="L47" s="5">
        <f>COUNTIFS('Group Composition (List View)'!$F$2:$F$1544,Sheet1!C47,'Group Composition (List View)'!$M$2:$M$1544,0)</f>
        <v>62</v>
      </c>
      <c r="M47">
        <f>COUNTIFS('Group Composition (List View)'!$F$2:$F$1544,Sheet1!C47,'Group Composition (List View)'!$N$2:$N$1544,1)</f>
        <v>56</v>
      </c>
      <c r="N47" s="5">
        <f>COUNTIFS('Group Composition (List View)'!$F$2:$F$1544,Sheet1!C47,'Group Composition (List View)'!$N$2:$N$1544,0)</f>
        <v>27</v>
      </c>
      <c r="O47">
        <f>COUNTIFS('Group Composition (List View)'!$F$2:$F$1544,Sheet1!C47,'Group Composition (List View)'!$O$2:$O$1544,1)</f>
        <v>107</v>
      </c>
      <c r="P47">
        <f>COUNTIFS('Group Composition (List View)'!$F$2:$F$1544,Sheet1!C47,'Group Composition (List View)'!$O$2:$O$1544,0)</f>
        <v>49</v>
      </c>
      <c r="S47" t="s">
        <v>562</v>
      </c>
      <c r="T47">
        <v>11</v>
      </c>
      <c r="U47">
        <v>1</v>
      </c>
      <c r="V47" s="5">
        <v>6</v>
      </c>
      <c r="W47">
        <v>1</v>
      </c>
      <c r="Y47">
        <v>7</v>
      </c>
      <c r="Z47" s="5">
        <v>4</v>
      </c>
      <c r="AA47">
        <v>7</v>
      </c>
    </row>
    <row r="48" spans="1:32">
      <c r="A48" s="5">
        <v>513</v>
      </c>
      <c r="B48" t="s">
        <v>585</v>
      </c>
      <c r="C48" t="s">
        <v>561</v>
      </c>
      <c r="D48" s="5">
        <f>COUNTIF('Group Composition (List View)'!$F$2:$F$1544,Sheet1!C48)</f>
        <v>57</v>
      </c>
      <c r="E48" s="5">
        <f>COUNTIFS('Group Composition (List View)'!$F$2:$F$1544,Sheet1!C48,'Group Composition (List View)'!$J$2:$J$1544,1)</f>
        <v>34</v>
      </c>
      <c r="F48" s="5">
        <f>COUNTIFS('Group Composition (List View)'!$F$2:$F$1544,Sheet1!C48,'Group Composition (List View)'!$J$2:$J$1544,0)</f>
        <v>5</v>
      </c>
      <c r="G48" s="5">
        <f>COUNTIFS('Group Composition (List View)'!$F$2:$F$1544,Sheet1!C48,'Group Composition (List View)'!$K$2:$K$1544,1)</f>
        <v>7</v>
      </c>
      <c r="H48" s="5">
        <f>COUNTIFS('Group Composition (List View)'!$F$2:$F$1544,Sheet1!C48,'Group Composition (List View)'!$K$2:$K$1544,0)</f>
        <v>19</v>
      </c>
      <c r="I48" s="5">
        <f>COUNTIFS('Group Composition (List View)'!$F$2:$F$1544,Sheet1!C48,'Group Composition (List View)'!$L$2:$L$1544,1)</f>
        <v>26</v>
      </c>
      <c r="J48" s="5">
        <f>COUNTIFS('Group Composition (List View)'!$F$2:$F$1544,Sheet1!C48,'Group Composition (List View)'!$L$2:$L$1544,0)</f>
        <v>0</v>
      </c>
      <c r="K48" s="5">
        <f>COUNTIFS('Group Composition (List View)'!$F$2:$F$1544,Sheet1!C48,'Group Composition (List View)'!$M$2:$M$1544,1)</f>
        <v>7</v>
      </c>
      <c r="L48" s="5">
        <f>COUNTIFS('Group Composition (List View)'!$F$2:$F$1544,Sheet1!C48,'Group Composition (List View)'!$M$2:$M$1544,0)</f>
        <v>19</v>
      </c>
      <c r="M48" s="5">
        <f>COUNTIFS('Group Composition (List View)'!$F$2:$F$1544,Sheet1!C48,'Group Composition (List View)'!$N$2:$N$1544,1)</f>
        <v>26</v>
      </c>
      <c r="N48" s="5">
        <f>COUNTIFS('Group Composition (List View)'!$F$2:$F$1544,Sheet1!C48,'Group Composition (List View)'!$N$2:$N$1544,0)</f>
        <v>1</v>
      </c>
      <c r="O48" s="5">
        <f>COUNTIFS('Group Composition (List View)'!$F$2:$F$1544,Sheet1!C48,'Group Composition (List View)'!$O$2:$O$1544,1)</f>
        <v>27</v>
      </c>
      <c r="P48" s="5">
        <f>COUNTIFS('Group Composition (List View)'!$F$2:$F$1544,Sheet1!C48,'Group Composition (List View)'!$O$2:$O$1544,0)</f>
        <v>1</v>
      </c>
      <c r="S48" t="s">
        <v>229</v>
      </c>
      <c r="T48">
        <v>22</v>
      </c>
      <c r="U48">
        <v>0</v>
      </c>
      <c r="V48" s="5">
        <v>16</v>
      </c>
      <c r="W48">
        <v>4</v>
      </c>
      <c r="Y48">
        <v>5</v>
      </c>
      <c r="Z48" s="5">
        <v>7</v>
      </c>
      <c r="AA48">
        <v>39</v>
      </c>
    </row>
    <row r="49" spans="1:27">
      <c r="A49" s="5">
        <v>21</v>
      </c>
      <c r="B49" t="s">
        <v>585</v>
      </c>
      <c r="C49" t="s">
        <v>232</v>
      </c>
      <c r="D49" s="5">
        <f>COUNTIF('Group Composition (List View)'!$F$2:$F$1544,Sheet1!C49)</f>
        <v>5</v>
      </c>
      <c r="E49" s="5">
        <f>COUNTIFS('Group Composition (List View)'!$F$2:$F$1544,Sheet1!C49,'Group Composition (List View)'!$J$2:$J$1544,1)</f>
        <v>2</v>
      </c>
      <c r="F49" s="5">
        <f>COUNTIFS('Group Composition (List View)'!$F$2:$F$1544,Sheet1!C49,'Group Composition (List View)'!$J$2:$J$1544,0)</f>
        <v>0</v>
      </c>
      <c r="G49" s="5">
        <f>COUNTIFS('Group Composition (List View)'!$F$2:$F$1544,Sheet1!C49,'Group Composition (List View)'!$K$2:$K$1544,1)</f>
        <v>0</v>
      </c>
      <c r="H49" s="5">
        <f>COUNTIFS('Group Composition (List View)'!$F$2:$F$1544,Sheet1!C49,'Group Composition (List View)'!$K$2:$K$1544,0)</f>
        <v>1</v>
      </c>
      <c r="I49" s="5">
        <f>COUNTIFS('Group Composition (List View)'!$F$2:$F$1544,Sheet1!C49,'Group Composition (List View)'!$L$2:$L$1544,1)</f>
        <v>1</v>
      </c>
      <c r="J49" s="5">
        <f>COUNTIFS('Group Composition (List View)'!$F$2:$F$1544,Sheet1!C49,'Group Composition (List View)'!$L$2:$L$1544,0)</f>
        <v>0</v>
      </c>
      <c r="K49" s="5">
        <f>COUNTIFS('Group Composition (List View)'!$F$2:$F$1544,Sheet1!C49,'Group Composition (List View)'!$M$2:$M$1544,1)</f>
        <v>0</v>
      </c>
      <c r="L49" s="5">
        <f>COUNTIFS('Group Composition (List View)'!$F$2:$F$1544,Sheet1!C49,'Group Composition (List View)'!$M$2:$M$1544,0)</f>
        <v>1</v>
      </c>
      <c r="M49" s="5">
        <f>COUNTIFS('Group Composition (List View)'!$F$2:$F$1544,Sheet1!C49,'Group Composition (List View)'!$N$2:$N$1544,1)</f>
        <v>1</v>
      </c>
      <c r="N49" s="5">
        <f>COUNTIFS('Group Composition (List View)'!$F$2:$F$1544,Sheet1!C49,'Group Composition (List View)'!$N$2:$N$1544,0)</f>
        <v>0</v>
      </c>
      <c r="O49" s="5">
        <f>COUNTIFS('Group Composition (List View)'!$F$2:$F$1544,Sheet1!C49,'Group Composition (List View)'!$O$2:$O$1544,1)</f>
        <v>1</v>
      </c>
      <c r="P49" s="5">
        <f>COUNTIFS('Group Composition (List View)'!$F$2:$F$1544,Sheet1!C49,'Group Composition (List View)'!$O$2:$O$1544,0)</f>
        <v>0</v>
      </c>
      <c r="S49" t="s">
        <v>234</v>
      </c>
      <c r="T49">
        <v>2</v>
      </c>
      <c r="U49">
        <v>0</v>
      </c>
      <c r="V49" s="5">
        <v>2</v>
      </c>
      <c r="W49">
        <v>0</v>
      </c>
      <c r="Y49">
        <v>2</v>
      </c>
      <c r="Z49" s="5">
        <v>0</v>
      </c>
      <c r="AA49">
        <v>4</v>
      </c>
    </row>
    <row r="50" spans="1:27">
      <c r="A50" s="5">
        <v>150</v>
      </c>
      <c r="B50" t="s">
        <v>585</v>
      </c>
      <c r="C50" t="s">
        <v>228</v>
      </c>
      <c r="D50" s="5">
        <f>COUNTIF('Group Composition (List View)'!$F$2:$F$1544,Sheet1!C50)</f>
        <v>52</v>
      </c>
      <c r="E50" s="5">
        <f>COUNTIFS('Group Composition (List View)'!$F$2:$F$1544,Sheet1!C50,'Group Composition (List View)'!$J$2:$J$1544,1)</f>
        <v>32</v>
      </c>
      <c r="F50" s="5">
        <f>COUNTIFS('Group Composition (List View)'!$F$2:$F$1544,Sheet1!C50,'Group Composition (List View)'!$J$2:$J$1544,0)</f>
        <v>5</v>
      </c>
      <c r="G50" s="5">
        <f>COUNTIFS('Group Composition (List View)'!$F$2:$F$1544,Sheet1!C50,'Group Composition (List View)'!$K$2:$K$1544,1)</f>
        <v>7</v>
      </c>
      <c r="H50" s="5">
        <f>COUNTIFS('Group Composition (List View)'!$F$2:$F$1544,Sheet1!C50,'Group Composition (List View)'!$K$2:$K$1544,0)</f>
        <v>18</v>
      </c>
      <c r="I50" s="5">
        <f>COUNTIFS('Group Composition (List View)'!$F$2:$F$1544,Sheet1!C50,'Group Composition (List View)'!$L$2:$L$1544,1)</f>
        <v>25</v>
      </c>
      <c r="J50" s="5">
        <f>COUNTIFS('Group Composition (List View)'!$F$2:$F$1544,Sheet1!C50,'Group Composition (List View)'!$L$2:$L$1544,0)</f>
        <v>0</v>
      </c>
      <c r="K50" s="5">
        <f>COUNTIFS('Group Composition (List View)'!$F$2:$F$1544,Sheet1!C50,'Group Composition (List View)'!$M$2:$M$1544,1)</f>
        <v>7</v>
      </c>
      <c r="L50" s="5">
        <f>COUNTIFS('Group Composition (List View)'!$F$2:$F$1544,Sheet1!C50,'Group Composition (List View)'!$M$2:$M$1544,0)</f>
        <v>18</v>
      </c>
      <c r="M50" s="5">
        <f>COUNTIFS('Group Composition (List View)'!$F$2:$F$1544,Sheet1!C50,'Group Composition (List View)'!$N$2:$N$1544,1)</f>
        <v>25</v>
      </c>
      <c r="N50" s="5">
        <f>COUNTIFS('Group Composition (List View)'!$F$2:$F$1544,Sheet1!C50,'Group Composition (List View)'!$N$2:$N$1544,0)</f>
        <v>1</v>
      </c>
      <c r="O50" s="5">
        <f>COUNTIFS('Group Composition (List View)'!$F$2:$F$1544,Sheet1!C50,'Group Composition (List View)'!$O$2:$O$1544,1)</f>
        <v>26</v>
      </c>
      <c r="P50" s="5">
        <f>COUNTIFS('Group Composition (List View)'!$F$2:$F$1544,Sheet1!C50,'Group Composition (List View)'!$O$2:$O$1544,0)</f>
        <v>1</v>
      </c>
      <c r="S50" t="s">
        <v>569</v>
      </c>
      <c r="T50">
        <v>3</v>
      </c>
      <c r="U50">
        <v>1</v>
      </c>
      <c r="V50" s="5">
        <v>0</v>
      </c>
      <c r="W50">
        <v>1</v>
      </c>
      <c r="Y50">
        <v>1</v>
      </c>
      <c r="Z50" s="5">
        <v>1</v>
      </c>
      <c r="AA50">
        <v>21</v>
      </c>
    </row>
    <row r="51" spans="1:27">
      <c r="A51" s="5">
        <v>419</v>
      </c>
      <c r="B51" t="s">
        <v>585</v>
      </c>
      <c r="C51" t="s">
        <v>229</v>
      </c>
      <c r="D51" s="5">
        <f>COUNTIFS('Group Composition (List View)'!$F$2:$F$1544,Sheet1!C51,'Group Composition (List View)'!$G$2:$G$1544,"2.1-Regional (SDG)")</f>
        <v>51</v>
      </c>
      <c r="E51" s="5">
        <f>COUNTIFS('Group Composition (List View)'!$F$2:$F$1544,Sheet1!C51,'Group Composition (List View)'!$G$2:$G$1544,"2.1-Regional (SDG)",'Group Composition (List View)'!$J$2:$J$1544,1)</f>
        <v>5</v>
      </c>
      <c r="F51" s="5">
        <f>COUNTIFS('Group Composition (List View)'!$F$2:$F$1544,Sheet1!C51,'Group Composition (List View)'!$J$2:$J$1544,0,'Group Composition (List View)'!$G$2:$G$1544,"2.1-Regional (SDG)")</f>
        <v>7</v>
      </c>
      <c r="G51" s="5">
        <f>COUNTIFS('Group Composition (List View)'!$F$2:$F$1544,Sheet1!C51,'Group Composition (List View)'!$K$2:$K$1544,1,'Group Composition (List View)'!$G$2:$G$1544,"2.1-Regional (SDG)")</f>
        <v>3</v>
      </c>
      <c r="H51" s="5">
        <f>COUNTIFS('Group Composition (List View)'!$F$2:$F$1544,Sheet1!C51,'Group Composition (List View)'!$K$2:$K$1544,0)</f>
        <v>14</v>
      </c>
      <c r="I51" s="5">
        <f>COUNTIFS('Group Composition (List View)'!$F$2:$F$1544,Sheet1!C51,'Group Composition (List View)'!$L$2:$L$1544,1,'Group Composition (List View)'!$G$2:$G$1544,"2.1-Regional (SDG)")</f>
        <v>10</v>
      </c>
      <c r="J51" s="5">
        <f>COUNTIFS('Group Composition (List View)'!$F$2:$F$1544,Sheet1!C51,'Group Composition (List View)'!$L$2:$L$1544,0, 'Group Composition (List View)'!$G$2:$G$1544,"2.1-Regional (SDG)")</f>
        <v>0</v>
      </c>
      <c r="K51" s="5">
        <f>COUNTIFS('Group Composition (List View)'!$F$2:$F$1544,Sheet1!C51,'Group Composition (List View)'!$M$2:$M$1544,1, 'Group Composition (List View)'!$G$2:$G$1544,"2.1-Regional (SDG)")</f>
        <v>2</v>
      </c>
      <c r="L51" s="5">
        <f>COUNTIFS('Group Composition (List View)'!$F$2:$F$1544,Sheet1!C51,'Group Composition (List View)'!$M$2:$M$1544,0,'Group Composition (List View)'!$G$2:$G$1544,"2.1-Regional (SDG)")</f>
        <v>8</v>
      </c>
      <c r="M51" s="5">
        <f>COUNTIFS('Group Composition (List View)'!$F$2:$F$1544,Sheet1!C51,'Group Composition (List View)'!$N$2:$N$1544,1,'Group Composition (List View)'!$G$2:$G$1544,"2.1-Regional (SDG)")</f>
        <v>8</v>
      </c>
      <c r="N51" s="5">
        <f>COUNTIFS('Group Composition (List View)'!$F$2:$F$1544,Sheet1!C51,'Group Composition (List View)'!$N$2:$N$1544,0,'Group Composition (List View)'!$G$2:$G$1544,"2.1-Regional (SDG)")</f>
        <v>2</v>
      </c>
      <c r="O51" s="5">
        <f>COUNTIFS('Group Composition (List View)'!$F$2:$F$1544,Sheet1!C51,'Group Composition (List View)'!$O$2:$O$1544,1,'Group Composition (List View)'!$G$2:$G$1544,"2.1-Regional (SDG)")</f>
        <v>11</v>
      </c>
      <c r="P51" s="5">
        <f>COUNTIFS('Group Composition (List View)'!$F$2:$F$1544,Sheet1!C51,'Group Composition (List View)'!$O$2:$O$1544,0,'Group Composition (List View)'!$G$2:$G$1544,"2.1-Regional (SDG)")</f>
        <v>15</v>
      </c>
      <c r="S51" t="s">
        <v>561</v>
      </c>
      <c r="T51">
        <v>27</v>
      </c>
      <c r="U51">
        <v>0</v>
      </c>
      <c r="V51" s="5">
        <v>26</v>
      </c>
      <c r="W51">
        <v>1</v>
      </c>
      <c r="Y51">
        <v>34</v>
      </c>
      <c r="Z51" s="5">
        <v>5</v>
      </c>
      <c r="AA51">
        <v>18</v>
      </c>
    </row>
    <row r="52" spans="1:27">
      <c r="A52" s="5">
        <v>62</v>
      </c>
      <c r="B52" t="s">
        <v>585</v>
      </c>
      <c r="C52" t="s">
        <v>563</v>
      </c>
      <c r="D52" s="5">
        <f>COUNTIF('Group Composition (List View)'!$F$2:$F$1544,Sheet1!C52)</f>
        <v>14</v>
      </c>
      <c r="E52" s="5">
        <f>COUNTIFS('Group Composition (List View)'!$F$2:$F$1544,Sheet1!C52,'Group Composition (List View)'!$J$2:$J$1544,1)</f>
        <v>4</v>
      </c>
      <c r="F52" s="5">
        <f>COUNTIFS('Group Composition (List View)'!$F$2:$F$1544,Sheet1!C52,'Group Composition (List View)'!$J$2:$J$1544,0)</f>
        <v>2</v>
      </c>
      <c r="G52" s="5">
        <f>COUNTIFS('Group Composition (List View)'!$F$2:$F$1544,Sheet1!C52,'Group Composition (List View)'!$K$2:$K$1544,1)</f>
        <v>5</v>
      </c>
      <c r="H52" s="5">
        <f>COUNTIFS('Group Composition (List View)'!$F$2:$F$1544,Sheet1!C52,'Group Composition (List View)'!$K$2:$K$1544,0)</f>
        <v>1</v>
      </c>
      <c r="I52" s="5">
        <f>COUNTIFS('Group Composition (List View)'!$F$2:$F$1544,Sheet1!C52,'Group Composition (List View)'!$L$2:$L$1544,1)</f>
        <v>6</v>
      </c>
      <c r="J52" s="5">
        <f>COUNTIFS('Group Composition (List View)'!$F$2:$F$1544,Sheet1!C52,'Group Composition (List View)'!$L$2:$L$1544,0)</f>
        <v>0</v>
      </c>
      <c r="K52" s="5">
        <f>COUNTIFS('Group Composition (List View)'!$F$2:$F$1544,Sheet1!C52,'Group Composition (List View)'!$M$2:$M$1544,1)</f>
        <v>2</v>
      </c>
      <c r="L52" s="5">
        <f>COUNTIFS('Group Composition (List View)'!$F$2:$F$1544,Sheet1!C52,'Group Composition (List View)'!$M$2:$M$1544,0)</f>
        <v>4</v>
      </c>
      <c r="M52" s="5">
        <f>COUNTIFS('Group Composition (List View)'!$F$2:$F$1544,Sheet1!C52,'Group Composition (List View)'!$N$2:$N$1544,1)</f>
        <v>3</v>
      </c>
      <c r="N52" s="5">
        <f>COUNTIFS('Group Composition (List View)'!$F$2:$F$1544,Sheet1!C52,'Group Composition (List View)'!$N$2:$N$1544,0)</f>
        <v>3</v>
      </c>
      <c r="O52" s="5">
        <f>COUNTIFS('Group Composition (List View)'!$F$2:$F$1544,Sheet1!C52,'Group Composition (List View)'!$O$2:$O$1544,1)</f>
        <v>8</v>
      </c>
      <c r="P52" s="5">
        <f>COUNTIFS('Group Composition (List View)'!$F$2:$F$1544,Sheet1!C52,'Group Composition (List View)'!$O$2:$O$1544,0)</f>
        <v>4</v>
      </c>
    </row>
    <row r="53" spans="1:27">
      <c r="A53" s="5">
        <v>143</v>
      </c>
      <c r="B53" t="s">
        <v>585</v>
      </c>
      <c r="C53" t="s">
        <v>223</v>
      </c>
      <c r="D53" s="5">
        <f>COUNTIF('Group Composition (List View)'!$F$2:$F$1544,Sheet1!C53)</f>
        <v>5</v>
      </c>
      <c r="E53" s="5">
        <f>COUNTIFS('Group Composition (List View)'!$F$2:$F$1544,Sheet1!C53,'Group Composition (List View)'!$J$2:$J$1544,1)</f>
        <v>2</v>
      </c>
      <c r="F53" s="5">
        <f>COUNTIFS('Group Composition (List View)'!$F$2:$F$1544,Sheet1!C53,'Group Composition (List View)'!$J$2:$J$1544,0)</f>
        <v>0</v>
      </c>
      <c r="G53" s="5">
        <f>COUNTIFS('Group Composition (List View)'!$F$2:$F$1544,Sheet1!C53,'Group Composition (List View)'!$K$2:$K$1544,1)</f>
        <v>2</v>
      </c>
      <c r="H53" s="5">
        <f>COUNTIFS('Group Composition (List View)'!$F$2:$F$1544,Sheet1!C53,'Group Composition (List View)'!$K$2:$K$1544,0)</f>
        <v>0</v>
      </c>
      <c r="I53" s="5">
        <f>COUNTIFS('Group Composition (List View)'!$F$2:$F$1544,Sheet1!C53,'Group Composition (List View)'!$L$2:$L$1544,1)</f>
        <v>2</v>
      </c>
      <c r="J53" s="5">
        <f>COUNTIFS('Group Composition (List View)'!$F$2:$F$1544,Sheet1!C53,'Group Composition (List View)'!$L$2:$L$1544,0)</f>
        <v>0</v>
      </c>
      <c r="K53" s="5">
        <f>COUNTIFS('Group Composition (List View)'!$F$2:$F$1544,Sheet1!C53,'Group Composition (List View)'!$M$2:$M$1544,1)</f>
        <v>2</v>
      </c>
      <c r="L53" s="5">
        <f>COUNTIFS('Group Composition (List View)'!$F$2:$F$1544,Sheet1!C53,'Group Composition (List View)'!$M$2:$M$1544,0)</f>
        <v>0</v>
      </c>
      <c r="M53" s="5">
        <f>COUNTIFS('Group Composition (List View)'!$F$2:$F$1544,Sheet1!C53,'Group Composition (List View)'!$N$2:$N$1544,1)</f>
        <v>1</v>
      </c>
      <c r="N53" s="5">
        <f>COUNTIFS('Group Composition (List View)'!$F$2:$F$1544,Sheet1!C53,'Group Composition (List View)'!$N$2:$N$1544,0)</f>
        <v>1</v>
      </c>
      <c r="O53" s="5">
        <f>COUNTIFS('Group Composition (List View)'!$F$2:$F$1544,Sheet1!C53,'Group Composition (List View)'!$O$2:$O$1544,1)</f>
        <v>2</v>
      </c>
      <c r="P53" s="5">
        <f>COUNTIFS('Group Composition (List View)'!$F$2:$F$1544,Sheet1!C53,'Group Composition (List View)'!$O$2:$O$1544,0)</f>
        <v>2</v>
      </c>
      <c r="S53" t="s">
        <v>633</v>
      </c>
      <c r="T53">
        <v>15</v>
      </c>
      <c r="U53">
        <v>0</v>
      </c>
      <c r="V53">
        <v>38</v>
      </c>
      <c r="Y53">
        <v>4</v>
      </c>
      <c r="Z53" s="5">
        <v>8</v>
      </c>
      <c r="AA53">
        <v>53</v>
      </c>
    </row>
    <row r="54" spans="1:27">
      <c r="A54" s="5">
        <v>34</v>
      </c>
      <c r="B54" t="s">
        <v>585</v>
      </c>
      <c r="C54" t="s">
        <v>226</v>
      </c>
      <c r="D54" s="5">
        <f>COUNTIF('Group Composition (List View)'!$F$2:$F$1544,Sheet1!C54)</f>
        <v>18</v>
      </c>
      <c r="E54" s="5">
        <f>COUNTIFS('Group Composition (List View)'!$F$2:$F$1544,Sheet1!C54,'Group Composition (List View)'!$J$2:$J$1544,1)</f>
        <v>4</v>
      </c>
      <c r="F54" s="5">
        <f>COUNTIFS('Group Composition (List View)'!$F$2:$F$1544,Sheet1!C54,'Group Composition (List View)'!$J$2:$J$1544,0)</f>
        <v>4</v>
      </c>
      <c r="G54" s="5">
        <f>COUNTIFS('Group Composition (List View)'!$F$2:$F$1544,Sheet1!C54,'Group Composition (List View)'!$K$2:$K$1544,1)</f>
        <v>6</v>
      </c>
      <c r="H54" s="5">
        <f>COUNTIFS('Group Composition (List View)'!$F$2:$F$1544,Sheet1!C54,'Group Composition (List View)'!$K$2:$K$1544,0)</f>
        <v>2</v>
      </c>
      <c r="I54" s="5">
        <f>COUNTIFS('Group Composition (List View)'!$F$2:$F$1544,Sheet1!C54,'Group Composition (List View)'!$L$2:$L$1544,1)</f>
        <v>8</v>
      </c>
      <c r="J54" s="5">
        <f>COUNTIFS('Group Composition (List View)'!$F$2:$F$1544,Sheet1!C54,'Group Composition (List View)'!$L$2:$L$1544,0)</f>
        <v>0</v>
      </c>
      <c r="K54" s="5">
        <f>COUNTIFS('Group Composition (List View)'!$F$2:$F$1544,Sheet1!C54,'Group Composition (List View)'!$M$2:$M$1544,1)</f>
        <v>0</v>
      </c>
      <c r="L54" s="5">
        <f>COUNTIFS('Group Composition (List View)'!$F$2:$F$1544,Sheet1!C54,'Group Composition (List View)'!$M$2:$M$1544,0)</f>
        <v>8</v>
      </c>
      <c r="M54" s="5">
        <f>COUNTIFS('Group Composition (List View)'!$F$2:$F$1544,Sheet1!C54,'Group Composition (List View)'!$N$2:$N$1544,1)</f>
        <v>4</v>
      </c>
      <c r="N54" s="5">
        <f>COUNTIFS('Group Composition (List View)'!$F$2:$F$1544,Sheet1!C54,'Group Composition (List View)'!$N$2:$N$1544,0)</f>
        <v>4</v>
      </c>
      <c r="O54" s="5">
        <f>COUNTIFS('Group Composition (List View)'!$F$2:$F$1544,Sheet1!C54,'Group Composition (List View)'!$O$2:$O$1544,1)</f>
        <v>12</v>
      </c>
      <c r="P54" s="5">
        <f>COUNTIFS('Group Composition (List View)'!$F$2:$F$1544,Sheet1!C54,'Group Composition (List View)'!$O$2:$O$1544,0)</f>
        <v>4</v>
      </c>
      <c r="T54" t="s">
        <v>632</v>
      </c>
      <c r="U54" t="s">
        <v>629</v>
      </c>
      <c r="V54" t="s">
        <v>625</v>
      </c>
    </row>
    <row r="55" spans="1:27">
      <c r="A55" s="5">
        <v>753</v>
      </c>
      <c r="B55" t="s">
        <v>585</v>
      </c>
      <c r="C55" t="s">
        <v>562</v>
      </c>
      <c r="D55" s="5">
        <f>COUNTIF('Group Composition (List View)'!$F$2:$F$1544,Sheet1!C55)</f>
        <v>18</v>
      </c>
      <c r="E55" s="5">
        <f>COUNTIFS('Group Composition (List View)'!$F$2:$F$1544,Sheet1!C55,'Group Composition (List View)'!$J$2:$J$1544,1)</f>
        <v>7</v>
      </c>
      <c r="F55" s="5">
        <f>COUNTIFS('Group Composition (List View)'!$F$2:$F$1544,Sheet1!C55,'Group Composition (List View)'!$J$2:$J$1544,0)</f>
        <v>4</v>
      </c>
      <c r="G55" s="5">
        <f>COUNTIFS('Group Composition (List View)'!$F$2:$F$1544,Sheet1!C55,'Group Composition (List View)'!$K$2:$K$1544,1)</f>
        <v>3</v>
      </c>
      <c r="H55" s="5">
        <f>COUNTIFS('Group Composition (List View)'!$F$2:$F$1544,Sheet1!C55,'Group Composition (List View)'!$K$2:$K$1544,0)</f>
        <v>5</v>
      </c>
      <c r="I55" s="5">
        <f>COUNTIFS('Group Composition (List View)'!$F$2:$F$1544,Sheet1!C55,'Group Composition (List View)'!$L$2:$L$1544,1)</f>
        <v>8</v>
      </c>
      <c r="J55" s="5">
        <f>COUNTIFS('Group Composition (List View)'!$F$2:$F$1544,Sheet1!C55,'Group Composition (List View)'!$L$2:$L$1544,0)</f>
        <v>0</v>
      </c>
      <c r="K55" s="5">
        <f>COUNTIFS('Group Composition (List View)'!$F$2:$F$1544,Sheet1!C55,'Group Composition (List View)'!$M$2:$M$1544,1)</f>
        <v>0</v>
      </c>
      <c r="L55" s="5">
        <f>COUNTIFS('Group Composition (List View)'!$F$2:$F$1544,Sheet1!C55,'Group Composition (List View)'!$M$2:$M$1544,0)</f>
        <v>8</v>
      </c>
      <c r="M55" s="5">
        <f>COUNTIFS('Group Composition (List View)'!$F$2:$F$1544,Sheet1!C55,'Group Composition (List View)'!$N$2:$N$1544,1)</f>
        <v>7</v>
      </c>
      <c r="N55" s="5">
        <f>COUNTIFS('Group Composition (List View)'!$F$2:$F$1544,Sheet1!C55,'Group Composition (List View)'!$N$2:$N$1544,0)</f>
        <v>2</v>
      </c>
      <c r="O55" s="5">
        <f>COUNTIFS('Group Composition (List View)'!$F$2:$F$1544,Sheet1!C55,'Group Composition (List View)'!$O$2:$O$1544,1)</f>
        <v>13</v>
      </c>
      <c r="P55" s="5">
        <f>COUNTIFS('Group Composition (List View)'!$F$2:$F$1544,Sheet1!C55,'Group Composition (List View)'!$O$2:$O$1544,0)</f>
        <v>2</v>
      </c>
    </row>
    <row r="56" spans="1:27">
      <c r="A56" s="5">
        <v>30</v>
      </c>
      <c r="B56" t="s">
        <v>585</v>
      </c>
      <c r="C56" t="s">
        <v>224</v>
      </c>
      <c r="D56" s="5">
        <f>COUNTIF('Group Composition (List View)'!$F$2:$F$1544,Sheet1!C56)</f>
        <v>7</v>
      </c>
      <c r="E56" s="5">
        <f>COUNTIFS('Group Composition (List View)'!$F$2:$F$1544,Sheet1!C56,'Group Composition (List View)'!$J$2:$J$1544,1)</f>
        <v>4</v>
      </c>
      <c r="F56" s="5">
        <f>COUNTIFS('Group Composition (List View)'!$F$2:$F$1544,Sheet1!C56,'Group Composition (List View)'!$J$2:$J$1544,0)</f>
        <v>1</v>
      </c>
      <c r="G56" s="5">
        <f>COUNTIFS('Group Composition (List View)'!$F$2:$F$1544,Sheet1!C56,'Group Composition (List View)'!$K$2:$K$1544,1)</f>
        <v>1</v>
      </c>
      <c r="H56" s="5">
        <f>COUNTIFS('Group Composition (List View)'!$F$2:$F$1544,Sheet1!C56,'Group Composition (List View)'!$K$2:$K$1544,0)</f>
        <v>4</v>
      </c>
      <c r="I56" s="5">
        <f>COUNTIFS('Group Composition (List View)'!$F$2:$F$1544,Sheet1!C56,'Group Composition (List View)'!$L$2:$L$1544,1)</f>
        <v>5</v>
      </c>
      <c r="J56" s="5">
        <f>COUNTIFS('Group Composition (List View)'!$F$2:$F$1544,Sheet1!C56,'Group Composition (List View)'!$L$2:$L$1544,0)</f>
        <v>0</v>
      </c>
      <c r="K56" s="5">
        <f>COUNTIFS('Group Composition (List View)'!$F$2:$F$1544,Sheet1!C56,'Group Composition (List View)'!$M$2:$M$1544,1)</f>
        <v>0</v>
      </c>
      <c r="L56" s="5">
        <f>COUNTIFS('Group Composition (List View)'!$F$2:$F$1544,Sheet1!C56,'Group Composition (List View)'!$M$2:$M$1544,0)</f>
        <v>5</v>
      </c>
      <c r="M56" s="5">
        <f>COUNTIFS('Group Composition (List View)'!$F$2:$F$1544,Sheet1!C56,'Group Composition (List View)'!$N$2:$N$1544,1)</f>
        <v>5</v>
      </c>
      <c r="N56" s="5">
        <f>COUNTIFS('Group Composition (List View)'!$F$2:$F$1544,Sheet1!C56,'Group Composition (List View)'!$N$2:$N$1544,0)</f>
        <v>0</v>
      </c>
      <c r="O56" s="5">
        <f>COUNTIFS('Group Composition (List View)'!$F$2:$F$1544,Sheet1!C56,'Group Composition (List View)'!$O$2:$O$1544,1)</f>
        <v>5</v>
      </c>
      <c r="P56" s="5">
        <f>COUNTIFS('Group Composition (List View)'!$F$2:$F$1544,Sheet1!C56,'Group Composition (List View)'!$O$2:$O$1544,0)</f>
        <v>0</v>
      </c>
    </row>
    <row r="57" spans="1:27">
      <c r="A57" s="5">
        <v>35</v>
      </c>
      <c r="B57" t="s">
        <v>585</v>
      </c>
      <c r="C57" t="s">
        <v>225</v>
      </c>
      <c r="D57" s="5">
        <f>COUNTIF('Group Composition (List View)'!$F$2:$F$1544,Sheet1!C57)</f>
        <v>22</v>
      </c>
      <c r="E57" s="5">
        <f>COUNTIFS('Group Composition (List View)'!$F$2:$F$1544,Sheet1!C57,'Group Composition (List View)'!$J$2:$J$1544,1)</f>
        <v>6</v>
      </c>
      <c r="F57" s="5">
        <f>COUNTIFS('Group Composition (List View)'!$F$2:$F$1544,Sheet1!C57,'Group Composition (List View)'!$J$2:$J$1544,0)</f>
        <v>6</v>
      </c>
      <c r="G57" s="5">
        <f>COUNTIFS('Group Composition (List View)'!$F$2:$F$1544,Sheet1!C57,'Group Composition (List View)'!$K$2:$K$1544,1)</f>
        <v>4</v>
      </c>
      <c r="H57" s="5">
        <f>COUNTIFS('Group Composition (List View)'!$F$2:$F$1544,Sheet1!C57,'Group Composition (List View)'!$K$2:$K$1544,0)</f>
        <v>2</v>
      </c>
      <c r="I57" s="5">
        <f>COUNTIFS('Group Composition (List View)'!$F$2:$F$1544,Sheet1!C57,'Group Composition (List View)'!$L$2:$L$1544,1)</f>
        <v>6</v>
      </c>
      <c r="J57" s="5">
        <f>COUNTIFS('Group Composition (List View)'!$F$2:$F$1544,Sheet1!C57,'Group Composition (List View)'!$L$2:$L$1544,0)</f>
        <v>0</v>
      </c>
      <c r="K57" s="5">
        <f>COUNTIFS('Group Composition (List View)'!$F$2:$F$1544,Sheet1!C57,'Group Composition (List View)'!$M$2:$M$1544,1)</f>
        <v>0</v>
      </c>
      <c r="L57" s="5">
        <f>COUNTIFS('Group Composition (List View)'!$F$2:$F$1544,Sheet1!C57,'Group Composition (List View)'!$M$2:$M$1544,0)</f>
        <v>6</v>
      </c>
      <c r="M57" s="5">
        <f>COUNTIFS('Group Composition (List View)'!$F$2:$F$1544,Sheet1!C57,'Group Composition (List View)'!$N$2:$N$1544,1)</f>
        <v>4</v>
      </c>
      <c r="N57" s="5">
        <f>COUNTIFS('Group Composition (List View)'!$F$2:$F$1544,Sheet1!C57,'Group Composition (List View)'!$N$2:$N$1544,0)</f>
        <v>4</v>
      </c>
      <c r="O57" s="5">
        <f>COUNTIFS('Group Composition (List View)'!$F$2:$F$1544,Sheet1!C57,'Group Composition (List View)'!$O$2:$O$1544,1)</f>
        <v>16</v>
      </c>
      <c r="P57" s="5">
        <f>COUNTIFS('Group Composition (List View)'!$F$2:$F$1544,Sheet1!C57,'Group Composition (List View)'!$O$2:$O$1544,0)</f>
        <v>4</v>
      </c>
    </row>
    <row r="58" spans="1:27">
      <c r="A58" s="5">
        <v>747</v>
      </c>
      <c r="B58" t="s">
        <v>585</v>
      </c>
      <c r="C58" t="s">
        <v>568</v>
      </c>
      <c r="D58" s="5">
        <f>COUNTIF('Group Composition (List View)'!$F$2:$F$1544,Sheet1!C58)</f>
        <v>25</v>
      </c>
      <c r="E58" s="5">
        <f>COUNTIFS('Group Composition (List View)'!$F$2:$F$1544,Sheet1!C58,'Group Composition (List View)'!$J$2:$J$1544,1)</f>
        <v>9</v>
      </c>
      <c r="F58" s="5">
        <f>COUNTIFS('Group Composition (List View)'!$F$2:$F$1544,Sheet1!C58,'Group Composition (List View)'!$J$2:$J$1544,0)</f>
        <v>1</v>
      </c>
      <c r="G58" s="5">
        <f>COUNTIFS('Group Composition (List View)'!$F$2:$F$1544,Sheet1!C58,'Group Composition (List View)'!$K$2:$K$1544,1)</f>
        <v>5</v>
      </c>
      <c r="H58" s="5">
        <f>COUNTIFS('Group Composition (List View)'!$F$2:$F$1544,Sheet1!C58,'Group Composition (List View)'!$K$2:$K$1544,0)</f>
        <v>4</v>
      </c>
      <c r="I58" s="5">
        <f>COUNTIFS('Group Composition (List View)'!$F$2:$F$1544,Sheet1!C58,'Group Composition (List View)'!$L$2:$L$1544,1)</f>
        <v>9</v>
      </c>
      <c r="J58" s="5">
        <f>COUNTIFS('Group Composition (List View)'!$F$2:$F$1544,Sheet1!C58,'Group Composition (List View)'!$L$2:$L$1544,0)</f>
        <v>0</v>
      </c>
      <c r="K58" s="5">
        <f>COUNTIFS('Group Composition (List View)'!$F$2:$F$1544,Sheet1!C58,'Group Composition (List View)'!$M$2:$M$1544,1)</f>
        <v>3</v>
      </c>
      <c r="L58" s="5">
        <f>COUNTIFS('Group Composition (List View)'!$F$2:$F$1544,Sheet1!C58,'Group Composition (List View)'!$M$2:$M$1544,0)</f>
        <v>6</v>
      </c>
      <c r="M58" s="5">
        <f>COUNTIFS('Group Composition (List View)'!$F$2:$F$1544,Sheet1!C58,'Group Composition (List View)'!$N$2:$N$1544,1)</f>
        <v>7</v>
      </c>
      <c r="N58" s="5">
        <f>COUNTIFS('Group Composition (List View)'!$F$2:$F$1544,Sheet1!C58,'Group Composition (List View)'!$N$2:$N$1544,0)</f>
        <v>3</v>
      </c>
      <c r="O58" s="5">
        <f>COUNTIFS('Group Composition (List View)'!$F$2:$F$1544,Sheet1!C58,'Group Composition (List View)'!$O$2:$O$1544,1)</f>
        <v>10</v>
      </c>
      <c r="P58" s="5">
        <f>COUNTIFS('Group Composition (List View)'!$F$2:$F$1544,Sheet1!C58,'Group Composition (List View)'!$O$2:$O$1544,0)</f>
        <v>5</v>
      </c>
    </row>
    <row r="59" spans="1:27">
      <c r="A59" s="5">
        <v>145</v>
      </c>
      <c r="B59" t="s">
        <v>585</v>
      </c>
      <c r="C59" t="s">
        <v>554</v>
      </c>
      <c r="D59" s="5">
        <f>COUNTIF('Group Composition (List View)'!$F$2:$F$1544,Sheet1!C59)</f>
        <v>18</v>
      </c>
      <c r="E59" s="5">
        <f>COUNTIFS('Group Composition (List View)'!$F$2:$F$1544,Sheet1!C59,'Group Composition (List View)'!$J$2:$J$1544,1)</f>
        <v>6</v>
      </c>
      <c r="F59" s="5">
        <f>COUNTIFS('Group Composition (List View)'!$F$2:$F$1544,Sheet1!C59,'Group Composition (List View)'!$J$2:$J$1544,0)</f>
        <v>0</v>
      </c>
      <c r="G59" s="5">
        <f>COUNTIFS('Group Composition (List View)'!$F$2:$F$1544,Sheet1!C59,'Group Composition (List View)'!$K$2:$K$1544,1)</f>
        <v>3</v>
      </c>
      <c r="H59" s="5">
        <f>COUNTIFS('Group Composition (List View)'!$F$2:$F$1544,Sheet1!C59,'Group Composition (List View)'!$K$2:$K$1544,0)</f>
        <v>3</v>
      </c>
      <c r="I59" s="5">
        <f>COUNTIFS('Group Composition (List View)'!$F$2:$F$1544,Sheet1!C59,'Group Composition (List View)'!$L$2:$L$1544,1)</f>
        <v>6</v>
      </c>
      <c r="J59" s="5">
        <f>COUNTIFS('Group Composition (List View)'!$F$2:$F$1544,Sheet1!C59,'Group Composition (List View)'!$L$2:$L$1544,0)</f>
        <v>0</v>
      </c>
      <c r="K59" s="5">
        <f>COUNTIFS('Group Composition (List View)'!$F$2:$F$1544,Sheet1!C59,'Group Composition (List View)'!$M$2:$M$1544,1)</f>
        <v>2</v>
      </c>
      <c r="L59" s="5">
        <f>COUNTIFS('Group Composition (List View)'!$F$2:$F$1544,Sheet1!C59,'Group Composition (List View)'!$M$2:$M$1544,0)</f>
        <v>4</v>
      </c>
      <c r="M59" s="5">
        <f>COUNTIFS('Group Composition (List View)'!$F$2:$F$1544,Sheet1!C59,'Group Composition (List View)'!$N$2:$N$1544,1)</f>
        <v>5</v>
      </c>
      <c r="N59" s="5">
        <f>COUNTIFS('Group Composition (List View)'!$F$2:$F$1544,Sheet1!C59,'Group Composition (List View)'!$N$2:$N$1544,0)</f>
        <v>1</v>
      </c>
      <c r="O59" s="5">
        <f>COUNTIFS('Group Composition (List View)'!$F$2:$F$1544,Sheet1!C59,'Group Composition (List View)'!$O$2:$O$1544,1)</f>
        <v>6</v>
      </c>
      <c r="P59" s="5">
        <f>COUNTIFS('Group Composition (List View)'!$F$2:$F$1544,Sheet1!C59,'Group Composition (List View)'!$O$2:$O$1544,0)</f>
        <v>3</v>
      </c>
    </row>
    <row r="60" spans="1:27">
      <c r="A60" s="5">
        <v>15</v>
      </c>
      <c r="B60" t="s">
        <v>585</v>
      </c>
      <c r="C60" t="s">
        <v>230</v>
      </c>
      <c r="D60" s="5">
        <f>COUNTIF('Group Composition (List View)'!$F$2:$F$1544,Sheet1!C60)</f>
        <v>7</v>
      </c>
      <c r="E60" s="5">
        <f>COUNTIFS('Group Composition (List View)'!$F$2:$F$1544,Sheet1!C60,'Group Composition (List View)'!$J$2:$J$1544,1)</f>
        <v>3</v>
      </c>
      <c r="F60" s="5">
        <f>COUNTIFS('Group Composition (List View)'!$F$2:$F$1544,Sheet1!C60,'Group Composition (List View)'!$J$2:$J$1544,0)</f>
        <v>1</v>
      </c>
      <c r="G60" s="5">
        <f>COUNTIFS('Group Composition (List View)'!$F$2:$F$1544,Sheet1!C60,'Group Composition (List View)'!$K$2:$K$1544,1)</f>
        <v>2</v>
      </c>
      <c r="H60" s="5">
        <f>COUNTIFS('Group Composition (List View)'!$F$2:$F$1544,Sheet1!C60,'Group Composition (List View)'!$K$2:$K$1544,0)</f>
        <v>1</v>
      </c>
      <c r="I60" s="5">
        <f>COUNTIFS('Group Composition (List View)'!$F$2:$F$1544,Sheet1!C60,'Group Composition (List View)'!$L$2:$L$1544,1)</f>
        <v>3</v>
      </c>
      <c r="J60" s="5">
        <f>COUNTIFS('Group Composition (List View)'!$F$2:$F$1544,Sheet1!C60,'Group Composition (List View)'!$L$2:$L$1544,0)</f>
        <v>0</v>
      </c>
      <c r="K60" s="5">
        <f>COUNTIFS('Group Composition (List View)'!$F$2:$F$1544,Sheet1!C60,'Group Composition (List View)'!$M$2:$M$1544,1)</f>
        <v>1</v>
      </c>
      <c r="L60" s="5">
        <f>COUNTIFS('Group Composition (List View)'!$F$2:$F$1544,Sheet1!C60,'Group Composition (List View)'!$M$2:$M$1544,0)</f>
        <v>2</v>
      </c>
      <c r="M60" s="5">
        <f>COUNTIFS('Group Composition (List View)'!$F$2:$F$1544,Sheet1!C60,'Group Composition (List View)'!$N$2:$N$1544,1)</f>
        <v>2</v>
      </c>
      <c r="N60" s="5">
        <f>COUNTIFS('Group Composition (List View)'!$F$2:$F$1544,Sheet1!C60,'Group Composition (List View)'!$N$2:$N$1544,0)</f>
        <v>2</v>
      </c>
      <c r="O60" s="5">
        <f>COUNTIFS('Group Composition (List View)'!$F$2:$F$1544,Sheet1!C60,'Group Composition (List View)'!$O$2:$O$1544,1)</f>
        <v>4</v>
      </c>
      <c r="P60" s="5">
        <f>COUNTIFS('Group Composition (List View)'!$F$2:$F$1544,Sheet1!C60,'Group Composition (List View)'!$O$2:$O$1544,0)</f>
        <v>2</v>
      </c>
    </row>
    <row r="61" spans="1:27">
      <c r="A61" s="5">
        <v>202</v>
      </c>
      <c r="B61" t="s">
        <v>585</v>
      </c>
      <c r="C61" t="s">
        <v>231</v>
      </c>
      <c r="D61" s="5">
        <f>COUNTIF('Group Composition (List View)'!$F$2:$F$1544,Sheet1!C61)</f>
        <v>53</v>
      </c>
      <c r="E61" s="5">
        <f>COUNTIFS('Group Composition (List View)'!$F$2:$F$1544,Sheet1!C61,'Group Composition (List View)'!$J$2:$J$1544,1)</f>
        <v>9</v>
      </c>
      <c r="F61" s="5">
        <f>COUNTIFS('Group Composition (List View)'!$F$2:$F$1544,Sheet1!C61,'Group Composition (List View)'!$J$2:$J$1544,0)</f>
        <v>8</v>
      </c>
      <c r="G61" s="5">
        <f>COUNTIFS('Group Composition (List View)'!$F$2:$F$1544,Sheet1!C61,'Group Composition (List View)'!$K$2:$K$1544,1)</f>
        <v>13</v>
      </c>
      <c r="H61" s="5">
        <f>COUNTIFS('Group Composition (List View)'!$F$2:$F$1544,Sheet1!C61,'Group Composition (List View)'!$K$2:$K$1544,0)</f>
        <v>3</v>
      </c>
      <c r="I61" s="5">
        <f>COUNTIFS('Group Composition (List View)'!$F$2:$F$1544,Sheet1!C61,'Group Composition (List View)'!$L$2:$L$1544,1)</f>
        <v>15</v>
      </c>
      <c r="J61" s="5">
        <f>COUNTIFS('Group Composition (List View)'!$F$2:$F$1544,Sheet1!C61,'Group Composition (List View)'!$L$2:$L$1544,0)</f>
        <v>1</v>
      </c>
      <c r="K61" s="5">
        <f>COUNTIFS('Group Composition (List View)'!$F$2:$F$1544,Sheet1!C61,'Group Composition (List View)'!$M$2:$M$1544,1)</f>
        <v>2</v>
      </c>
      <c r="L61" s="5">
        <f>COUNTIFS('Group Composition (List View)'!$F$2:$F$1544,Sheet1!C61,'Group Composition (List View)'!$M$2:$M$1544,0)</f>
        <v>14</v>
      </c>
      <c r="M61" s="5">
        <f>COUNTIFS('Group Composition (List View)'!$F$2:$F$1544,Sheet1!C61,'Group Composition (List View)'!$N$2:$N$1544,1)</f>
        <v>3</v>
      </c>
      <c r="N61" s="5">
        <f>COUNTIFS('Group Composition (List View)'!$F$2:$F$1544,Sheet1!C61,'Group Composition (List View)'!$N$2:$N$1544,0)</f>
        <v>14</v>
      </c>
      <c r="O61" s="5">
        <f>COUNTIFS('Group Composition (List View)'!$F$2:$F$1544,Sheet1!C61,'Group Composition (List View)'!$O$2:$O$1544,1)</f>
        <v>33</v>
      </c>
      <c r="P61" s="5">
        <f>COUNTIFS('Group Composition (List View)'!$F$2:$F$1544,Sheet1!C61,'Group Composition (List View)'!$O$2:$O$1544,0)</f>
        <v>13</v>
      </c>
    </row>
    <row r="62" spans="1:27">
      <c r="A62" s="5">
        <v>9</v>
      </c>
      <c r="B62" t="s">
        <v>585</v>
      </c>
      <c r="C62" t="s">
        <v>233</v>
      </c>
      <c r="D62" s="5">
        <f>COUNTIF('Group Composition (List View)'!$F$2:$F$1544,Sheet1!C62)</f>
        <v>29</v>
      </c>
      <c r="E62" s="5">
        <f>COUNTIFS('Group Composition (List View)'!$F$2:$F$1544,Sheet1!C62,'Group Composition (List View)'!$J$2:$J$1544,1)</f>
        <v>3</v>
      </c>
      <c r="F62" s="5">
        <f>COUNTIFS('Group Composition (List View)'!$F$2:$F$1544,Sheet1!C62,'Group Composition (List View)'!$J$2:$J$1544,0)</f>
        <v>1</v>
      </c>
      <c r="G62" s="5">
        <f>COUNTIFS('Group Composition (List View)'!$F$2:$F$1544,Sheet1!C62,'Group Composition (List View)'!$K$2:$K$1544,1)</f>
        <v>1</v>
      </c>
      <c r="H62" s="5">
        <f>COUNTIFS('Group Composition (List View)'!$F$2:$F$1544,Sheet1!C62,'Group Composition (List View)'!$K$2:$K$1544,0)</f>
        <v>3</v>
      </c>
      <c r="I62" s="5">
        <f>COUNTIFS('Group Composition (List View)'!$F$2:$F$1544,Sheet1!C62,'Group Composition (List View)'!$L$2:$L$1544,1)</f>
        <v>3</v>
      </c>
      <c r="J62" s="5">
        <f>COUNTIFS('Group Composition (List View)'!$F$2:$F$1544,Sheet1!C62,'Group Composition (List View)'!$L$2:$L$1544,0)</f>
        <v>1</v>
      </c>
      <c r="K62" s="5">
        <f>COUNTIFS('Group Composition (List View)'!$F$2:$F$1544,Sheet1!C62,'Group Composition (List View)'!$M$2:$M$1544,1)</f>
        <v>1</v>
      </c>
      <c r="L62" s="5">
        <f>COUNTIFS('Group Composition (List View)'!$F$2:$F$1544,Sheet1!C62,'Group Composition (List View)'!$M$2:$M$1544,0)</f>
        <v>3</v>
      </c>
      <c r="M62" s="5">
        <f>COUNTIFS('Group Composition (List View)'!$F$2:$F$1544,Sheet1!C62,'Group Composition (List View)'!$N$2:$N$1544,1)</f>
        <v>2</v>
      </c>
      <c r="N62" s="5">
        <f>COUNTIFS('Group Composition (List View)'!$F$2:$F$1544,Sheet1!C62,'Group Composition (List View)'!$N$2:$N$1544,0)</f>
        <v>2</v>
      </c>
      <c r="O62" s="5">
        <f>COUNTIFS('Group Composition (List View)'!$F$2:$F$1544,Sheet1!C62,'Group Composition (List View)'!$O$2:$O$1544,1)</f>
        <v>6</v>
      </c>
      <c r="P62" s="5">
        <f>COUNTIFS('Group Composition (List View)'!$F$2:$F$1544,Sheet1!C62,'Group Composition (List View)'!$O$2:$O$1544,0)</f>
        <v>9</v>
      </c>
    </row>
    <row r="63" spans="1:27">
      <c r="A63" s="5">
        <v>543</v>
      </c>
      <c r="B63" t="s">
        <v>585</v>
      </c>
      <c r="C63" t="s">
        <v>569</v>
      </c>
      <c r="D63" s="5">
        <f>COUNTIF('Group Composition (List View)'!$F$2:$F$1544,Sheet1!C63)</f>
        <v>23</v>
      </c>
      <c r="E63" s="5">
        <f>COUNTIFS('Group Composition (List View)'!$F$2:$F$1544,Sheet1!C63,'Group Composition (List View)'!$J$2:$J$1544,1)</f>
        <v>1</v>
      </c>
      <c r="F63" s="5">
        <f>COUNTIFS('Group Composition (List View)'!$F$2:$F$1544,Sheet1!C63,'Group Composition (List View)'!$J$2:$J$1544,0)</f>
        <v>1</v>
      </c>
      <c r="G63" s="5">
        <f>COUNTIFS('Group Composition (List View)'!$F$2:$F$1544,Sheet1!C63,'Group Composition (List View)'!$K$2:$K$1544,1)</f>
        <v>1</v>
      </c>
      <c r="H63" s="5">
        <f>COUNTIFS('Group Composition (List View)'!$F$2:$F$1544,Sheet1!C63,'Group Composition (List View)'!$K$2:$K$1544,0)</f>
        <v>1</v>
      </c>
      <c r="I63" s="5">
        <f>COUNTIFS('Group Composition (List View)'!$F$2:$F$1544,Sheet1!C63,'Group Composition (List View)'!$L$2:$L$1544,1)</f>
        <v>1</v>
      </c>
      <c r="J63" s="5">
        <f>COUNTIFS('Group Composition (List View)'!$F$2:$F$1544,Sheet1!C63,'Group Composition (List View)'!$L$2:$L$1544,0)</f>
        <v>1</v>
      </c>
      <c r="K63" s="5">
        <f>COUNTIFS('Group Composition (List View)'!$F$2:$F$1544,Sheet1!C63,'Group Composition (List View)'!$M$2:$M$1544,1)</f>
        <v>0</v>
      </c>
      <c r="L63" s="5">
        <f>COUNTIFS('Group Composition (List View)'!$F$2:$F$1544,Sheet1!C63,'Group Composition (List View)'!$M$2:$M$1544,0)</f>
        <v>2</v>
      </c>
      <c r="M63" s="5">
        <f>COUNTIFS('Group Composition (List View)'!$F$2:$F$1544,Sheet1!C63,'Group Composition (List View)'!$N$2:$N$1544,1)</f>
        <v>0</v>
      </c>
      <c r="N63" s="5">
        <f>COUNTIFS('Group Composition (List View)'!$F$2:$F$1544,Sheet1!C63,'Group Composition (List View)'!$N$2:$N$1544,0)</f>
        <v>2</v>
      </c>
      <c r="O63" s="5">
        <f>COUNTIFS('Group Composition (List View)'!$F$2:$F$1544,Sheet1!C63,'Group Composition (List View)'!$O$2:$O$1544,1)</f>
        <v>4</v>
      </c>
      <c r="P63" s="5">
        <f>COUNTIFS('Group Composition (List View)'!$F$2:$F$1544,Sheet1!C63,'Group Composition (List View)'!$O$2:$O$1544,0)</f>
        <v>9</v>
      </c>
    </row>
    <row r="64" spans="1:27">
      <c r="A64" s="5">
        <v>53</v>
      </c>
      <c r="B64" t="s">
        <v>585</v>
      </c>
      <c r="C64" t="s">
        <v>234</v>
      </c>
      <c r="D64" s="5">
        <f>COUNTIF('Group Composition (List View)'!$F$2:$F$1544,Sheet1!C64)</f>
        <v>6</v>
      </c>
      <c r="E64" s="5">
        <f>COUNTIFS('Group Composition (List View)'!$F$2:$F$1544,Sheet1!C64,'Group Composition (List View)'!$J$2:$J$1544,1)</f>
        <v>2</v>
      </c>
      <c r="F64" s="5">
        <f>COUNTIFS('Group Composition (List View)'!$F$2:$F$1544,Sheet1!C64,'Group Composition (List View)'!$J$2:$J$1544,0)</f>
        <v>0</v>
      </c>
      <c r="G64" s="5">
        <f>COUNTIFS('Group Composition (List View)'!$F$2:$F$1544,Sheet1!C64,'Group Composition (List View)'!$K$2:$K$1544,1)</f>
        <v>0</v>
      </c>
      <c r="H64" s="5">
        <f>COUNTIFS('Group Composition (List View)'!$F$2:$F$1544,Sheet1!C64,'Group Composition (List View)'!$K$2:$K$1544,0)</f>
        <v>2</v>
      </c>
      <c r="I64" s="5">
        <f>COUNTIFS('Group Composition (List View)'!$F$2:$F$1544,Sheet1!C64,'Group Composition (List View)'!$L$2:$L$1544,1)</f>
        <v>2</v>
      </c>
      <c r="J64" s="5">
        <f>COUNTIFS('Group Composition (List View)'!$F$2:$F$1544,Sheet1!C64,'Group Composition (List View)'!$L$2:$L$1544,0)</f>
        <v>0</v>
      </c>
      <c r="K64" s="5">
        <f>COUNTIFS('Group Composition (List View)'!$F$2:$F$1544,Sheet1!C64,'Group Composition (List View)'!$M$2:$M$1544,1)</f>
        <v>1</v>
      </c>
      <c r="L64" s="5">
        <f>COUNTIFS('Group Composition (List View)'!$F$2:$F$1544,Sheet1!C64,'Group Composition (List View)'!$M$2:$M$1544,0)</f>
        <v>1</v>
      </c>
      <c r="M64" s="5">
        <f>COUNTIFS('Group Composition (List View)'!$F$2:$F$1544,Sheet1!C64,'Group Composition (List View)'!$N$2:$N$1544,1)</f>
        <v>2</v>
      </c>
      <c r="N64" s="5">
        <f>COUNTIFS('Group Composition (List View)'!$F$2:$F$1544,Sheet1!C64,'Group Composition (List View)'!$N$2:$N$1544,0)</f>
        <v>0</v>
      </c>
      <c r="O64" s="5">
        <f>COUNTIFS('Group Composition (List View)'!$F$2:$F$1544,Sheet1!C64,'Group Composition (List View)'!$O$2:$O$1544,1)</f>
        <v>2</v>
      </c>
      <c r="P64" s="5">
        <f>COUNTIFS('Group Composition (List View)'!$F$2:$F$1544,Sheet1!C64,'Group Composition (List View)'!$O$2:$O$1544,0)</f>
        <v>0</v>
      </c>
    </row>
    <row r="65" spans="1:16">
      <c r="A65" s="5">
        <v>199</v>
      </c>
      <c r="B65" t="s">
        <v>586</v>
      </c>
      <c r="C65" t="s">
        <v>235</v>
      </c>
      <c r="D65" s="5">
        <f>COUNTIF('Group Composition (List View)'!$F$2:$F$1544,Sheet1!C65)</f>
        <v>48</v>
      </c>
      <c r="E65" s="5">
        <f>COUNTIFS('Group Composition (List View)'!$F$2:$F$1544,Sheet1!C65,'Group Composition (List View)'!$J$2:$J$1544,1)</f>
        <v>8</v>
      </c>
      <c r="F65" s="5">
        <f>COUNTIFS('Group Composition (List View)'!$F$2:$F$1544,Sheet1!C65,'Group Composition (List View)'!$J$2:$J$1544,0)</f>
        <v>10</v>
      </c>
      <c r="G65" s="5">
        <f>COUNTIFS('Group Composition (List View)'!$F$2:$F$1544,Sheet1!C65,'Group Composition (List View)'!$K$2:$K$1544,1)</f>
        <v>14</v>
      </c>
      <c r="H65" s="5">
        <f>COUNTIFS('Group Composition (List View)'!$F$2:$F$1544,Sheet1!C65,'Group Composition (List View)'!$K$2:$K$1544,0)</f>
        <v>2</v>
      </c>
      <c r="I65" s="5">
        <f>COUNTIFS('Group Composition (List View)'!$F$2:$F$1544,Sheet1!C65,'Group Composition (List View)'!$L$2:$L$1544,1)</f>
        <v>15</v>
      </c>
      <c r="J65" s="5">
        <f>COUNTIFS('Group Composition (List View)'!$F$2:$F$1544,Sheet1!C65,'Group Composition (List View)'!$L$2:$L$1544,0)</f>
        <v>1</v>
      </c>
      <c r="K65" s="5">
        <f>COUNTIFS('Group Composition (List View)'!$F$2:$F$1544,Sheet1!C65,'Group Composition (List View)'!$M$2:$M$1544,1)</f>
        <v>1</v>
      </c>
      <c r="L65" s="5">
        <f>COUNTIFS('Group Composition (List View)'!$F$2:$F$1544,Sheet1!C65,'Group Composition (List View)'!$M$2:$M$1544,0)</f>
        <v>15</v>
      </c>
      <c r="M65" s="5">
        <f>COUNTIFS('Group Composition (List View)'!$F$2:$F$1544,Sheet1!C65,'Group Composition (List View)'!$N$2:$N$1544,1)</f>
        <v>2</v>
      </c>
      <c r="N65" s="5">
        <f>COUNTIFS('Group Composition (List View)'!$F$2:$F$1544,Sheet1!C65,'Group Composition (List View)'!$N$2:$N$1544,0)</f>
        <v>16</v>
      </c>
      <c r="O65" s="5">
        <f>COUNTIFS('Group Composition (List View)'!$F$2:$F$1544,Sheet1!C65,'Group Composition (List View)'!$O$2:$O$1544,1)</f>
        <v>31</v>
      </c>
      <c r="P65" s="5">
        <f>COUNTIFS('Group Composition (List View)'!$F$2:$F$1544,Sheet1!C65,'Group Composition (List View)'!$O$2:$O$1544,0)</f>
        <v>15</v>
      </c>
    </row>
    <row r="66" spans="1:16" s="101" customFormat="1">
      <c r="A66" s="101">
        <v>722</v>
      </c>
      <c r="B66" s="101" t="s">
        <v>586</v>
      </c>
      <c r="C66" s="101" t="s">
        <v>191</v>
      </c>
      <c r="D66" s="101">
        <f>COUNTIF('Group Composition (List View)'!$F$2:$F$1544,Sheet1!C66)</f>
        <v>53</v>
      </c>
      <c r="E66" s="101">
        <f>COUNTIFS('Group Composition (List View)'!$F$2:$F$1544,Sheet1!C66,'Group Composition (List View)'!$J$2:$J$1544,1)</f>
        <v>4</v>
      </c>
      <c r="F66" s="101">
        <f>COUNTIFS('Group Composition (List View)'!$F$2:$F$1544,Sheet1!C66,'Group Composition (List View)'!$J$2:$J$1544,0)</f>
        <v>8</v>
      </c>
      <c r="G66" s="101">
        <f>COUNTIFS('Group Composition (List View)'!$F$2:$F$1544,Sheet1!C66,'Group Composition (List View)'!$K$2:$K$1544,1)</f>
        <v>5</v>
      </c>
      <c r="H66" s="101">
        <f>COUNTIFS('Group Composition (List View)'!$F$2:$F$1544,Sheet1!C66,'Group Composition (List View)'!$K$2:$K$1544,0)</f>
        <v>5</v>
      </c>
      <c r="I66" s="101">
        <f>COUNTIFS('Group Composition (List View)'!$F$2:$F$1544,Sheet1!C66,'Group Composition (List View)'!$L$2:$L$1544,1)</f>
        <v>10</v>
      </c>
      <c r="J66" s="101">
        <f>COUNTIFS('Group Composition (List View)'!$F$2:$F$1544,Sheet1!C66,'Group Composition (List View)'!$L$2:$L$1544,0)</f>
        <v>0</v>
      </c>
      <c r="K66" s="101">
        <f>COUNTIFS('Group Composition (List View)'!$F$2:$F$1544,Sheet1!C66,'Group Composition (List View)'!$M$2:$M$1544,1)</f>
        <v>0</v>
      </c>
      <c r="L66" s="101">
        <f>COUNTIFS('Group Composition (List View)'!$F$2:$F$1544,Sheet1!C66,'Group Composition (List View)'!$M$2:$M$1544,0)</f>
        <v>10</v>
      </c>
      <c r="M66" s="101">
        <f>COUNTIFS('Group Composition (List View)'!$F$2:$F$1544,Sheet1!C66,'Group Composition (List View)'!$N$2:$N$1544,1)</f>
        <v>4</v>
      </c>
      <c r="N66" s="101">
        <f>COUNTIFS('Group Composition (List View)'!$F$2:$F$1544,Sheet1!C66,'Group Composition (List View)'!$N$2:$N$1544,0)</f>
        <v>6</v>
      </c>
      <c r="O66" s="101">
        <f>COUNTIFS('Group Composition (List View)'!$F$2:$F$1544,Sheet1!C66,'Group Composition (List View)'!$O$2:$O$1544,1)</f>
        <v>17</v>
      </c>
      <c r="P66" s="101">
        <f>COUNTIFS('Group Composition (List View)'!$F$2:$F$1544,Sheet1!C66,'Group Composition (List View)'!$O$2:$O$1544,0)</f>
        <v>18</v>
      </c>
    </row>
    <row r="67" spans="1:16">
      <c r="A67" s="5">
        <v>432</v>
      </c>
      <c r="B67" t="s">
        <v>586</v>
      </c>
      <c r="C67" t="s">
        <v>190</v>
      </c>
      <c r="D67" s="5">
        <f>COUNTIF('Group Composition (List View)'!$F$2:$F$1544,Sheet1!C67)</f>
        <v>32</v>
      </c>
      <c r="E67" s="5">
        <f>COUNTIFS('Group Composition (List View)'!$F$2:$F$1544,Sheet1!C67,'Group Composition (List View)'!$J$2:$J$1544,1)</f>
        <v>7</v>
      </c>
      <c r="F67" s="5">
        <f>COUNTIFS('Group Composition (List View)'!$F$2:$F$1544,Sheet1!C67,'Group Composition (List View)'!$J$2:$J$1544,0)</f>
        <v>5</v>
      </c>
      <c r="G67" s="5">
        <f>COUNTIFS('Group Composition (List View)'!$F$2:$F$1544,Sheet1!C67,'Group Composition (List View)'!$K$2:$K$1544,1)</f>
        <v>12</v>
      </c>
      <c r="H67" s="5">
        <f>COUNTIFS('Group Composition (List View)'!$F$2:$F$1544,Sheet1!C67,'Group Composition (List View)'!$K$2:$K$1544,0)</f>
        <v>0</v>
      </c>
      <c r="I67" s="5">
        <f>COUNTIFS('Group Composition (List View)'!$F$2:$F$1544,Sheet1!C67,'Group Composition (List View)'!$L$2:$L$1544,1)</f>
        <v>12</v>
      </c>
      <c r="J67" s="5">
        <f>COUNTIFS('Group Composition (List View)'!$F$2:$F$1544,Sheet1!C67,'Group Composition (List View)'!$L$2:$L$1544,0)</f>
        <v>0</v>
      </c>
      <c r="K67" s="5">
        <f>COUNTIFS('Group Composition (List View)'!$F$2:$F$1544,Sheet1!C67,'Group Composition (List View)'!$M$2:$M$1544,1)</f>
        <v>3</v>
      </c>
      <c r="L67" s="5">
        <f>COUNTIFS('Group Composition (List View)'!$F$2:$F$1544,Sheet1!C67,'Group Composition (List View)'!$M$2:$M$1544,0)</f>
        <v>9</v>
      </c>
      <c r="M67" s="5">
        <f>COUNTIFS('Group Composition (List View)'!$F$2:$F$1544,Sheet1!C67,'Group Composition (List View)'!$N$2:$N$1544,1)</f>
        <v>5</v>
      </c>
      <c r="N67" s="5">
        <f>COUNTIFS('Group Composition (List View)'!$F$2:$F$1544,Sheet1!C67,'Group Composition (List View)'!$N$2:$N$1544,0)</f>
        <v>7</v>
      </c>
      <c r="O67" s="5">
        <f>COUNTIFS('Group Composition (List View)'!$F$2:$F$1544,Sheet1!C67,'Group Composition (List View)'!$O$2:$O$1544,1)</f>
        <v>22</v>
      </c>
      <c r="P67" s="5">
        <f>COUNTIFS('Group Composition (List View)'!$F$2:$F$1544,Sheet1!C67,'Group Composition (List View)'!$O$2:$O$1544,0)</f>
        <v>7</v>
      </c>
    </row>
    <row r="68" spans="1:16">
      <c r="A68" s="5">
        <v>2</v>
      </c>
      <c r="B68" t="s">
        <v>589</v>
      </c>
      <c r="C68" t="s">
        <v>588</v>
      </c>
      <c r="D68" s="5">
        <f>COUNTIF('Group Composition (List View)'!$F$2:$F$1544,Sheet1!C68)</f>
        <v>60</v>
      </c>
      <c r="E68" s="5">
        <f>COUNTIFS('Group Composition (List View)'!$F$2:$F$1544,Sheet1!C68,'Group Composition (List View)'!$J$2:$J$1544,1)</f>
        <v>12</v>
      </c>
      <c r="F68" s="5">
        <f>COUNTIFS('Group Composition (List View)'!$F$2:$F$1544,Sheet1!C68,'Group Composition (List View)'!$J$2:$J$1544,0)</f>
        <v>9</v>
      </c>
      <c r="G68" s="5">
        <f>COUNTIFS('Group Composition (List View)'!$F$2:$F$1544,Sheet1!C68,'Group Composition (List View)'!$K$2:$K$1544,1)</f>
        <v>15</v>
      </c>
      <c r="H68" s="5">
        <f>COUNTIFS('Group Composition (List View)'!$F$2:$F$1544,Sheet1!C68,'Group Composition (List View)'!$K$2:$K$1544,0)</f>
        <v>4</v>
      </c>
      <c r="I68" s="5">
        <f>COUNTIFS('Group Composition (List View)'!$F$2:$F$1544,Sheet1!C68,'Group Composition (List View)'!$L$2:$L$1544,1)</f>
        <v>18</v>
      </c>
      <c r="J68" s="5">
        <f>COUNTIFS('Group Composition (List View)'!$F$2:$F$1544,Sheet1!C68,'Group Composition (List View)'!$L$2:$L$1544,0)</f>
        <v>1</v>
      </c>
      <c r="K68" s="5">
        <f>COUNTIFS('Group Composition (List View)'!$F$2:$F$1544,Sheet1!C68,'Group Composition (List View)'!$M$2:$M$1544,1)</f>
        <v>3</v>
      </c>
      <c r="L68" s="5">
        <f>COUNTIFS('Group Composition (List View)'!$F$2:$F$1544,Sheet1!C68,'Group Composition (List View)'!$M$2:$M$1544,0)</f>
        <v>16</v>
      </c>
      <c r="M68" s="5">
        <f>COUNTIFS('Group Composition (List View)'!$F$2:$F$1544,Sheet1!C68,'Group Composition (List View)'!$N$2:$N$1544,1)</f>
        <v>5</v>
      </c>
      <c r="N68" s="5">
        <f>COUNTIFS('Group Composition (List View)'!$F$2:$F$1544,Sheet1!C68,'Group Composition (List View)'!$N$2:$N$1544,0)</f>
        <v>16</v>
      </c>
      <c r="O68" s="5">
        <f>COUNTIFS('Group Composition (List View)'!$F$2:$F$1544,Sheet1!C68,'Group Composition (List View)'!$O$2:$O$1544,1)</f>
        <v>37</v>
      </c>
      <c r="P68" s="5">
        <f>COUNTIFS('Group Composition (List View)'!$F$2:$F$1544,Sheet1!C68,'Group Composition (List View)'!$O$2:$O$1544,0)</f>
        <v>15</v>
      </c>
    </row>
    <row r="69" spans="1:16">
      <c r="A69" s="5">
        <v>142</v>
      </c>
      <c r="B69" t="s">
        <v>589</v>
      </c>
      <c r="C69" t="s">
        <v>222</v>
      </c>
      <c r="D69" s="5">
        <f>COUNTIF('Group Composition (List View)'!$F$2:$F$1544,Sheet1!C69)</f>
        <v>50</v>
      </c>
      <c r="E69" s="5">
        <f>COUNTIFS('Group Composition (List View)'!$F$2:$F$1544,Sheet1!C69,'Group Composition (List View)'!$J$2:$J$1544,1)</f>
        <v>17</v>
      </c>
      <c r="F69" s="5">
        <f>COUNTIFS('Group Composition (List View)'!$F$2:$F$1544,Sheet1!C69,'Group Composition (List View)'!$J$2:$J$1544,0)</f>
        <v>6</v>
      </c>
      <c r="G69" s="5">
        <f>COUNTIFS('Group Composition (List View)'!$F$2:$F$1544,Sheet1!C69,'Group Composition (List View)'!$K$2:$K$1544,1)</f>
        <v>11</v>
      </c>
      <c r="H69" s="5">
        <f>COUNTIFS('Group Composition (List View)'!$F$2:$F$1544,Sheet1!C69,'Group Composition (List View)'!$K$2:$K$1544,0)</f>
        <v>9</v>
      </c>
      <c r="I69" s="5">
        <f>COUNTIFS('Group Composition (List View)'!$F$2:$F$1544,Sheet1!C69,'Group Composition (List View)'!$L$2:$L$1544,1)</f>
        <v>20</v>
      </c>
      <c r="J69" s="5">
        <f>COUNTIFS('Group Composition (List View)'!$F$2:$F$1544,Sheet1!C69,'Group Composition (List View)'!$L$2:$L$1544,0)</f>
        <v>0</v>
      </c>
      <c r="K69" s="5">
        <f>COUNTIFS('Group Composition (List View)'!$F$2:$F$1544,Sheet1!C69,'Group Composition (List View)'!$M$2:$M$1544,1)</f>
        <v>4</v>
      </c>
      <c r="L69" s="5">
        <f>COUNTIFS('Group Composition (List View)'!$F$2:$F$1544,Sheet1!C69,'Group Composition (List View)'!$M$2:$M$1544,0)</f>
        <v>16</v>
      </c>
      <c r="M69" s="5">
        <f>COUNTIFS('Group Composition (List View)'!$F$2:$F$1544,Sheet1!C69,'Group Composition (List View)'!$N$2:$N$1544,1)</f>
        <v>15</v>
      </c>
      <c r="N69" s="5">
        <f>COUNTIFS('Group Composition (List View)'!$F$2:$F$1544,Sheet1!C69,'Group Composition (List View)'!$N$2:$N$1544,0)</f>
        <v>6</v>
      </c>
      <c r="O69" s="5">
        <f>COUNTIFS('Group Composition (List View)'!$F$2:$F$1544,Sheet1!C69,'Group Composition (List View)'!$O$2:$O$1544,1)</f>
        <v>27</v>
      </c>
      <c r="P69" s="5">
        <f>COUNTIFS('Group Composition (List View)'!$F$2:$F$1544,Sheet1!C69,'Group Composition (List View)'!$O$2:$O$1544,0)</f>
        <v>9</v>
      </c>
    </row>
    <row r="70" spans="1:16">
      <c r="A70" s="5">
        <v>19</v>
      </c>
      <c r="B70" t="s">
        <v>589</v>
      </c>
      <c r="C70" t="s">
        <v>592</v>
      </c>
      <c r="D70" s="5">
        <f>COUNTIF('Group Composition (List View)'!$F$2:$F$1544,Sheet1!C70)</f>
        <v>56</v>
      </c>
      <c r="E70" s="5">
        <f>COUNTIFS('Group Composition (List View)'!$F$2:$F$1544,Sheet1!C70,'Group Composition (List View)'!$J$2:$J$1544,1)</f>
        <v>7</v>
      </c>
      <c r="F70" s="5">
        <f>COUNTIFS('Group Composition (List View)'!$F$2:$F$1544,Sheet1!C70,'Group Composition (List View)'!$J$2:$J$1544,0)</f>
        <v>7</v>
      </c>
      <c r="G70" s="5">
        <f>COUNTIFS('Group Composition (List View)'!$F$2:$F$1544,Sheet1!C70,'Group Composition (List View)'!$K$2:$K$1544,1)</f>
        <v>3</v>
      </c>
      <c r="H70" s="5">
        <f>COUNTIFS('Group Composition (List View)'!$F$2:$F$1544,Sheet1!C70,'Group Composition (List View)'!$K$2:$K$1544,0)</f>
        <v>8</v>
      </c>
      <c r="I70" s="5">
        <f>COUNTIFS('Group Composition (List View)'!$F$2:$F$1544,Sheet1!C70,'Group Composition (List View)'!$L$2:$L$1544,1)</f>
        <v>11</v>
      </c>
      <c r="J70" s="5">
        <f>COUNTIFS('Group Composition (List View)'!$F$2:$F$1544,Sheet1!C70,'Group Composition (List View)'!$L$2:$L$1544,0)</f>
        <v>0</v>
      </c>
      <c r="K70" s="5">
        <f>COUNTIFS('Group Composition (List View)'!$F$2:$F$1544,Sheet1!C70,'Group Composition (List View)'!$M$2:$M$1544,1)</f>
        <v>2</v>
      </c>
      <c r="L70" s="5">
        <f>COUNTIFS('Group Composition (List View)'!$F$2:$F$1544,Sheet1!C70,'Group Composition (List View)'!$M$2:$M$1544,0)</f>
        <v>9</v>
      </c>
      <c r="M70" s="5">
        <f>COUNTIFS('Group Composition (List View)'!$F$2:$F$1544,Sheet1!C70,'Group Composition (List View)'!$N$2:$N$1544,1)</f>
        <v>9</v>
      </c>
      <c r="N70" s="5">
        <f>COUNTIFS('Group Composition (List View)'!$F$2:$F$1544,Sheet1!C70,'Group Composition (List View)'!$N$2:$N$1544,0)</f>
        <v>2</v>
      </c>
      <c r="O70" s="5">
        <f>COUNTIFS('Group Composition (List View)'!$F$2:$F$1544,Sheet1!C70,'Group Composition (List View)'!$O$2:$O$1544,1)</f>
        <v>12</v>
      </c>
      <c r="P70" s="5">
        <f>COUNTIFS('Group Composition (List View)'!$F$2:$F$1544,Sheet1!C70,'Group Composition (List View)'!$O$2:$O$1544,0)</f>
        <v>15</v>
      </c>
    </row>
    <row r="71" spans="1:16">
      <c r="A71" s="5">
        <v>29</v>
      </c>
      <c r="B71" t="s">
        <v>589</v>
      </c>
      <c r="C71" t="s">
        <v>237</v>
      </c>
      <c r="D71" s="5">
        <f>COUNTIF('Group Composition (List View)'!$F$2:$F$1544,Sheet1!C71)</f>
        <v>28</v>
      </c>
      <c r="E71" s="5">
        <f>COUNTIFS('Group Composition (List View)'!$F$2:$F$1544,Sheet1!C71,'Group Composition (List View)'!$J$2:$J$1544,1)</f>
        <v>1</v>
      </c>
      <c r="F71" s="5">
        <f>COUNTIFS('Group Composition (List View)'!$F$2:$F$1544,Sheet1!C71,'Group Composition (List View)'!$J$2:$J$1544,0)</f>
        <v>6</v>
      </c>
      <c r="G71" s="5">
        <f>COUNTIFS('Group Composition (List View)'!$F$2:$F$1544,Sheet1!C71,'Group Composition (List View)'!$K$2:$K$1544,1)</f>
        <v>2</v>
      </c>
      <c r="H71" s="5">
        <f>COUNTIFS('Group Composition (List View)'!$F$2:$F$1544,Sheet1!C71,'Group Composition (List View)'!$K$2:$K$1544,0)</f>
        <v>3</v>
      </c>
      <c r="I71" s="5">
        <f>COUNTIFS('Group Composition (List View)'!$F$2:$F$1544,Sheet1!C71,'Group Composition (List View)'!$L$2:$L$1544,1)</f>
        <v>5</v>
      </c>
      <c r="J71" s="5">
        <f>COUNTIFS('Group Composition (List View)'!$F$2:$F$1544,Sheet1!C71,'Group Composition (List View)'!$L$2:$L$1544,0)</f>
        <v>0</v>
      </c>
      <c r="K71" s="5">
        <f>COUNTIFS('Group Composition (List View)'!$F$2:$F$1544,Sheet1!C71,'Group Composition (List View)'!$M$2:$M$1544,1)</f>
        <v>0</v>
      </c>
      <c r="L71" s="5">
        <f>COUNTIFS('Group Composition (List View)'!$F$2:$F$1544,Sheet1!C71,'Group Composition (List View)'!$M$2:$M$1544,0)</f>
        <v>5</v>
      </c>
      <c r="M71" s="5">
        <f>COUNTIFS('Group Composition (List View)'!$F$2:$F$1544,Sheet1!C71,'Group Composition (List View)'!$N$2:$N$1544,1)</f>
        <v>3</v>
      </c>
      <c r="N71" s="5">
        <f>COUNTIFS('Group Composition (List View)'!$F$2:$F$1544,Sheet1!C71,'Group Composition (List View)'!$N$2:$N$1544,0)</f>
        <v>2</v>
      </c>
      <c r="O71" s="5">
        <f>COUNTIFS('Group Composition (List View)'!$F$2:$F$1544,Sheet1!C71,'Group Composition (List View)'!$O$2:$O$1544,1)</f>
        <v>5</v>
      </c>
      <c r="P71" s="5">
        <f>COUNTIFS('Group Composition (List View)'!$F$2:$F$1544,Sheet1!C71,'Group Composition (List View)'!$O$2:$O$1544,0)</f>
        <v>7</v>
      </c>
    </row>
    <row r="72" spans="1:16">
      <c r="A72" s="5">
        <v>13</v>
      </c>
      <c r="B72" t="s">
        <v>589</v>
      </c>
      <c r="C72" t="s">
        <v>238</v>
      </c>
      <c r="D72" s="5">
        <f>COUNTIF('Group Composition (List View)'!$F$2:$F$1544,Sheet1!C72)</f>
        <v>8</v>
      </c>
      <c r="E72" s="5">
        <f>COUNTIFS('Group Composition (List View)'!$F$2:$F$1544,Sheet1!C72,'Group Composition (List View)'!$J$2:$J$1544,1)</f>
        <v>1</v>
      </c>
      <c r="F72" s="5">
        <f>COUNTIFS('Group Composition (List View)'!$F$2:$F$1544,Sheet1!C72,'Group Composition (List View)'!$J$2:$J$1544,0)</f>
        <v>0</v>
      </c>
      <c r="G72" s="5">
        <f>COUNTIFS('Group Composition (List View)'!$F$2:$F$1544,Sheet1!C72,'Group Composition (List View)'!$K$2:$K$1544,1)</f>
        <v>0</v>
      </c>
      <c r="H72" s="5">
        <f>COUNTIFS('Group Composition (List View)'!$F$2:$F$1544,Sheet1!C72,'Group Composition (List View)'!$K$2:$K$1544,0)</f>
        <v>1</v>
      </c>
      <c r="I72" s="5">
        <f>COUNTIFS('Group Composition (List View)'!$F$2:$F$1544,Sheet1!C72,'Group Composition (List View)'!$L$2:$L$1544,1)</f>
        <v>1</v>
      </c>
      <c r="J72" s="5">
        <f>COUNTIFS('Group Composition (List View)'!$F$2:$F$1544,Sheet1!C72,'Group Composition (List View)'!$L$2:$L$1544,0)</f>
        <v>0</v>
      </c>
      <c r="K72" s="5">
        <f>COUNTIFS('Group Composition (List View)'!$F$2:$F$1544,Sheet1!C72,'Group Composition (List View)'!$M$2:$M$1544,1)</f>
        <v>0</v>
      </c>
      <c r="L72" s="5">
        <f>COUNTIFS('Group Composition (List View)'!$F$2:$F$1544,Sheet1!C72,'Group Composition (List View)'!$M$2:$M$1544,0)</f>
        <v>1</v>
      </c>
      <c r="M72" s="5">
        <f>COUNTIFS('Group Composition (List View)'!$F$2:$F$1544,Sheet1!C72,'Group Composition (List View)'!$N$2:$N$1544,1)</f>
        <v>1</v>
      </c>
      <c r="N72" s="5">
        <f>COUNTIFS('Group Composition (List View)'!$F$2:$F$1544,Sheet1!C72,'Group Composition (List View)'!$N$2:$N$1544,0)</f>
        <v>0</v>
      </c>
      <c r="O72" s="5">
        <f>COUNTIFS('Group Composition (List View)'!$F$2:$F$1544,Sheet1!C72,'Group Composition (List View)'!$O$2:$O$1544,1)</f>
        <v>1</v>
      </c>
      <c r="P72" s="5">
        <f>COUNTIFS('Group Composition (List View)'!$F$2:$F$1544,Sheet1!C72,'Group Composition (List View)'!$O$2:$O$1544,0)</f>
        <v>5</v>
      </c>
    </row>
    <row r="73" spans="1:16">
      <c r="A73" s="5">
        <v>14</v>
      </c>
      <c r="B73" t="s">
        <v>589</v>
      </c>
      <c r="C73" t="s">
        <v>239</v>
      </c>
      <c r="D73" s="5">
        <f>COUNTIF('Group Composition (List View)'!$F$2:$F$1544,Sheet1!C73)</f>
        <v>22</v>
      </c>
      <c r="E73" s="5">
        <f>COUNTIFS('Group Composition (List View)'!$F$2:$F$1544,Sheet1!C73,'Group Composition (List View)'!$J$2:$J$1544,1)</f>
        <v>2</v>
      </c>
      <c r="F73" s="5">
        <f>COUNTIFS('Group Composition (List View)'!$F$2:$F$1544,Sheet1!C73,'Group Composition (List View)'!$J$2:$J$1544,0)</f>
        <v>4</v>
      </c>
      <c r="G73" s="5">
        <f>COUNTIFS('Group Composition (List View)'!$F$2:$F$1544,Sheet1!C73,'Group Composition (List View)'!$K$2:$K$1544,1)</f>
        <v>4</v>
      </c>
      <c r="H73" s="5">
        <f>COUNTIFS('Group Composition (List View)'!$F$2:$F$1544,Sheet1!C73,'Group Composition (List View)'!$K$2:$K$1544,0)</f>
        <v>1</v>
      </c>
      <c r="I73" s="5">
        <f>COUNTIFS('Group Composition (List View)'!$F$2:$F$1544,Sheet1!C73,'Group Composition (List View)'!$L$2:$L$1544,1)</f>
        <v>5</v>
      </c>
      <c r="J73" s="5">
        <f>COUNTIFS('Group Composition (List View)'!$F$2:$F$1544,Sheet1!C73,'Group Composition (List View)'!$L$2:$L$1544,0)</f>
        <v>0</v>
      </c>
      <c r="K73" s="5">
        <f>COUNTIFS('Group Composition (List View)'!$F$2:$F$1544,Sheet1!C73,'Group Composition (List View)'!$M$2:$M$1544,1)</f>
        <v>0</v>
      </c>
      <c r="L73" s="5">
        <f>COUNTIFS('Group Composition (List View)'!$F$2:$F$1544,Sheet1!C73,'Group Composition (List View)'!$M$2:$M$1544,0)</f>
        <v>5</v>
      </c>
      <c r="M73" s="5">
        <f>COUNTIFS('Group Composition (List View)'!$F$2:$F$1544,Sheet1!C73,'Group Composition (List View)'!$N$2:$N$1544,1)</f>
        <v>2</v>
      </c>
      <c r="N73" s="5">
        <f>COUNTIFS('Group Composition (List View)'!$F$2:$F$1544,Sheet1!C73,'Group Composition (List View)'!$N$2:$N$1544,0)</f>
        <v>4</v>
      </c>
      <c r="O73" s="5">
        <f>COUNTIFS('Group Composition (List View)'!$F$2:$F$1544,Sheet1!C73,'Group Composition (List View)'!$O$2:$O$1544,1)</f>
        <v>15</v>
      </c>
      <c r="P73" s="5">
        <f>COUNTIFS('Group Composition (List View)'!$F$2:$F$1544,Sheet1!C73,'Group Composition (List View)'!$O$2:$O$1544,0)</f>
        <v>2</v>
      </c>
    </row>
    <row r="74" spans="1:16">
      <c r="A74" s="5">
        <v>151</v>
      </c>
      <c r="B74" t="s">
        <v>589</v>
      </c>
      <c r="C74" t="s">
        <v>240</v>
      </c>
      <c r="D74" s="5">
        <f>COUNTIF('Group Composition (List View)'!$F$2:$F$1544,Sheet1!C74)</f>
        <v>10</v>
      </c>
      <c r="E74" s="5">
        <f>COUNTIFS('Group Composition (List View)'!$F$2:$F$1544,Sheet1!C74,'Group Composition (List View)'!$J$2:$J$1544,1)</f>
        <v>7</v>
      </c>
      <c r="F74" s="5">
        <f>COUNTIFS('Group Composition (List View)'!$F$2:$F$1544,Sheet1!C74,'Group Composition (List View)'!$J$2:$J$1544,0)</f>
        <v>2</v>
      </c>
      <c r="G74" s="5">
        <f>COUNTIFS('Group Composition (List View)'!$F$2:$F$1544,Sheet1!C74,'Group Composition (List View)'!$K$2:$K$1544,1)</f>
        <v>3</v>
      </c>
      <c r="H74" s="5">
        <f>COUNTIFS('Group Composition (List View)'!$F$2:$F$1544,Sheet1!C74,'Group Composition (List View)'!$K$2:$K$1544,0)</f>
        <v>6</v>
      </c>
      <c r="I74" s="5">
        <f>COUNTIFS('Group Composition (List View)'!$F$2:$F$1544,Sheet1!C74,'Group Composition (List View)'!$L$2:$L$1544,1)</f>
        <v>9</v>
      </c>
      <c r="J74" s="5">
        <f>COUNTIFS('Group Composition (List View)'!$F$2:$F$1544,Sheet1!C74,'Group Composition (List View)'!$L$2:$L$1544,0)</f>
        <v>0</v>
      </c>
      <c r="K74" s="5">
        <f>COUNTIFS('Group Composition (List View)'!$F$2:$F$1544,Sheet1!C74,'Group Composition (List View)'!$M$2:$M$1544,1)</f>
        <v>3</v>
      </c>
      <c r="L74" s="5">
        <f>COUNTIFS('Group Composition (List View)'!$F$2:$F$1544,Sheet1!C74,'Group Composition (List View)'!$M$2:$M$1544,0)</f>
        <v>6</v>
      </c>
      <c r="M74" s="5">
        <f>COUNTIFS('Group Composition (List View)'!$F$2:$F$1544,Sheet1!C74,'Group Composition (List View)'!$N$2:$N$1544,1)</f>
        <v>9</v>
      </c>
      <c r="N74" s="5">
        <f>COUNTIFS('Group Composition (List View)'!$F$2:$F$1544,Sheet1!C74,'Group Composition (List View)'!$N$2:$N$1544,0)</f>
        <v>0</v>
      </c>
      <c r="O74" s="5">
        <f>COUNTIFS('Group Composition (List View)'!$F$2:$F$1544,Sheet1!C74,'Group Composition (List View)'!$O$2:$O$1544,1)</f>
        <v>9</v>
      </c>
      <c r="P74" s="5">
        <f>COUNTIFS('Group Composition (List View)'!$F$2:$F$1544,Sheet1!C74,'Group Composition (List View)'!$O$2:$O$1544,0)</f>
        <v>1</v>
      </c>
    </row>
    <row r="75" spans="1:16">
      <c r="A75" s="5">
        <v>54</v>
      </c>
      <c r="B75" t="s">
        <v>589</v>
      </c>
      <c r="C75" t="s">
        <v>241</v>
      </c>
      <c r="D75" s="5">
        <f>COUNTIF('Group Composition (List View)'!$F$2:$F$1544,Sheet1!C75)</f>
        <v>5</v>
      </c>
      <c r="E75" s="5">
        <f>COUNTIFS('Group Composition (List View)'!$F$2:$F$1544,Sheet1!C75,'Group Composition (List View)'!$J$2:$J$1544,1)</f>
        <v>1</v>
      </c>
      <c r="F75" s="5">
        <f>COUNTIFS('Group Composition (List View)'!$F$2:$F$1544,Sheet1!C75,'Group Composition (List View)'!$J$2:$J$1544,0)</f>
        <v>0</v>
      </c>
      <c r="G75" s="5">
        <f>COUNTIFS('Group Composition (List View)'!$F$2:$F$1544,Sheet1!C75,'Group Composition (List View)'!$K$2:$K$1544,1)</f>
        <v>0</v>
      </c>
      <c r="H75" s="5">
        <f>COUNTIFS('Group Composition (List View)'!$F$2:$F$1544,Sheet1!C75,'Group Composition (List View)'!$K$2:$K$1544,0)</f>
        <v>1</v>
      </c>
      <c r="I75" s="5">
        <f>COUNTIFS('Group Composition (List View)'!$F$2:$F$1544,Sheet1!C75,'Group Composition (List View)'!$L$2:$L$1544,1)</f>
        <v>1</v>
      </c>
      <c r="J75" s="5">
        <f>COUNTIFS('Group Composition (List View)'!$F$2:$F$1544,Sheet1!C75,'Group Composition (List View)'!$L$2:$L$1544,0)</f>
        <v>0</v>
      </c>
      <c r="K75" s="5">
        <f>COUNTIFS('Group Composition (List View)'!$F$2:$F$1544,Sheet1!C75,'Group Composition (List View)'!$M$2:$M$1544,1)</f>
        <v>0</v>
      </c>
      <c r="L75" s="5">
        <f>COUNTIFS('Group Composition (List View)'!$F$2:$F$1544,Sheet1!C75,'Group Composition (List View)'!$M$2:$M$1544,0)</f>
        <v>1</v>
      </c>
      <c r="M75" s="5">
        <f>COUNTIFS('Group Composition (List View)'!$F$2:$F$1544,Sheet1!C75,'Group Composition (List View)'!$N$2:$N$1544,1)</f>
        <v>0</v>
      </c>
      <c r="N75" s="5">
        <f>COUNTIFS('Group Composition (List View)'!$F$2:$F$1544,Sheet1!C75,'Group Composition (List View)'!$N$2:$N$1544,0)</f>
        <v>1</v>
      </c>
      <c r="O75" s="5">
        <f>COUNTIFS('Group Composition (List View)'!$F$2:$F$1544,Sheet1!C75,'Group Composition (List View)'!$O$2:$O$1544,1)</f>
        <v>2</v>
      </c>
      <c r="P75" s="5">
        <f>COUNTIFS('Group Composition (List View)'!$F$2:$F$1544,Sheet1!C75,'Group Composition (List View)'!$O$2:$O$1544,0)</f>
        <v>2</v>
      </c>
    </row>
    <row r="76" spans="1:16">
      <c r="A76" s="5">
        <v>57</v>
      </c>
      <c r="B76" t="s">
        <v>589</v>
      </c>
      <c r="C76" t="s">
        <v>242</v>
      </c>
      <c r="D76" s="5">
        <f>COUNTIF('Group Composition (List View)'!$F$2:$F$1544,Sheet1!C76)</f>
        <v>8</v>
      </c>
      <c r="E76" s="5">
        <f>COUNTIFS('Group Composition (List View)'!$F$2:$F$1544,Sheet1!C76,'Group Composition (List View)'!$J$2:$J$1544,1)</f>
        <v>0</v>
      </c>
      <c r="F76" s="5">
        <f>COUNTIFS('Group Composition (List View)'!$F$2:$F$1544,Sheet1!C76,'Group Composition (List View)'!$J$2:$J$1544,0)</f>
        <v>0</v>
      </c>
      <c r="G76" s="5">
        <f>COUNTIFS('Group Composition (List View)'!$F$2:$F$1544,Sheet1!C76,'Group Composition (List View)'!$K$2:$K$1544,1)</f>
        <v>0</v>
      </c>
      <c r="H76" s="5">
        <f>COUNTIFS('Group Composition (List View)'!$F$2:$F$1544,Sheet1!C76,'Group Composition (List View)'!$K$2:$K$1544,0)</f>
        <v>0</v>
      </c>
      <c r="I76" s="5">
        <f>COUNTIFS('Group Composition (List View)'!$F$2:$F$1544,Sheet1!C76,'Group Composition (List View)'!$L$2:$L$1544,1)</f>
        <v>0</v>
      </c>
      <c r="J76" s="5">
        <f>COUNTIFS('Group Composition (List View)'!$F$2:$F$1544,Sheet1!C76,'Group Composition (List View)'!$L$2:$L$1544,0)</f>
        <v>0</v>
      </c>
      <c r="K76" s="5">
        <f>COUNTIFS('Group Composition (List View)'!$F$2:$F$1544,Sheet1!C76,'Group Composition (List View)'!$M$2:$M$1544,1)</f>
        <v>0</v>
      </c>
      <c r="L76" s="5">
        <f>COUNTIFS('Group Composition (List View)'!$F$2:$F$1544,Sheet1!C76,'Group Composition (List View)'!$M$2:$M$1544,0)</f>
        <v>0</v>
      </c>
      <c r="M76" s="5">
        <f>COUNTIFS('Group Composition (List View)'!$F$2:$F$1544,Sheet1!C76,'Group Composition (List View)'!$N$2:$N$1544,1)</f>
        <v>0</v>
      </c>
      <c r="N76" s="5">
        <f>COUNTIFS('Group Composition (List View)'!$F$2:$F$1544,Sheet1!C76,'Group Composition (List View)'!$N$2:$N$1544,0)</f>
        <v>0</v>
      </c>
      <c r="O76" s="5">
        <f>COUNTIFS('Group Composition (List View)'!$F$2:$F$1544,Sheet1!C76,'Group Composition (List View)'!$O$2:$O$1544,1)</f>
        <v>0</v>
      </c>
      <c r="P76" s="5">
        <f>COUNTIFS('Group Composition (List View)'!$F$2:$F$1544,Sheet1!C76,'Group Composition (List View)'!$O$2:$O$1544,0)</f>
        <v>4</v>
      </c>
    </row>
    <row r="77" spans="1:16">
      <c r="A77" s="5">
        <v>17</v>
      </c>
      <c r="B77" t="s">
        <v>589</v>
      </c>
      <c r="C77" t="s">
        <v>243</v>
      </c>
      <c r="D77" s="5">
        <f>COUNTIF('Group Composition (List View)'!$F$2:$F$1544,Sheet1!C77)</f>
        <v>9</v>
      </c>
      <c r="E77" s="5">
        <f>COUNTIFS('Group Composition (List View)'!$F$2:$F$1544,Sheet1!C77,'Group Composition (List View)'!$J$2:$J$1544,1)</f>
        <v>0</v>
      </c>
      <c r="F77" s="5">
        <f>COUNTIFS('Group Composition (List View)'!$F$2:$F$1544,Sheet1!C77,'Group Composition (List View)'!$J$2:$J$1544,0)</f>
        <v>2</v>
      </c>
      <c r="G77" s="5">
        <f>COUNTIFS('Group Composition (List View)'!$F$2:$F$1544,Sheet1!C77,'Group Composition (List View)'!$K$2:$K$1544,1)</f>
        <v>2</v>
      </c>
      <c r="H77" s="5">
        <f>COUNTIFS('Group Composition (List View)'!$F$2:$F$1544,Sheet1!C77,'Group Composition (List View)'!$K$2:$K$1544,0)</f>
        <v>0</v>
      </c>
      <c r="I77" s="5">
        <f>COUNTIFS('Group Composition (List View)'!$F$2:$F$1544,Sheet1!C77,'Group Composition (List View)'!$L$2:$L$1544,1)</f>
        <v>2</v>
      </c>
      <c r="J77" s="5">
        <f>COUNTIFS('Group Composition (List View)'!$F$2:$F$1544,Sheet1!C77,'Group Composition (List View)'!$L$2:$L$1544,0)</f>
        <v>0</v>
      </c>
      <c r="K77" s="5">
        <f>COUNTIFS('Group Composition (List View)'!$F$2:$F$1544,Sheet1!C77,'Group Composition (List View)'!$M$2:$M$1544,1)</f>
        <v>0</v>
      </c>
      <c r="L77" s="5">
        <f>COUNTIFS('Group Composition (List View)'!$F$2:$F$1544,Sheet1!C77,'Group Composition (List View)'!$M$2:$M$1544,0)</f>
        <v>2</v>
      </c>
      <c r="M77" s="5">
        <f>COUNTIFS('Group Composition (List View)'!$F$2:$F$1544,Sheet1!C77,'Group Composition (List View)'!$N$2:$N$1544,1)</f>
        <v>0</v>
      </c>
      <c r="N77" s="5">
        <f>COUNTIFS('Group Composition (List View)'!$F$2:$F$1544,Sheet1!C77,'Group Composition (List View)'!$N$2:$N$1544,0)</f>
        <v>2</v>
      </c>
      <c r="O77" s="5">
        <f>COUNTIFS('Group Composition (List View)'!$F$2:$F$1544,Sheet1!C77,'Group Composition (List View)'!$O$2:$O$1544,1)</f>
        <v>5</v>
      </c>
      <c r="P77" s="5">
        <f>COUNTIFS('Group Composition (List View)'!$F$2:$F$1544,Sheet1!C77,'Group Composition (List View)'!$O$2:$O$1544,0)</f>
        <v>4</v>
      </c>
    </row>
    <row r="78" spans="1:16">
      <c r="A78" s="5">
        <v>154</v>
      </c>
      <c r="B78" t="s">
        <v>589</v>
      </c>
      <c r="C78" t="s">
        <v>244</v>
      </c>
      <c r="D78" s="5">
        <f>COUNTIF('Group Composition (List View)'!$F$2:$F$1544,Sheet1!C78)</f>
        <v>17</v>
      </c>
      <c r="E78" s="5">
        <f>COUNTIFS('Group Composition (List View)'!$F$2:$F$1544,Sheet1!C78,'Group Composition (List View)'!$J$2:$J$1544,1)</f>
        <v>9</v>
      </c>
      <c r="F78" s="5">
        <f>COUNTIFS('Group Composition (List View)'!$F$2:$F$1544,Sheet1!C78,'Group Composition (List View)'!$J$2:$J$1544,0)</f>
        <v>1</v>
      </c>
      <c r="G78" s="5">
        <f>COUNTIFS('Group Composition (List View)'!$F$2:$F$1544,Sheet1!C78,'Group Composition (List View)'!$K$2:$K$1544,1)</f>
        <v>1</v>
      </c>
      <c r="H78" s="5">
        <f>COUNTIFS('Group Composition (List View)'!$F$2:$F$1544,Sheet1!C78,'Group Composition (List View)'!$K$2:$K$1544,0)</f>
        <v>6</v>
      </c>
      <c r="I78" s="5">
        <f>COUNTIFS('Group Composition (List View)'!$F$2:$F$1544,Sheet1!C78,'Group Composition (List View)'!$L$2:$L$1544,1)</f>
        <v>7</v>
      </c>
      <c r="J78" s="5">
        <f>COUNTIFS('Group Composition (List View)'!$F$2:$F$1544,Sheet1!C78,'Group Composition (List View)'!$L$2:$L$1544,0)</f>
        <v>0</v>
      </c>
      <c r="K78" s="5">
        <f>COUNTIFS('Group Composition (List View)'!$F$2:$F$1544,Sheet1!C78,'Group Composition (List View)'!$M$2:$M$1544,1)</f>
        <v>2</v>
      </c>
      <c r="L78" s="5">
        <f>COUNTIFS('Group Composition (List View)'!$F$2:$F$1544,Sheet1!C78,'Group Composition (List View)'!$M$2:$M$1544,0)</f>
        <v>5</v>
      </c>
      <c r="M78" s="5">
        <f>COUNTIFS('Group Composition (List View)'!$F$2:$F$1544,Sheet1!C78,'Group Composition (List View)'!$N$2:$N$1544,1)</f>
        <v>6</v>
      </c>
      <c r="N78" s="5">
        <f>COUNTIFS('Group Composition (List View)'!$F$2:$F$1544,Sheet1!C78,'Group Composition (List View)'!$N$2:$N$1544,0)</f>
        <v>1</v>
      </c>
      <c r="O78" s="5">
        <f>COUNTIFS('Group Composition (List View)'!$F$2:$F$1544,Sheet1!C78,'Group Composition (List View)'!$O$2:$O$1544,1)</f>
        <v>7</v>
      </c>
      <c r="P78" s="5">
        <f>COUNTIFS('Group Composition (List View)'!$F$2:$F$1544,Sheet1!C78,'Group Composition (List View)'!$O$2:$O$1544,0)</f>
        <v>0</v>
      </c>
    </row>
    <row r="79" spans="1:16">
      <c r="A79" s="5">
        <v>61</v>
      </c>
      <c r="B79" t="s">
        <v>589</v>
      </c>
      <c r="C79" t="s">
        <v>245</v>
      </c>
      <c r="D79" s="5">
        <f>COUNTIF('Group Composition (List View)'!$F$2:$F$1544,Sheet1!C79)</f>
        <v>10</v>
      </c>
      <c r="E79" s="5">
        <f>COUNTIFS('Group Composition (List View)'!$F$2:$F$1544,Sheet1!C79,'Group Composition (List View)'!$J$2:$J$1544,1)</f>
        <v>0</v>
      </c>
      <c r="F79" s="5">
        <f>COUNTIFS('Group Composition (List View)'!$F$2:$F$1544,Sheet1!C79,'Group Composition (List View)'!$J$2:$J$1544,0)</f>
        <v>1</v>
      </c>
      <c r="G79" s="5">
        <f>COUNTIFS('Group Composition (List View)'!$F$2:$F$1544,Sheet1!C79,'Group Composition (List View)'!$K$2:$K$1544,1)</f>
        <v>1</v>
      </c>
      <c r="H79" s="5">
        <f>COUNTIFS('Group Composition (List View)'!$F$2:$F$1544,Sheet1!C79,'Group Composition (List View)'!$K$2:$K$1544,0)</f>
        <v>0</v>
      </c>
      <c r="I79" s="5">
        <f>COUNTIFS('Group Composition (List View)'!$F$2:$F$1544,Sheet1!C79,'Group Composition (List View)'!$L$2:$L$1544,1)</f>
        <v>0</v>
      </c>
      <c r="J79" s="5">
        <f>COUNTIFS('Group Composition (List View)'!$F$2:$F$1544,Sheet1!C79,'Group Composition (List View)'!$L$2:$L$1544,0)</f>
        <v>1</v>
      </c>
      <c r="K79" s="5">
        <f>COUNTIFS('Group Composition (List View)'!$F$2:$F$1544,Sheet1!C79,'Group Composition (List View)'!$M$2:$M$1544,1)</f>
        <v>0</v>
      </c>
      <c r="L79" s="5">
        <f>COUNTIFS('Group Composition (List View)'!$F$2:$F$1544,Sheet1!C79,'Group Composition (List View)'!$M$2:$M$1544,0)</f>
        <v>1</v>
      </c>
      <c r="M79" s="5">
        <f>COUNTIFS('Group Composition (List View)'!$F$2:$F$1544,Sheet1!C79,'Group Composition (List View)'!$N$2:$N$1544,1)</f>
        <v>0</v>
      </c>
      <c r="N79" s="5">
        <f>COUNTIFS('Group Composition (List View)'!$F$2:$F$1544,Sheet1!C79,'Group Composition (List View)'!$N$2:$N$1544,0)</f>
        <v>1</v>
      </c>
      <c r="O79" s="5">
        <f>COUNTIFS('Group Composition (List View)'!$F$2:$F$1544,Sheet1!C79,'Group Composition (List View)'!$O$2:$O$1544,1)</f>
        <v>2</v>
      </c>
      <c r="P79" s="5">
        <f>COUNTIFS('Group Composition (List View)'!$F$2:$F$1544,Sheet1!C79,'Group Composition (List View)'!$O$2:$O$1544,0)</f>
        <v>3</v>
      </c>
    </row>
    <row r="80" spans="1:16">
      <c r="A80" s="5">
        <v>5</v>
      </c>
      <c r="B80" t="s">
        <v>589</v>
      </c>
      <c r="C80" t="s">
        <v>246</v>
      </c>
      <c r="D80" s="5">
        <f>COUNTIF('Group Composition (List View)'!$F$2:$F$1544,Sheet1!C80)</f>
        <v>15</v>
      </c>
      <c r="E80" s="5">
        <f>COUNTIFS('Group Composition (List View)'!$F$2:$F$1544,Sheet1!C80,'Group Composition (List View)'!$J$2:$J$1544,1)</f>
        <v>3</v>
      </c>
      <c r="F80" s="5">
        <f>COUNTIFS('Group Composition (List View)'!$F$2:$F$1544,Sheet1!C80,'Group Composition (List View)'!$J$2:$J$1544,0)</f>
        <v>1</v>
      </c>
      <c r="G80" s="5">
        <f>COUNTIFS('Group Composition (List View)'!$F$2:$F$1544,Sheet1!C80,'Group Composition (List View)'!$K$2:$K$1544,1)</f>
        <v>1</v>
      </c>
      <c r="H80" s="5">
        <f>COUNTIFS('Group Composition (List View)'!$F$2:$F$1544,Sheet1!C80,'Group Composition (List View)'!$K$2:$K$1544,0)</f>
        <v>3</v>
      </c>
      <c r="I80" s="5">
        <f>COUNTIFS('Group Composition (List View)'!$F$2:$F$1544,Sheet1!C80,'Group Composition (List View)'!$L$2:$L$1544,1)</f>
        <v>4</v>
      </c>
      <c r="J80" s="5">
        <f>COUNTIFS('Group Composition (List View)'!$F$2:$F$1544,Sheet1!C80,'Group Composition (List View)'!$L$2:$L$1544,0)</f>
        <v>0</v>
      </c>
      <c r="K80" s="5">
        <f>COUNTIFS('Group Composition (List View)'!$F$2:$F$1544,Sheet1!C80,'Group Composition (List View)'!$M$2:$M$1544,1)</f>
        <v>2</v>
      </c>
      <c r="L80" s="5">
        <f>COUNTIFS('Group Composition (List View)'!$F$2:$F$1544,Sheet1!C80,'Group Composition (List View)'!$M$2:$M$1544,0)</f>
        <v>2</v>
      </c>
      <c r="M80" s="5">
        <f>COUNTIFS('Group Composition (List View)'!$F$2:$F$1544,Sheet1!C80,'Group Composition (List View)'!$N$2:$N$1544,1)</f>
        <v>4</v>
      </c>
      <c r="N80" s="5">
        <f>COUNTIFS('Group Composition (List View)'!$F$2:$F$1544,Sheet1!C80,'Group Composition (List View)'!$N$2:$N$1544,0)</f>
        <v>0</v>
      </c>
      <c r="O80" s="5">
        <f>COUNTIFS('Group Composition (List View)'!$F$2:$F$1544,Sheet1!C80,'Group Composition (List View)'!$O$2:$O$1544,1)</f>
        <v>5</v>
      </c>
      <c r="P80" s="5">
        <f>COUNTIFS('Group Composition (List View)'!$F$2:$F$1544,Sheet1!C80,'Group Composition (List View)'!$O$2:$O$1544,0)</f>
        <v>3</v>
      </c>
    </row>
    <row r="81" spans="1:16">
      <c r="A81" s="5">
        <v>18</v>
      </c>
      <c r="B81" t="s">
        <v>589</v>
      </c>
      <c r="C81" t="s">
        <v>247</v>
      </c>
      <c r="D81" s="5">
        <f>COUNTIF('Group Composition (List View)'!$F$2:$F$1544,Sheet1!C81)</f>
        <v>5</v>
      </c>
      <c r="E81" s="5">
        <f>COUNTIFS('Group Composition (List View)'!$F$2:$F$1544,Sheet1!C81,'Group Composition (List View)'!$J$2:$J$1544,1)</f>
        <v>2</v>
      </c>
      <c r="F81" s="5">
        <f>COUNTIFS('Group Composition (List View)'!$F$2:$F$1544,Sheet1!C81,'Group Composition (List View)'!$J$2:$J$1544,0)</f>
        <v>1</v>
      </c>
      <c r="G81" s="5">
        <f>COUNTIFS('Group Composition (List View)'!$F$2:$F$1544,Sheet1!C81,'Group Composition (List View)'!$K$2:$K$1544,1)</f>
        <v>2</v>
      </c>
      <c r="H81" s="5">
        <f>COUNTIFS('Group Composition (List View)'!$F$2:$F$1544,Sheet1!C81,'Group Composition (List View)'!$K$2:$K$1544,0)</f>
        <v>1</v>
      </c>
      <c r="I81" s="5">
        <f>COUNTIFS('Group Composition (List View)'!$F$2:$F$1544,Sheet1!C81,'Group Composition (List View)'!$L$2:$L$1544,1)</f>
        <v>3</v>
      </c>
      <c r="J81" s="5">
        <f>COUNTIFS('Group Composition (List View)'!$F$2:$F$1544,Sheet1!C81,'Group Composition (List View)'!$L$2:$L$1544,0)</f>
        <v>0</v>
      </c>
      <c r="K81" s="5">
        <f>COUNTIFS('Group Composition (List View)'!$F$2:$F$1544,Sheet1!C81,'Group Composition (List View)'!$M$2:$M$1544,1)</f>
        <v>1</v>
      </c>
      <c r="L81" s="5">
        <f>COUNTIFS('Group Composition (List View)'!$F$2:$F$1544,Sheet1!C81,'Group Composition (List View)'!$M$2:$M$1544,0)</f>
        <v>2</v>
      </c>
      <c r="M81" s="5">
        <f>COUNTIFS('Group Composition (List View)'!$F$2:$F$1544,Sheet1!C81,'Group Composition (List View)'!$N$2:$N$1544,1)</f>
        <v>1</v>
      </c>
      <c r="N81" s="5">
        <f>COUNTIFS('Group Composition (List View)'!$F$2:$F$1544,Sheet1!C81,'Group Composition (List View)'!$N$2:$N$1544,0)</f>
        <v>2</v>
      </c>
      <c r="O81" s="5">
        <f>COUNTIFS('Group Composition (List View)'!$F$2:$F$1544,Sheet1!C81,'Group Composition (List View)'!$O$2:$O$1544,1)</f>
        <v>4</v>
      </c>
      <c r="P81" s="5">
        <f>COUNTIFS('Group Composition (List View)'!$F$2:$F$1544,Sheet1!C81,'Group Composition (List View)'!$O$2:$O$1544,0)</f>
        <v>1</v>
      </c>
    </row>
    <row r="82" spans="1:16">
      <c r="A82" s="5">
        <v>39</v>
      </c>
      <c r="B82" t="s">
        <v>589</v>
      </c>
      <c r="C82" t="s">
        <v>248</v>
      </c>
      <c r="D82" s="5">
        <f>COUNTIF('Group Composition (List View)'!$F$2:$F$1544,Sheet1!C82)</f>
        <v>16</v>
      </c>
      <c r="E82" s="5">
        <f>COUNTIFS('Group Composition (List View)'!$F$2:$F$1544,Sheet1!C82,'Group Composition (List View)'!$J$2:$J$1544,1)</f>
        <v>8</v>
      </c>
      <c r="F82" s="5">
        <f>COUNTIFS('Group Composition (List View)'!$F$2:$F$1544,Sheet1!C82,'Group Composition (List View)'!$J$2:$J$1544,0)</f>
        <v>2</v>
      </c>
      <c r="G82" s="5">
        <f>COUNTIFS('Group Composition (List View)'!$F$2:$F$1544,Sheet1!C82,'Group Composition (List View)'!$K$2:$K$1544,1)</f>
        <v>3</v>
      </c>
      <c r="H82" s="5">
        <f>COUNTIFS('Group Composition (List View)'!$F$2:$F$1544,Sheet1!C82,'Group Composition (List View)'!$K$2:$K$1544,0)</f>
        <v>1</v>
      </c>
      <c r="I82" s="5">
        <f>COUNTIFS('Group Composition (List View)'!$F$2:$F$1544,Sheet1!C82,'Group Composition (List View)'!$L$2:$L$1544,1)</f>
        <v>4</v>
      </c>
      <c r="J82" s="5">
        <f>COUNTIFS('Group Composition (List View)'!$F$2:$F$1544,Sheet1!C82,'Group Composition (List View)'!$L$2:$L$1544,0)</f>
        <v>0</v>
      </c>
      <c r="K82" s="5">
        <f>COUNTIFS('Group Composition (List View)'!$F$2:$F$1544,Sheet1!C82,'Group Composition (List View)'!$M$2:$M$1544,1)</f>
        <v>1</v>
      </c>
      <c r="L82" s="5">
        <f>COUNTIFS('Group Composition (List View)'!$F$2:$F$1544,Sheet1!C82,'Group Composition (List View)'!$M$2:$M$1544,0)</f>
        <v>3</v>
      </c>
      <c r="M82" s="5">
        <f>COUNTIFS('Group Composition (List View)'!$F$2:$F$1544,Sheet1!C82,'Group Composition (List View)'!$N$2:$N$1544,1)</f>
        <v>4</v>
      </c>
      <c r="N82" s="5">
        <f>COUNTIFS('Group Composition (List View)'!$F$2:$F$1544,Sheet1!C82,'Group Composition (List View)'!$N$2:$N$1544,0)</f>
        <v>0</v>
      </c>
      <c r="O82" s="5">
        <f>COUNTIFS('Group Composition (List View)'!$F$2:$F$1544,Sheet1!C82,'Group Composition (List View)'!$O$2:$O$1544,1)</f>
        <v>4</v>
      </c>
      <c r="P82" s="5">
        <f>COUNTIFS('Group Composition (List View)'!$F$2:$F$1544,Sheet1!C82,'Group Composition (List View)'!$O$2:$O$1544,0)</f>
        <v>0</v>
      </c>
    </row>
    <row r="83" spans="1:16">
      <c r="A83" s="5">
        <v>11</v>
      </c>
      <c r="B83" t="s">
        <v>589</v>
      </c>
      <c r="C83" t="s">
        <v>249</v>
      </c>
      <c r="D83" s="5">
        <f>COUNTIF('Group Composition (List View)'!$F$2:$F$1544,Sheet1!C83)</f>
        <v>17</v>
      </c>
      <c r="E83" s="5">
        <f>COUNTIFS('Group Composition (List View)'!$F$2:$F$1544,Sheet1!C83,'Group Composition (List View)'!$J$2:$J$1544,1)</f>
        <v>5</v>
      </c>
      <c r="F83" s="5">
        <f>COUNTIFS('Group Composition (List View)'!$F$2:$F$1544,Sheet1!C83,'Group Composition (List View)'!$J$2:$J$1544,0)</f>
        <v>1</v>
      </c>
      <c r="G83" s="5">
        <f>COUNTIFS('Group Composition (List View)'!$F$2:$F$1544,Sheet1!C83,'Group Composition (List View)'!$K$2:$K$1544,1)</f>
        <v>5</v>
      </c>
      <c r="H83" s="5">
        <f>COUNTIFS('Group Composition (List View)'!$F$2:$F$1544,Sheet1!C83,'Group Composition (List View)'!$K$2:$K$1544,0)</f>
        <v>1</v>
      </c>
      <c r="I83" s="5">
        <f>COUNTIFS('Group Composition (List View)'!$F$2:$F$1544,Sheet1!C83,'Group Composition (List View)'!$L$2:$L$1544,1)</f>
        <v>5</v>
      </c>
      <c r="J83" s="5">
        <f>COUNTIFS('Group Composition (List View)'!$F$2:$F$1544,Sheet1!C83,'Group Composition (List View)'!$L$2:$L$1544,0)</f>
        <v>1</v>
      </c>
      <c r="K83" s="5">
        <f>COUNTIFS('Group Composition (List View)'!$F$2:$F$1544,Sheet1!C83,'Group Composition (List View)'!$M$2:$M$1544,1)</f>
        <v>1</v>
      </c>
      <c r="L83" s="5">
        <f>COUNTIFS('Group Composition (List View)'!$F$2:$F$1544,Sheet1!C83,'Group Composition (List View)'!$M$2:$M$1544,0)</f>
        <v>5</v>
      </c>
      <c r="M83" s="5">
        <f>COUNTIFS('Group Composition (List View)'!$F$2:$F$1544,Sheet1!C83,'Group Composition (List View)'!$N$2:$N$1544,1)</f>
        <v>0</v>
      </c>
      <c r="N83" s="5">
        <f>COUNTIFS('Group Composition (List View)'!$F$2:$F$1544,Sheet1!C83,'Group Composition (List View)'!$N$2:$N$1544,0)</f>
        <v>6</v>
      </c>
      <c r="O83" s="5">
        <f>COUNTIFS('Group Composition (List View)'!$F$2:$F$1544,Sheet1!C83,'Group Composition (List View)'!$O$2:$O$1544,1)</f>
        <v>9</v>
      </c>
      <c r="P83" s="5">
        <f>COUNTIFS('Group Composition (List View)'!$F$2:$F$1544,Sheet1!C83,'Group Composition (List View)'!$O$2:$O$1544,0)</f>
        <v>6</v>
      </c>
    </row>
    <row r="84" spans="1:16">
      <c r="A84" s="5">
        <v>155</v>
      </c>
      <c r="B84" t="s">
        <v>589</v>
      </c>
      <c r="C84" t="s">
        <v>250</v>
      </c>
      <c r="D84" s="5">
        <f>COUNTIF('Group Composition (List View)'!$F$2:$F$1544,Sheet1!C84)</f>
        <v>9</v>
      </c>
      <c r="E84" s="5">
        <f>COUNTIFS('Group Composition (List View)'!$F$2:$F$1544,Sheet1!C84,'Group Composition (List View)'!$J$2:$J$1544,1)</f>
        <v>8</v>
      </c>
      <c r="F84" s="5">
        <f>COUNTIFS('Group Composition (List View)'!$F$2:$F$1544,Sheet1!C84,'Group Composition (List View)'!$J$2:$J$1544,0)</f>
        <v>0</v>
      </c>
      <c r="G84" s="5">
        <f>COUNTIFS('Group Composition (List View)'!$F$2:$F$1544,Sheet1!C84,'Group Composition (List View)'!$K$2:$K$1544,1)</f>
        <v>0</v>
      </c>
      <c r="H84" s="5">
        <f>COUNTIFS('Group Composition (List View)'!$F$2:$F$1544,Sheet1!C84,'Group Composition (List View)'!$K$2:$K$1544,0)</f>
        <v>5</v>
      </c>
      <c r="I84" s="5">
        <f>COUNTIFS('Group Composition (List View)'!$F$2:$F$1544,Sheet1!C84,'Group Composition (List View)'!$L$2:$L$1544,1)</f>
        <v>5</v>
      </c>
      <c r="J84" s="5">
        <f>COUNTIFS('Group Composition (List View)'!$F$2:$F$1544,Sheet1!C84,'Group Composition (List View)'!$L$2:$L$1544,0)</f>
        <v>0</v>
      </c>
      <c r="K84" s="5">
        <f>COUNTIFS('Group Composition (List View)'!$F$2:$F$1544,Sheet1!C84,'Group Composition (List View)'!$M$2:$M$1544,1)</f>
        <v>1</v>
      </c>
      <c r="L84" s="5">
        <f>COUNTIFS('Group Composition (List View)'!$F$2:$F$1544,Sheet1!C84,'Group Composition (List View)'!$M$2:$M$1544,0)</f>
        <v>4</v>
      </c>
      <c r="M84" s="5">
        <f>COUNTIFS('Group Composition (List View)'!$F$2:$F$1544,Sheet1!C84,'Group Composition (List View)'!$N$2:$N$1544,1)</f>
        <v>6</v>
      </c>
      <c r="N84" s="5">
        <f>COUNTIFS('Group Composition (List View)'!$F$2:$F$1544,Sheet1!C84,'Group Composition (List View)'!$N$2:$N$1544,0)</f>
        <v>0</v>
      </c>
      <c r="O84" s="5">
        <f>COUNTIFS('Group Composition (List View)'!$F$2:$F$1544,Sheet1!C84,'Group Composition (List View)'!$O$2:$O$1544,1)</f>
        <v>6</v>
      </c>
      <c r="P84" s="5">
        <f>COUNTIFS('Group Composition (List View)'!$F$2:$F$1544,Sheet1!C84,'Group Composition (List View)'!$O$2:$O$1544,0)</f>
        <v>0</v>
      </c>
    </row>
    <row r="85" spans="1:16">
      <c r="A85" s="5">
        <v>515</v>
      </c>
      <c r="B85" t="s">
        <v>584</v>
      </c>
      <c r="C85" t="s">
        <v>252</v>
      </c>
      <c r="D85" s="5">
        <f>COUNTIF('Group Composition (List View)'!$F$2:$F$1544,Sheet1!C85)</f>
        <v>181</v>
      </c>
      <c r="E85" s="5">
        <f>COUNTIFS('Group Composition (List View)'!$F$2:$F$1544,Sheet1!C85,'Group Composition (List View)'!$J$2:$J$1544,1)</f>
        <v>32</v>
      </c>
      <c r="F85" s="5">
        <f>COUNTIFS('Group Composition (List View)'!$F$2:$F$1544,Sheet1!C85,'Group Composition (List View)'!$J$2:$J$1544,0)</f>
        <v>23</v>
      </c>
      <c r="G85" s="5">
        <f>COUNTIFS('Group Composition (List View)'!$F$2:$F$1544,Sheet1!C85,'Group Composition (List View)'!$K$2:$K$1544,1)</f>
        <v>30</v>
      </c>
      <c r="H85" s="5">
        <f>COUNTIFS('Group Composition (List View)'!$F$2:$F$1544,Sheet1!C85,'Group Composition (List View)'!$K$2:$K$1544,0)</f>
        <v>18</v>
      </c>
      <c r="I85" s="5">
        <f>COUNTIFS('Group Composition (List View)'!$F$2:$F$1544,Sheet1!C85,'Group Composition (List View)'!$L$2:$L$1544,1)</f>
        <v>46</v>
      </c>
      <c r="J85" s="5">
        <f>COUNTIFS('Group Composition (List View)'!$F$2:$F$1544,Sheet1!C85,'Group Composition (List View)'!$L$2:$L$1544,0)</f>
        <v>2</v>
      </c>
      <c r="K85" s="5">
        <f>COUNTIFS('Group Composition (List View)'!$F$2:$F$1544,Sheet1!C85,'Group Composition (List View)'!$M$2:$M$1544,1)</f>
        <v>8</v>
      </c>
      <c r="L85" s="5">
        <f>COUNTIFS('Group Composition (List View)'!$F$2:$F$1544,Sheet1!C85,'Group Composition (List View)'!$M$2:$M$1544,0)</f>
        <v>40</v>
      </c>
      <c r="M85" s="5">
        <f>COUNTIFS('Group Composition (List View)'!$F$2:$F$1544,Sheet1!C85,'Group Composition (List View)'!$N$2:$N$1544,1)</f>
        <v>25</v>
      </c>
      <c r="N85" s="5">
        <f>COUNTIFS('Group Composition (List View)'!$F$2:$F$1544,Sheet1!C85,'Group Composition (List View)'!$N$2:$N$1544,0)</f>
        <v>26</v>
      </c>
      <c r="O85" s="5">
        <f>COUNTIFS('Group Composition (List View)'!$F$2:$F$1544,Sheet1!C85,'Group Composition (List View)'!$O$2:$O$1544,1)</f>
        <v>76</v>
      </c>
      <c r="P85" s="5">
        <f>COUNTIFS('Group Composition (List View)'!$F$2:$F$1544,Sheet1!C85,'Group Composition (List View)'!$O$2:$O$1544,0)</f>
        <v>48</v>
      </c>
    </row>
    <row r="86" spans="1:16">
      <c r="A86" s="5">
        <v>514</v>
      </c>
      <c r="B86" t="s">
        <v>584</v>
      </c>
      <c r="C86" t="s">
        <v>261</v>
      </c>
      <c r="D86" s="5">
        <f>COUNTIF('Group Composition (List View)'!$F$2:$F$1544,Sheet1!C86)</f>
        <v>66</v>
      </c>
      <c r="E86" s="5">
        <f>COUNTIFS('Group Composition (List View)'!$F$2:$F$1544,Sheet1!C86,'Group Composition (List View)'!$J$2:$J$1544,1)</f>
        <v>39</v>
      </c>
      <c r="F86" s="5">
        <f>COUNTIFS('Group Composition (List View)'!$F$2:$F$1544,Sheet1!C86,'Group Composition (List View)'!$J$2:$J$1544,0)</f>
        <v>5</v>
      </c>
      <c r="G86" s="5">
        <f>COUNTIFS('Group Composition (List View)'!$F$2:$F$1544,Sheet1!C86,'Group Composition (List View)'!$K$2:$K$1544,1)</f>
        <v>7</v>
      </c>
      <c r="H86" s="5">
        <f>COUNTIFS('Group Composition (List View)'!$F$2:$F$1544,Sheet1!C86,'Group Composition (List View)'!$K$2:$K$1544,0)</f>
        <v>24</v>
      </c>
      <c r="I86" s="5">
        <f>COUNTIFS('Group Composition (List View)'!$F$2:$F$1544,Sheet1!C86,'Group Composition (List View)'!$L$2:$L$1544,1)</f>
        <v>31</v>
      </c>
      <c r="J86" s="5">
        <f>COUNTIFS('Group Composition (List View)'!$F$2:$F$1544,Sheet1!C86,'Group Composition (List View)'!$L$2:$L$1544,0)</f>
        <v>0</v>
      </c>
      <c r="K86" s="5">
        <f>COUNTIFS('Group Composition (List View)'!$F$2:$F$1544,Sheet1!C86,'Group Composition (List View)'!$M$2:$M$1544,1)</f>
        <v>9</v>
      </c>
      <c r="L86" s="5">
        <f>COUNTIFS('Group Composition (List View)'!$F$2:$F$1544,Sheet1!C86,'Group Composition (List View)'!$M$2:$M$1544,0)</f>
        <v>22</v>
      </c>
      <c r="M86" s="5">
        <f>COUNTIFS('Group Composition (List View)'!$F$2:$F$1544,Sheet1!C86,'Group Composition (List View)'!$N$2:$N$1544,1)</f>
        <v>31</v>
      </c>
      <c r="N86" s="5">
        <f>COUNTIFS('Group Composition (List View)'!$F$2:$F$1544,Sheet1!C86,'Group Composition (List View)'!$N$2:$N$1544,0)</f>
        <v>1</v>
      </c>
      <c r="O86" s="5">
        <f>COUNTIFS('Group Composition (List View)'!$F$2:$F$1544,Sheet1!C86,'Group Composition (List View)'!$O$2:$O$1544,1)</f>
        <v>32</v>
      </c>
      <c r="P86" s="5">
        <f>COUNTIFS('Group Composition (List View)'!$F$2:$F$1544,Sheet1!C86,'Group Composition (List View)'!$O$2:$O$1544,0)</f>
        <v>1</v>
      </c>
    </row>
    <row r="87" spans="1:16">
      <c r="A87" s="5">
        <v>746</v>
      </c>
      <c r="B87" t="s">
        <v>584</v>
      </c>
      <c r="C87" t="s">
        <v>253</v>
      </c>
      <c r="D87" s="5">
        <f>COUNTIF('Group Composition (List View)'!$F$2:$F$1544,Sheet1!C87)</f>
        <v>6</v>
      </c>
      <c r="E87" s="5">
        <f>COUNTIFS('Group Composition (List View)'!$F$2:$F$1544,Sheet1!C87,'Group Composition (List View)'!$J$2:$J$1544,1)</f>
        <v>2</v>
      </c>
      <c r="F87" s="5">
        <f>COUNTIFS('Group Composition (List View)'!$F$2:$F$1544,Sheet1!C87,'Group Composition (List View)'!$J$2:$J$1544,0)</f>
        <v>1</v>
      </c>
      <c r="G87" s="5">
        <f>COUNTIFS('Group Composition (List View)'!$F$2:$F$1544,Sheet1!C87,'Group Composition (List View)'!$K$2:$K$1544,1)</f>
        <v>2</v>
      </c>
      <c r="H87" s="5">
        <f>COUNTIFS('Group Composition (List View)'!$F$2:$F$1544,Sheet1!C87,'Group Composition (List View)'!$K$2:$K$1544,0)</f>
        <v>1</v>
      </c>
      <c r="I87" s="5">
        <f>COUNTIFS('Group Composition (List View)'!$F$2:$F$1544,Sheet1!C87,'Group Composition (List View)'!$L$2:$L$1544,1)</f>
        <v>3</v>
      </c>
      <c r="J87" s="5">
        <f>COUNTIFS('Group Composition (List View)'!$F$2:$F$1544,Sheet1!C87,'Group Composition (List View)'!$L$2:$L$1544,0)</f>
        <v>0</v>
      </c>
      <c r="K87" s="5">
        <f>COUNTIFS('Group Composition (List View)'!$F$2:$F$1544,Sheet1!C87,'Group Composition (List View)'!$M$2:$M$1544,1)</f>
        <v>1</v>
      </c>
      <c r="L87" s="5">
        <f>COUNTIFS('Group Composition (List View)'!$F$2:$F$1544,Sheet1!C87,'Group Composition (List View)'!$M$2:$M$1544,0)</f>
        <v>2</v>
      </c>
      <c r="M87" s="5">
        <f>COUNTIFS('Group Composition (List View)'!$F$2:$F$1544,Sheet1!C87,'Group Composition (List View)'!$N$2:$N$1544,1)</f>
        <v>2</v>
      </c>
      <c r="N87" s="5">
        <f>COUNTIFS('Group Composition (List View)'!$F$2:$F$1544,Sheet1!C87,'Group Composition (List View)'!$N$2:$N$1544,0)</f>
        <v>1</v>
      </c>
      <c r="O87" s="5">
        <f>COUNTIFS('Group Composition (List View)'!$F$2:$F$1544,Sheet1!C87,'Group Composition (List View)'!$O$2:$O$1544,1)</f>
        <v>4</v>
      </c>
      <c r="P87" s="5">
        <f>COUNTIFS('Group Composition (List View)'!$F$2:$F$1544,Sheet1!C87,'Group Composition (List View)'!$O$2:$O$1544,0)</f>
        <v>1</v>
      </c>
    </row>
    <row r="88" spans="1:16">
      <c r="A88" s="5">
        <v>738</v>
      </c>
      <c r="B88" t="s">
        <v>584</v>
      </c>
      <c r="C88" t="s">
        <v>254</v>
      </c>
      <c r="D88" s="5">
        <f>COUNTIF('Group Composition (List View)'!$F$2:$F$1544,Sheet1!C88)</f>
        <v>54</v>
      </c>
      <c r="E88" s="5">
        <f>COUNTIFS('Group Composition (List View)'!$F$2:$F$1544,Sheet1!C88,'Group Composition (List View)'!$J$2:$J$1544,1)</f>
        <v>10</v>
      </c>
      <c r="F88" s="5">
        <f>COUNTIFS('Group Composition (List View)'!$F$2:$F$1544,Sheet1!C88,'Group Composition (List View)'!$J$2:$J$1544,0)</f>
        <v>8</v>
      </c>
      <c r="G88" s="5">
        <f>COUNTIFS('Group Composition (List View)'!$F$2:$F$1544,Sheet1!C88,'Group Composition (List View)'!$K$2:$K$1544,1)</f>
        <v>13</v>
      </c>
      <c r="H88" s="5">
        <f>COUNTIFS('Group Composition (List View)'!$F$2:$F$1544,Sheet1!C88,'Group Composition (List View)'!$K$2:$K$1544,0)</f>
        <v>2</v>
      </c>
      <c r="I88" s="5">
        <f>COUNTIFS('Group Composition (List View)'!$F$2:$F$1544,Sheet1!C88,'Group Composition (List View)'!$L$2:$L$1544,1)</f>
        <v>15</v>
      </c>
      <c r="J88" s="5">
        <f>COUNTIFS('Group Composition (List View)'!$F$2:$F$1544,Sheet1!C88,'Group Composition (List View)'!$L$2:$L$1544,0)</f>
        <v>0</v>
      </c>
      <c r="K88" s="5">
        <f>COUNTIFS('Group Composition (List View)'!$F$2:$F$1544,Sheet1!C88,'Group Composition (List View)'!$M$2:$M$1544,1)</f>
        <v>2</v>
      </c>
      <c r="L88" s="5">
        <f>COUNTIFS('Group Composition (List View)'!$F$2:$F$1544,Sheet1!C88,'Group Composition (List View)'!$M$2:$M$1544,0)</f>
        <v>13</v>
      </c>
      <c r="M88" s="5">
        <f>COUNTIFS('Group Composition (List View)'!$F$2:$F$1544,Sheet1!C88,'Group Composition (List View)'!$N$2:$N$1544,1)</f>
        <v>3</v>
      </c>
      <c r="N88" s="5">
        <f>COUNTIFS('Group Composition (List View)'!$F$2:$F$1544,Sheet1!C88,'Group Composition (List View)'!$N$2:$N$1544,0)</f>
        <v>14</v>
      </c>
      <c r="O88" s="5">
        <f>COUNTIFS('Group Composition (List View)'!$F$2:$F$1544,Sheet1!C88,'Group Composition (List View)'!$O$2:$O$1544,1)</f>
        <v>33</v>
      </c>
      <c r="P88" s="5">
        <f>COUNTIFS('Group Composition (List View)'!$F$2:$F$1544,Sheet1!C88,'Group Composition (List View)'!$O$2:$O$1544,0)</f>
        <v>13</v>
      </c>
    </row>
    <row r="89" spans="1:16">
      <c r="A89" s="5">
        <v>419</v>
      </c>
      <c r="B89" t="s">
        <v>584</v>
      </c>
      <c r="C89" t="s">
        <v>229</v>
      </c>
      <c r="D89" s="5">
        <f>COUNTIFS('Group Composition (List View)'!$F$2:$F$1544,Sheet1!C89, 'Group Composition (List View)'!$G$2:$G$1544,"2.1-Regional (SDG)")</f>
        <v>51</v>
      </c>
      <c r="E89" s="5">
        <f>COUNTIFS('Group Composition (List View)'!$F$2:$F$1544,Sheet1!C89,'Group Composition (List View)'!$J$2:$J$1544,1, 'Group Composition (List View)'!$G$2:$G$1544,"2.1-Regional (SDG)")</f>
        <v>5</v>
      </c>
      <c r="F89" s="5">
        <f>COUNTIFS('Group Composition (List View)'!$F$2:$F$1544,Sheet1!C89,'Group Composition (List View)'!$J$2:$J$1544,0, 'Group Composition (List View)'!$G$2:$G$1544,"2.1-Regional (SDG)")</f>
        <v>7</v>
      </c>
      <c r="G89" s="5">
        <f>COUNTIFS('Group Composition (List View)'!$F$2:$F$1544,Sheet1!C89,'Group Composition (List View)'!$K$2:$K$1544,1, 'Group Composition (List View)'!$G$2:$G$1544,"2.1-Regional (SDG)")</f>
        <v>3</v>
      </c>
      <c r="H89" s="5">
        <f>COUNTIFS('Group Composition (List View)'!$F$2:$F$1544,Sheet1!C89,'Group Composition (List View)'!$K$2:$K$1544,0, 'Group Composition (List View)'!$G$2:$G$1544,"2.1-Regional (SDG)")</f>
        <v>7</v>
      </c>
      <c r="I89" s="5">
        <f>COUNTIFS('Group Composition (List View)'!$F$2:$F$1544,Sheet1!C89,'Group Composition (List View)'!$L$2:$L$1544,1, 'Group Composition (List View)'!$G$2:$G$1544,"2.1-Regional (SDG)")</f>
        <v>10</v>
      </c>
      <c r="J89" s="5">
        <f>COUNTIFS('Group Composition (List View)'!$F$2:$F$1544,Sheet1!C89,'Group Composition (List View)'!$L$2:$L$1544,0, 'Group Composition (List View)'!$G$2:$G$1544,"2.1-Regional (SDG)")</f>
        <v>0</v>
      </c>
      <c r="K89" s="5">
        <f>COUNTIFS('Group Composition (List View)'!$F$2:$F$1544,Sheet1!C89,'Group Composition (List View)'!$M$2:$M$1544,1, 'Group Composition (List View)'!$G$2:$G$1544,"2.1-Regional (SDG)")</f>
        <v>2</v>
      </c>
      <c r="L89" s="5">
        <f>COUNTIFS('Group Composition (List View)'!$F$2:$F$1544,Sheet1!C89,'Group Composition (List View)'!$M$2:$M$1544,0, 'Group Composition (List View)'!$G$2:$G$1544,"2.1-Regional (SDG)")</f>
        <v>8</v>
      </c>
      <c r="M89" s="5">
        <f>COUNTIFS('Group Composition (List View)'!$F$2:$F$1544,Sheet1!C89,'Group Composition (List View)'!$N$2:$N$1544,1, 'Group Composition (List View)'!$G$2:$G$1544,"2.1-Regional (SDG)")</f>
        <v>8</v>
      </c>
      <c r="N89" s="5">
        <f>COUNTIFS('Group Composition (List View)'!$F$2:$F$1544,Sheet1!C89,'Group Composition (List View)'!$N$2:$N$1544,0, 'Group Composition (List View)'!$G$2:$G$1544,"2.1-Regional (SDG)")</f>
        <v>2</v>
      </c>
      <c r="O89" s="5">
        <f>COUNTIFS('Group Composition (List View)'!$F$2:$F$1544,Sheet1!C89,'Group Composition (List View)'!$O$2:$O$1544,1, 'Group Composition (List View)'!$G$2:$G$1544,"2.1-Regional (SDG)")</f>
        <v>11</v>
      </c>
      <c r="P89" s="5">
        <f>COUNTIFS('Group Composition (List View)'!$F$2:$F$1544,Sheet1!C89,'Group Composition (List View)'!$O$2:$O$1544,0,'Group Composition (List View)'!$G$2:$G$1544,"2.1-Regional (SDG)")</f>
        <v>15</v>
      </c>
    </row>
    <row r="90" spans="1:16">
      <c r="A90" s="5">
        <v>518</v>
      </c>
      <c r="B90" t="s">
        <v>584</v>
      </c>
      <c r="C90" t="s">
        <v>255</v>
      </c>
      <c r="D90" s="5">
        <f>COUNTIF('Group Composition (List View)'!$F$2:$F$1544,Sheet1!C90)</f>
        <v>6</v>
      </c>
      <c r="E90" s="5">
        <f>COUNTIFS('Group Composition (List View)'!$F$2:$F$1544,Sheet1!C90,'Group Composition (List View)'!$J$2:$J$1544,1)</f>
        <v>3</v>
      </c>
      <c r="F90" s="5">
        <f>COUNTIFS('Group Composition (List View)'!$F$2:$F$1544,Sheet1!C90,'Group Composition (List View)'!$J$2:$J$1544,0)</f>
        <v>1</v>
      </c>
      <c r="G90" s="5">
        <f>COUNTIFS('Group Composition (List View)'!$F$2:$F$1544,Sheet1!C90,'Group Composition (List View)'!$K$2:$K$1544,1)</f>
        <v>1</v>
      </c>
      <c r="H90" s="5">
        <f>COUNTIFS('Group Composition (List View)'!$F$2:$F$1544,Sheet1!C90,'Group Composition (List View)'!$K$2:$K$1544,0)</f>
        <v>3</v>
      </c>
      <c r="I90" s="5">
        <f>COUNTIFS('Group Composition (List View)'!$F$2:$F$1544,Sheet1!C90,'Group Composition (List View)'!$L$2:$L$1544,1)</f>
        <v>4</v>
      </c>
      <c r="J90" s="5">
        <f>COUNTIFS('Group Composition (List View)'!$F$2:$F$1544,Sheet1!C90,'Group Composition (List View)'!$L$2:$L$1544,0)</f>
        <v>0</v>
      </c>
      <c r="K90" s="5">
        <f>COUNTIFS('Group Composition (List View)'!$F$2:$F$1544,Sheet1!C90,'Group Composition (List View)'!$M$2:$M$1544,1)</f>
        <v>0</v>
      </c>
      <c r="L90" s="5">
        <f>COUNTIFS('Group Composition (List View)'!$F$2:$F$1544,Sheet1!C90,'Group Composition (List View)'!$M$2:$M$1544,0)</f>
        <v>4</v>
      </c>
      <c r="M90" s="5">
        <f>COUNTIFS('Group Composition (List View)'!$F$2:$F$1544,Sheet1!C90,'Group Composition (List View)'!$N$2:$N$1544,1)</f>
        <v>4</v>
      </c>
      <c r="N90" s="5">
        <f>COUNTIFS('Group Composition (List View)'!$F$2:$F$1544,Sheet1!C90,'Group Composition (List View)'!$N$2:$N$1544,0)</f>
        <v>0</v>
      </c>
      <c r="O90" s="5">
        <f>COUNTIFS('Group Composition (List View)'!$F$2:$F$1544,Sheet1!C90,'Group Composition (List View)'!$O$2:$O$1544,1)</f>
        <v>4</v>
      </c>
      <c r="P90" s="5">
        <f>COUNTIFS('Group Composition (List View)'!$F$2:$F$1544,Sheet1!C90,'Group Composition (List View)'!$O$2:$O$1544,0)</f>
        <v>0</v>
      </c>
    </row>
    <row r="91" spans="1:16">
      <c r="A91" s="5">
        <v>34</v>
      </c>
      <c r="B91" t="s">
        <v>584</v>
      </c>
      <c r="C91" t="s">
        <v>226</v>
      </c>
      <c r="D91" s="5">
        <f>COUNTIF('Group Composition (List View)'!$F$2:$F$1544,Sheet1!C91)</f>
        <v>18</v>
      </c>
      <c r="E91" s="5">
        <f>COUNTIFS('Group Composition (List View)'!$F$2:$F$1544,Sheet1!C91,'Group Composition (List View)'!$J$2:$J$1544,1)</f>
        <v>4</v>
      </c>
      <c r="F91" s="5">
        <f>COUNTIFS('Group Composition (List View)'!$F$2:$F$1544,Sheet1!C91,'Group Composition (List View)'!$J$2:$J$1544,0)</f>
        <v>4</v>
      </c>
      <c r="G91" s="5">
        <f>COUNTIFS('Group Composition (List View)'!$F$2:$F$1544,Sheet1!C91,'Group Composition (List View)'!$K$2:$K$1544,1)</f>
        <v>6</v>
      </c>
      <c r="H91" s="5">
        <f>COUNTIFS('Group Composition (List View)'!$F$2:$F$1544,Sheet1!C91,'Group Composition (List View)'!$K$2:$K$1544,0)</f>
        <v>2</v>
      </c>
      <c r="I91" s="5">
        <f>COUNTIFS('Group Composition (List View)'!$F$2:$F$1544,Sheet1!C91,'Group Composition (List View)'!$L$2:$L$1544,1)</f>
        <v>8</v>
      </c>
      <c r="J91" s="5">
        <f>COUNTIFS('Group Composition (List View)'!$F$2:$F$1544,Sheet1!C91,'Group Composition (List View)'!$L$2:$L$1544,0)</f>
        <v>0</v>
      </c>
      <c r="K91" s="5">
        <f>COUNTIFS('Group Composition (List View)'!$F$2:$F$1544,Sheet1!C91,'Group Composition (List View)'!$M$2:$M$1544,1)</f>
        <v>0</v>
      </c>
      <c r="L91" s="5">
        <f>COUNTIFS('Group Composition (List View)'!$F$2:$F$1544,Sheet1!C91,'Group Composition (List View)'!$M$2:$M$1544,0)</f>
        <v>8</v>
      </c>
      <c r="M91" s="5">
        <f>COUNTIFS('Group Composition (List View)'!$F$2:$F$1544,Sheet1!C91,'Group Composition (List View)'!$N$2:$N$1544,1)</f>
        <v>4</v>
      </c>
      <c r="N91" s="5">
        <f>COUNTIFS('Group Composition (List View)'!$F$2:$F$1544,Sheet1!C91,'Group Composition (List View)'!$N$2:$N$1544,0)</f>
        <v>4</v>
      </c>
      <c r="O91" s="5">
        <f>COUNTIFS('Group Composition (List View)'!$F$2:$F$1544,Sheet1!C91,'Group Composition (List View)'!$O$2:$O$1544,1)</f>
        <v>12</v>
      </c>
      <c r="P91" s="5">
        <f>COUNTIFS('Group Composition (List View)'!$F$2:$F$1544,Sheet1!C91,'Group Composition (List View)'!$O$2:$O$1544,0)</f>
        <v>4</v>
      </c>
    </row>
    <row r="92" spans="1:16">
      <c r="A92" s="5">
        <v>35</v>
      </c>
      <c r="B92" t="s">
        <v>584</v>
      </c>
      <c r="C92" t="s">
        <v>225</v>
      </c>
      <c r="D92" s="5">
        <f>COUNTIF('Group Composition (List View)'!$F$2:$F$1544,Sheet1!C92)</f>
        <v>22</v>
      </c>
      <c r="E92" s="5">
        <f>COUNTIFS('Group Composition (List View)'!$F$2:$F$1544,Sheet1!C92,'Group Composition (List View)'!$J$2:$J$1544,1)</f>
        <v>6</v>
      </c>
      <c r="F92" s="5">
        <f>COUNTIFS('Group Composition (List View)'!$F$2:$F$1544,Sheet1!C92,'Group Composition (List View)'!$J$2:$J$1544,0)</f>
        <v>6</v>
      </c>
      <c r="G92" s="5">
        <f>COUNTIFS('Group Composition (List View)'!$F$2:$F$1544,Sheet1!C92,'Group Composition (List View)'!$K$2:$K$1544,1)</f>
        <v>4</v>
      </c>
      <c r="H92" s="5">
        <f>COUNTIFS('Group Composition (List View)'!$F$2:$F$1544,Sheet1!C92,'Group Composition (List View)'!$K$2:$K$1544,0)</f>
        <v>2</v>
      </c>
      <c r="I92" s="5">
        <f>COUNTIFS('Group Composition (List View)'!$F$2:$F$1544,Sheet1!C92,'Group Composition (List View)'!$L$2:$L$1544,1)</f>
        <v>6</v>
      </c>
      <c r="J92" s="5">
        <f>COUNTIFS('Group Composition (List View)'!$F$2:$F$1544,Sheet1!C92,'Group Composition (List View)'!$L$2:$L$1544,0)</f>
        <v>0</v>
      </c>
      <c r="K92" s="5">
        <f>COUNTIFS('Group Composition (List View)'!$F$2:$F$1544,Sheet1!C92,'Group Composition (List View)'!$M$2:$M$1544,1)</f>
        <v>0</v>
      </c>
      <c r="L92" s="5">
        <f>COUNTIFS('Group Composition (List View)'!$F$2:$F$1544,Sheet1!C92,'Group Composition (List View)'!$M$2:$M$1544,0)</f>
        <v>6</v>
      </c>
      <c r="M92" s="5">
        <f>COUNTIFS('Group Composition (List View)'!$F$2:$F$1544,Sheet1!C92,'Group Composition (List View)'!$N$2:$N$1544,1)</f>
        <v>4</v>
      </c>
      <c r="N92" s="5">
        <f>COUNTIFS('Group Composition (List View)'!$F$2:$F$1544,Sheet1!C92,'Group Composition (List View)'!$N$2:$N$1544,0)</f>
        <v>4</v>
      </c>
      <c r="O92" s="5">
        <f>COUNTIFS('Group Composition (List View)'!$F$2:$F$1544,Sheet1!C92,'Group Composition (List View)'!$O$2:$O$1544,1)</f>
        <v>16</v>
      </c>
      <c r="P92" s="5">
        <f>COUNTIFS('Group Composition (List View)'!$F$2:$F$1544,Sheet1!C92,'Group Composition (List View)'!$O$2:$O$1544,0)</f>
        <v>4</v>
      </c>
    </row>
    <row r="93" spans="1:16">
      <c r="A93" s="5">
        <v>485</v>
      </c>
      <c r="B93" t="s">
        <v>584</v>
      </c>
      <c r="C93" t="s">
        <v>258</v>
      </c>
      <c r="D93" s="5">
        <f>COUNTIF('Group Composition (List View)'!$F$2:$F$1544,Sheet1!C93)</f>
        <v>13</v>
      </c>
      <c r="E93" s="5">
        <f>COUNTIFS('Group Composition (List View)'!$F$2:$F$1544,Sheet1!C93,'Group Composition (List View)'!$J$2:$J$1544,1)</f>
        <v>2</v>
      </c>
      <c r="F93" s="5">
        <f>COUNTIFS('Group Composition (List View)'!$F$2:$F$1544,Sheet1!C93,'Group Composition (List View)'!$J$2:$J$1544,0)</f>
        <v>0</v>
      </c>
      <c r="G93" s="5">
        <f>COUNTIFS('Group Composition (List View)'!$F$2:$F$1544,Sheet1!C93,'Group Composition (List View)'!$K$2:$K$1544,1)</f>
        <v>2</v>
      </c>
      <c r="H93" s="5">
        <f>COUNTIFS('Group Composition (List View)'!$F$2:$F$1544,Sheet1!C93,'Group Composition (List View)'!$K$2:$K$1544,0)</f>
        <v>0</v>
      </c>
      <c r="I93" s="5">
        <f>COUNTIFS('Group Composition (List View)'!$F$2:$F$1544,Sheet1!C93,'Group Composition (List View)'!$L$2:$L$1544,1)</f>
        <v>2</v>
      </c>
      <c r="J93" s="5">
        <f>COUNTIFS('Group Composition (List View)'!$F$2:$F$1544,Sheet1!C93,'Group Composition (List View)'!$L$2:$L$1544,0)</f>
        <v>0</v>
      </c>
      <c r="K93" s="5">
        <f>COUNTIFS('Group Composition (List View)'!$F$2:$F$1544,Sheet1!C93,'Group Composition (List View)'!$M$2:$M$1544,1)</f>
        <v>1</v>
      </c>
      <c r="L93" s="5">
        <f>COUNTIFS('Group Composition (List View)'!$F$2:$F$1544,Sheet1!C93,'Group Composition (List View)'!$M$2:$M$1544,0)</f>
        <v>1</v>
      </c>
      <c r="M93" s="5">
        <f>COUNTIFS('Group Composition (List View)'!$F$2:$F$1544,Sheet1!C93,'Group Composition (List View)'!$N$2:$N$1544,1)</f>
        <v>1</v>
      </c>
      <c r="N93" s="5">
        <f>COUNTIFS('Group Composition (List View)'!$F$2:$F$1544,Sheet1!C93,'Group Composition (List View)'!$N$2:$N$1544,0)</f>
        <v>1</v>
      </c>
      <c r="O93" s="5">
        <f>COUNTIFS('Group Composition (List View)'!$F$2:$F$1544,Sheet1!C93,'Group Composition (List View)'!$O$2:$O$1544,1)</f>
        <v>2</v>
      </c>
      <c r="P93" s="5">
        <f>COUNTIFS('Group Composition (List View)'!$F$2:$F$1544,Sheet1!C93,'Group Composition (List View)'!$O$2:$O$1544,0)</f>
        <v>3</v>
      </c>
    </row>
    <row r="94" spans="1:16">
      <c r="A94" s="5">
        <v>543</v>
      </c>
      <c r="B94" t="s">
        <v>584</v>
      </c>
      <c r="C94" t="s">
        <v>259</v>
      </c>
      <c r="D94" s="5">
        <f>COUNTIF('Group Composition (List View)'!$F$2:$F$1544,Sheet1!C94)</f>
        <v>23</v>
      </c>
      <c r="E94" s="5">
        <f>COUNTIFS('Group Composition (List View)'!$F$2:$F$1544,Sheet1!C94,'Group Composition (List View)'!$J$2:$J$1544,1)</f>
        <v>1</v>
      </c>
      <c r="F94" s="5">
        <f>COUNTIFS('Group Composition (List View)'!$F$2:$F$1544,Sheet1!C94,'Group Composition (List View)'!$J$2:$J$1544,0)</f>
        <v>1</v>
      </c>
      <c r="G94" s="5">
        <f>COUNTIFS('Group Composition (List View)'!$F$2:$F$1544,Sheet1!C94,'Group Composition (List View)'!$K$2:$K$1544,1)</f>
        <v>1</v>
      </c>
      <c r="H94" s="5">
        <f>COUNTIFS('Group Composition (List View)'!$F$2:$F$1544,Sheet1!C94,'Group Composition (List View)'!$K$2:$K$1544,0)</f>
        <v>1</v>
      </c>
      <c r="I94" s="5">
        <f>COUNTIFS('Group Composition (List View)'!$F$2:$F$1544,Sheet1!C94,'Group Composition (List View)'!$L$2:$L$1544,1)</f>
        <v>1</v>
      </c>
      <c r="J94" s="5">
        <f>COUNTIFS('Group Composition (List View)'!$F$2:$F$1544,Sheet1!C94,'Group Composition (List View)'!$L$2:$L$1544,0)</f>
        <v>1</v>
      </c>
      <c r="K94" s="5">
        <f>COUNTIFS('Group Composition (List View)'!$F$2:$F$1544,Sheet1!C94,'Group Composition (List View)'!$M$2:$M$1544,1)</f>
        <v>0</v>
      </c>
      <c r="L94" s="5">
        <f>COUNTIFS('Group Composition (List View)'!$F$2:$F$1544,Sheet1!C94,'Group Composition (List View)'!$M$2:$M$1544,0)</f>
        <v>2</v>
      </c>
      <c r="M94" s="5">
        <f>COUNTIFS('Group Composition (List View)'!$F$2:$F$1544,Sheet1!C94,'Group Composition (List View)'!$N$2:$N$1544,1)</f>
        <v>0</v>
      </c>
      <c r="N94" s="5">
        <f>COUNTIFS('Group Composition (List View)'!$F$2:$F$1544,Sheet1!C94,'Group Composition (List View)'!$N$2:$N$1544,0)</f>
        <v>2</v>
      </c>
      <c r="O94" s="5">
        <f>COUNTIFS('Group Composition (List View)'!$F$2:$F$1544,Sheet1!C94,'Group Composition (List View)'!$O$2:$O$1544,1)</f>
        <v>4</v>
      </c>
      <c r="P94" s="5">
        <f>COUNTIFS('Group Composition (List View)'!$F$2:$F$1544,Sheet1!C94,'Group Composition (List View)'!$O$2:$O$1544,0)</f>
        <v>9</v>
      </c>
    </row>
    <row r="95" spans="1:16">
      <c r="A95" s="5">
        <v>135</v>
      </c>
      <c r="B95" t="s">
        <v>584</v>
      </c>
      <c r="C95" t="s">
        <v>260</v>
      </c>
      <c r="D95" s="5">
        <f>COUNTIF('Group Composition (List View)'!$F$2:$F$1544,Sheet1!C95)</f>
        <v>8</v>
      </c>
      <c r="E95" s="5">
        <f>COUNTIFS('Group Composition (List View)'!$F$2:$F$1544,Sheet1!C95,'Group Composition (List View)'!$J$2:$J$1544,1)</f>
        <v>4</v>
      </c>
      <c r="F95" s="5">
        <f>COUNTIFS('Group Composition (List View)'!$F$2:$F$1544,Sheet1!C95,'Group Composition (List View)'!$J$2:$J$1544,0)</f>
        <v>0</v>
      </c>
      <c r="G95" s="5">
        <f>COUNTIFS('Group Composition (List View)'!$F$2:$F$1544,Sheet1!C95,'Group Composition (List View)'!$K$2:$K$1544,1)</f>
        <v>3</v>
      </c>
      <c r="H95" s="5">
        <f>COUNTIFS('Group Composition (List View)'!$F$2:$F$1544,Sheet1!C95,'Group Composition (List View)'!$K$2:$K$1544,0)</f>
        <v>1</v>
      </c>
      <c r="I95" s="5">
        <f>COUNTIFS('Group Composition (List View)'!$F$2:$F$1544,Sheet1!C95,'Group Composition (List View)'!$L$2:$L$1544,1)</f>
        <v>4</v>
      </c>
      <c r="J95" s="5">
        <f>COUNTIFS('Group Composition (List View)'!$F$2:$F$1544,Sheet1!C95,'Group Composition (List View)'!$L$2:$L$1544,0)</f>
        <v>0</v>
      </c>
      <c r="K95" s="5">
        <f>COUNTIFS('Group Composition (List View)'!$F$2:$F$1544,Sheet1!C95,'Group Composition (List View)'!$M$2:$M$1544,1)</f>
        <v>2</v>
      </c>
      <c r="L95" s="5">
        <f>COUNTIFS('Group Composition (List View)'!$F$2:$F$1544,Sheet1!C95,'Group Composition (List View)'!$M$2:$M$1544,0)</f>
        <v>2</v>
      </c>
      <c r="M95" s="5">
        <f>COUNTIFS('Group Composition (List View)'!$F$2:$F$1544,Sheet1!C95,'Group Composition (List View)'!$N$2:$N$1544,1)</f>
        <v>3</v>
      </c>
      <c r="N95" s="5">
        <f>COUNTIFS('Group Composition (List View)'!$F$2:$F$1544,Sheet1!C95,'Group Composition (List View)'!$N$2:$N$1544,0)</f>
        <v>1</v>
      </c>
      <c r="O95" s="5">
        <f>COUNTIFS('Group Composition (List View)'!$F$2:$F$1544,Sheet1!C95,'Group Composition (List View)'!$O$2:$O$1544,1)</f>
        <v>4</v>
      </c>
      <c r="P95" s="5">
        <f>COUNTIFS('Group Composition (List View)'!$F$2:$F$1544,Sheet1!C95,'Group Composition (List View)'!$O$2:$O$1544,0)</f>
        <v>2</v>
      </c>
    </row>
    <row r="96" spans="1:16">
      <c r="B96" t="s">
        <v>624</v>
      </c>
    </row>
  </sheetData>
  <autoFilter ref="C2:P44"/>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Y100"/>
  <sheetViews>
    <sheetView topLeftCell="A40" workbookViewId="0">
      <selection activeCell="A86" sqref="A86:XFD86"/>
    </sheetView>
  </sheetViews>
  <sheetFormatPr defaultRowHeight="13.2"/>
  <sheetData>
    <row r="9" spans="6:25">
      <c r="F9" t="s">
        <v>614</v>
      </c>
      <c r="G9" t="s">
        <v>601</v>
      </c>
      <c r="H9" t="s">
        <v>626</v>
      </c>
      <c r="I9" t="s">
        <v>627</v>
      </c>
      <c r="J9" t="s">
        <v>625</v>
      </c>
      <c r="K9" t="s">
        <v>602</v>
      </c>
      <c r="L9" t="s">
        <v>609</v>
      </c>
      <c r="M9" t="s">
        <v>625</v>
      </c>
      <c r="N9" t="s">
        <v>603</v>
      </c>
      <c r="O9" t="s">
        <v>613</v>
      </c>
      <c r="P9" t="s">
        <v>625</v>
      </c>
      <c r="Q9" t="s">
        <v>604</v>
      </c>
      <c r="R9" t="s">
        <v>612</v>
      </c>
      <c r="S9" t="s">
        <v>625</v>
      </c>
      <c r="T9" t="s">
        <v>605</v>
      </c>
      <c r="U9" t="s">
        <v>611</v>
      </c>
      <c r="V9" t="s">
        <v>625</v>
      </c>
      <c r="W9" t="s">
        <v>606</v>
      </c>
      <c r="X9" t="s">
        <v>610</v>
      </c>
      <c r="Y9" t="s">
        <v>625</v>
      </c>
    </row>
    <row r="10" spans="6:25">
      <c r="F10" t="s">
        <v>615</v>
      </c>
      <c r="G10">
        <v>247</v>
      </c>
      <c r="H10">
        <v>68</v>
      </c>
      <c r="I10">
        <v>28</v>
      </c>
      <c r="J10">
        <v>151</v>
      </c>
      <c r="K10">
        <v>35</v>
      </c>
      <c r="L10">
        <v>41</v>
      </c>
      <c r="M10">
        <v>171</v>
      </c>
      <c r="N10">
        <v>74</v>
      </c>
      <c r="O10">
        <v>2</v>
      </c>
      <c r="P10">
        <v>171</v>
      </c>
      <c r="Q10">
        <v>17</v>
      </c>
      <c r="R10">
        <v>59</v>
      </c>
      <c r="S10">
        <v>171</v>
      </c>
      <c r="T10">
        <v>56</v>
      </c>
      <c r="U10">
        <v>24</v>
      </c>
      <c r="V10">
        <v>167</v>
      </c>
      <c r="W10">
        <v>71</v>
      </c>
      <c r="X10">
        <v>7</v>
      </c>
      <c r="Y10">
        <v>169</v>
      </c>
    </row>
    <row r="11" spans="6:25">
      <c r="F11" t="s">
        <v>616</v>
      </c>
      <c r="G11">
        <v>53</v>
      </c>
      <c r="H11">
        <v>9</v>
      </c>
      <c r="I11">
        <v>6</v>
      </c>
      <c r="J11">
        <v>38</v>
      </c>
      <c r="K11">
        <v>12</v>
      </c>
      <c r="L11">
        <v>3</v>
      </c>
      <c r="M11">
        <v>38</v>
      </c>
      <c r="N11">
        <v>14</v>
      </c>
      <c r="O11">
        <v>1</v>
      </c>
      <c r="P11">
        <v>38</v>
      </c>
      <c r="Q11">
        <v>2</v>
      </c>
      <c r="R11">
        <v>13</v>
      </c>
      <c r="S11">
        <v>38</v>
      </c>
      <c r="T11">
        <v>3</v>
      </c>
      <c r="U11">
        <v>12</v>
      </c>
      <c r="V11">
        <v>38</v>
      </c>
      <c r="W11">
        <v>12</v>
      </c>
      <c r="X11">
        <v>3</v>
      </c>
      <c r="Y11">
        <v>38</v>
      </c>
    </row>
    <row r="12" spans="6:25">
      <c r="F12" t="s">
        <v>617</v>
      </c>
      <c r="G12">
        <v>25</v>
      </c>
      <c r="H12">
        <v>8</v>
      </c>
      <c r="I12">
        <v>1</v>
      </c>
      <c r="J12">
        <v>16</v>
      </c>
      <c r="K12">
        <v>4</v>
      </c>
      <c r="L12">
        <v>3</v>
      </c>
      <c r="M12">
        <v>18</v>
      </c>
      <c r="N12">
        <v>7</v>
      </c>
      <c r="O12">
        <v>0</v>
      </c>
      <c r="P12">
        <v>18</v>
      </c>
      <c r="Q12">
        <v>3</v>
      </c>
      <c r="R12">
        <v>4</v>
      </c>
      <c r="S12">
        <v>18</v>
      </c>
      <c r="T12">
        <v>7</v>
      </c>
      <c r="U12">
        <v>2</v>
      </c>
      <c r="V12">
        <v>16</v>
      </c>
      <c r="W12">
        <v>7</v>
      </c>
      <c r="X12">
        <v>1</v>
      </c>
      <c r="Y12">
        <v>17</v>
      </c>
    </row>
    <row r="13" spans="6:25">
      <c r="F13" t="s">
        <v>618</v>
      </c>
      <c r="G13">
        <v>14</v>
      </c>
      <c r="H13">
        <v>4</v>
      </c>
      <c r="I13">
        <v>2</v>
      </c>
      <c r="J13">
        <v>8</v>
      </c>
      <c r="K13">
        <v>5</v>
      </c>
      <c r="L13">
        <v>1</v>
      </c>
      <c r="M13">
        <v>8</v>
      </c>
      <c r="N13">
        <v>6</v>
      </c>
      <c r="O13">
        <v>0</v>
      </c>
      <c r="P13">
        <v>8</v>
      </c>
      <c r="Q13">
        <v>2</v>
      </c>
      <c r="R13">
        <v>4</v>
      </c>
      <c r="S13">
        <v>8</v>
      </c>
      <c r="T13">
        <v>3</v>
      </c>
      <c r="U13">
        <v>3</v>
      </c>
      <c r="V13">
        <v>8</v>
      </c>
      <c r="W13">
        <v>5</v>
      </c>
      <c r="X13">
        <v>1</v>
      </c>
      <c r="Y13">
        <v>8</v>
      </c>
    </row>
    <row r="14" spans="6:25">
      <c r="F14" t="s">
        <v>619</v>
      </c>
      <c r="G14">
        <v>18</v>
      </c>
      <c r="H14">
        <v>7</v>
      </c>
      <c r="I14">
        <v>3</v>
      </c>
      <c r="J14">
        <v>8</v>
      </c>
      <c r="K14">
        <v>3</v>
      </c>
      <c r="L14">
        <v>5</v>
      </c>
      <c r="M14">
        <v>10</v>
      </c>
      <c r="N14">
        <v>8</v>
      </c>
      <c r="O14">
        <v>0</v>
      </c>
      <c r="P14">
        <v>10</v>
      </c>
      <c r="Q14">
        <v>0</v>
      </c>
      <c r="R14">
        <v>8</v>
      </c>
      <c r="S14">
        <v>10</v>
      </c>
      <c r="T14">
        <v>7</v>
      </c>
      <c r="U14">
        <v>2</v>
      </c>
      <c r="V14">
        <v>9</v>
      </c>
      <c r="W14">
        <v>7</v>
      </c>
      <c r="X14">
        <v>1</v>
      </c>
      <c r="Y14">
        <v>10</v>
      </c>
    </row>
    <row r="15" spans="6:25">
      <c r="F15" t="s">
        <v>620</v>
      </c>
      <c r="G15">
        <v>102</v>
      </c>
      <c r="H15">
        <v>10</v>
      </c>
      <c r="I15">
        <v>14</v>
      </c>
      <c r="J15">
        <v>78</v>
      </c>
      <c r="K15">
        <v>6</v>
      </c>
      <c r="L15">
        <v>14</v>
      </c>
      <c r="M15">
        <v>82</v>
      </c>
      <c r="N15">
        <v>20</v>
      </c>
      <c r="O15">
        <v>0</v>
      </c>
      <c r="P15">
        <v>82</v>
      </c>
      <c r="Q15">
        <v>4</v>
      </c>
      <c r="R15">
        <v>16</v>
      </c>
      <c r="S15">
        <v>82</v>
      </c>
      <c r="T15">
        <v>16</v>
      </c>
      <c r="U15">
        <v>4</v>
      </c>
      <c r="V15">
        <v>82</v>
      </c>
      <c r="W15">
        <v>20</v>
      </c>
      <c r="X15">
        <v>0</v>
      </c>
      <c r="Y15">
        <v>82</v>
      </c>
    </row>
    <row r="16" spans="6:25">
      <c r="F16" t="s">
        <v>621</v>
      </c>
      <c r="G16">
        <v>6</v>
      </c>
      <c r="H16">
        <v>1</v>
      </c>
      <c r="I16">
        <v>1</v>
      </c>
      <c r="J16">
        <v>4</v>
      </c>
      <c r="K16">
        <v>0</v>
      </c>
      <c r="L16">
        <v>2</v>
      </c>
      <c r="M16">
        <v>4</v>
      </c>
      <c r="N16">
        <v>2</v>
      </c>
      <c r="O16">
        <v>0</v>
      </c>
      <c r="P16">
        <v>4</v>
      </c>
      <c r="Q16">
        <v>1</v>
      </c>
      <c r="R16">
        <v>1</v>
      </c>
      <c r="S16">
        <v>4</v>
      </c>
      <c r="T16">
        <v>2</v>
      </c>
      <c r="U16">
        <v>0</v>
      </c>
      <c r="V16">
        <v>4</v>
      </c>
      <c r="W16">
        <v>2</v>
      </c>
      <c r="X16">
        <v>0</v>
      </c>
      <c r="Y16">
        <v>4</v>
      </c>
    </row>
    <row r="17" spans="4:25">
      <c r="F17" t="s">
        <v>622</v>
      </c>
      <c r="G17">
        <v>23</v>
      </c>
      <c r="H17">
        <v>1</v>
      </c>
      <c r="I17">
        <v>1</v>
      </c>
      <c r="J17">
        <v>21</v>
      </c>
      <c r="K17">
        <v>1</v>
      </c>
      <c r="L17">
        <v>1</v>
      </c>
      <c r="M17">
        <v>21</v>
      </c>
      <c r="N17">
        <v>1</v>
      </c>
      <c r="O17">
        <v>1</v>
      </c>
      <c r="P17">
        <v>21</v>
      </c>
      <c r="Q17">
        <v>0</v>
      </c>
      <c r="R17">
        <v>2</v>
      </c>
      <c r="S17">
        <v>21</v>
      </c>
      <c r="T17">
        <v>0</v>
      </c>
      <c r="U17">
        <v>2</v>
      </c>
      <c r="V17">
        <v>21</v>
      </c>
      <c r="W17">
        <v>1</v>
      </c>
      <c r="X17">
        <v>1</v>
      </c>
      <c r="Y17">
        <v>21</v>
      </c>
    </row>
    <row r="18" spans="4:25">
      <c r="F18" t="s">
        <v>623</v>
      </c>
      <c r="G18">
        <v>57</v>
      </c>
      <c r="H18">
        <v>33</v>
      </c>
      <c r="I18">
        <v>6</v>
      </c>
      <c r="J18">
        <v>18</v>
      </c>
      <c r="K18">
        <v>7</v>
      </c>
      <c r="L18">
        <v>19</v>
      </c>
      <c r="M18">
        <v>31</v>
      </c>
      <c r="N18">
        <v>26</v>
      </c>
      <c r="O18">
        <v>0</v>
      </c>
      <c r="P18">
        <v>31</v>
      </c>
      <c r="Q18">
        <v>7</v>
      </c>
      <c r="R18">
        <v>19</v>
      </c>
      <c r="S18">
        <v>31</v>
      </c>
      <c r="T18">
        <v>26</v>
      </c>
      <c r="U18">
        <v>1</v>
      </c>
      <c r="V18">
        <v>30</v>
      </c>
      <c r="W18">
        <v>27</v>
      </c>
      <c r="X18">
        <v>0</v>
      </c>
      <c r="Y18">
        <v>30</v>
      </c>
    </row>
    <row r="22" spans="4:25">
      <c r="D22" t="s">
        <v>87</v>
      </c>
      <c r="F22" t="s">
        <v>87</v>
      </c>
      <c r="I22" s="101" t="s">
        <v>301</v>
      </c>
      <c r="J22" t="s">
        <v>301</v>
      </c>
      <c r="K22" s="101" t="s">
        <v>87</v>
      </c>
      <c r="L22" s="101" t="s">
        <v>128</v>
      </c>
      <c r="M22" t="s">
        <v>128</v>
      </c>
      <c r="N22" t="s">
        <v>141</v>
      </c>
      <c r="O22" t="s">
        <v>141</v>
      </c>
      <c r="P22" t="s">
        <v>43</v>
      </c>
      <c r="Q22" t="s">
        <v>43</v>
      </c>
      <c r="R22" t="s">
        <v>49</v>
      </c>
      <c r="S22" s="101" t="s">
        <v>179</v>
      </c>
    </row>
    <row r="23" spans="4:25">
      <c r="D23" t="s">
        <v>128</v>
      </c>
      <c r="F23" t="s">
        <v>128</v>
      </c>
      <c r="I23" t="s">
        <v>19</v>
      </c>
      <c r="J23" t="s">
        <v>19</v>
      </c>
      <c r="K23" t="s">
        <v>94</v>
      </c>
      <c r="L23" t="s">
        <v>135</v>
      </c>
      <c r="M23" t="s">
        <v>135</v>
      </c>
      <c r="N23" t="s">
        <v>323</v>
      </c>
      <c r="O23" t="s">
        <v>149</v>
      </c>
      <c r="R23" t="s">
        <v>51</v>
      </c>
      <c r="S23" s="101" t="s">
        <v>179</v>
      </c>
    </row>
    <row r="24" spans="4:25">
      <c r="D24" t="s">
        <v>301</v>
      </c>
      <c r="F24" t="s">
        <v>301</v>
      </c>
      <c r="I24" t="s">
        <v>20</v>
      </c>
      <c r="J24" t="s">
        <v>20</v>
      </c>
      <c r="K24" t="s">
        <v>340</v>
      </c>
      <c r="N24" t="s">
        <v>149</v>
      </c>
      <c r="R24" t="s">
        <v>52</v>
      </c>
    </row>
    <row r="25" spans="4:25">
      <c r="D25" t="s">
        <v>141</v>
      </c>
      <c r="F25" t="s">
        <v>141</v>
      </c>
      <c r="I25" t="s">
        <v>6</v>
      </c>
      <c r="J25" t="s">
        <v>6</v>
      </c>
      <c r="K25" t="s">
        <v>101</v>
      </c>
      <c r="N25" t="s">
        <v>323</v>
      </c>
      <c r="R25" t="s">
        <v>347</v>
      </c>
    </row>
    <row r="26" spans="4:25">
      <c r="D26" t="s">
        <v>49</v>
      </c>
      <c r="F26" t="s">
        <v>49</v>
      </c>
      <c r="I26" t="s">
        <v>8</v>
      </c>
      <c r="J26" t="s">
        <v>8</v>
      </c>
      <c r="K26" t="s">
        <v>110</v>
      </c>
      <c r="R26" t="s">
        <v>54</v>
      </c>
    </row>
    <row r="27" spans="4:25">
      <c r="D27" t="s">
        <v>94</v>
      </c>
      <c r="F27" t="s">
        <v>94</v>
      </c>
      <c r="K27" t="s">
        <v>119</v>
      </c>
      <c r="R27" t="s">
        <v>72</v>
      </c>
    </row>
    <row r="28" spans="4:25">
      <c r="D28" t="s">
        <v>51</v>
      </c>
      <c r="F28" t="s">
        <v>51</v>
      </c>
      <c r="K28" t="s">
        <v>487</v>
      </c>
      <c r="R28" t="s">
        <v>513</v>
      </c>
    </row>
    <row r="29" spans="4:25">
      <c r="D29" t="s">
        <v>323</v>
      </c>
      <c r="F29" t="s">
        <v>323</v>
      </c>
    </row>
    <row r="30" spans="4:25">
      <c r="D30" t="s">
        <v>52</v>
      </c>
      <c r="F30" t="s">
        <v>52</v>
      </c>
    </row>
    <row r="31" spans="4:25">
      <c r="D31" t="s">
        <v>340</v>
      </c>
      <c r="F31" t="s">
        <v>340</v>
      </c>
    </row>
    <row r="32" spans="4:25">
      <c r="D32" t="s">
        <v>347</v>
      </c>
      <c r="F32" t="s">
        <v>347</v>
      </c>
    </row>
    <row r="33" spans="4:6">
      <c r="D33" t="s">
        <v>54</v>
      </c>
      <c r="F33" t="s">
        <v>54</v>
      </c>
    </row>
    <row r="34" spans="4:6">
      <c r="D34" t="s">
        <v>101</v>
      </c>
      <c r="F34" t="s">
        <v>101</v>
      </c>
    </row>
    <row r="35" spans="4:6">
      <c r="D35" t="s">
        <v>19</v>
      </c>
      <c r="F35" t="s">
        <v>19</v>
      </c>
    </row>
    <row r="36" spans="4:6">
      <c r="D36" t="s">
        <v>20</v>
      </c>
      <c r="F36" t="s">
        <v>20</v>
      </c>
    </row>
    <row r="37" spans="4:6">
      <c r="D37" t="s">
        <v>110</v>
      </c>
      <c r="F37" t="s">
        <v>110</v>
      </c>
    </row>
    <row r="38" spans="4:6">
      <c r="D38" t="s">
        <v>43</v>
      </c>
      <c r="F38" t="s">
        <v>43</v>
      </c>
    </row>
    <row r="39" spans="4:6">
      <c r="D39" t="s">
        <v>135</v>
      </c>
      <c r="F39" t="s">
        <v>135</v>
      </c>
    </row>
    <row r="40" spans="4:6">
      <c r="D40" t="s">
        <v>72</v>
      </c>
      <c r="F40" t="s">
        <v>72</v>
      </c>
    </row>
    <row r="41" spans="4:6">
      <c r="D41" t="s">
        <v>6</v>
      </c>
      <c r="F41" t="s">
        <v>6</v>
      </c>
    </row>
    <row r="42" spans="4:6">
      <c r="D42" t="s">
        <v>119</v>
      </c>
      <c r="F42" t="s">
        <v>119</v>
      </c>
    </row>
    <row r="43" spans="4:6">
      <c r="D43" t="s">
        <v>487</v>
      </c>
      <c r="F43" t="s">
        <v>487</v>
      </c>
    </row>
    <row r="44" spans="4:6">
      <c r="D44" t="s">
        <v>513</v>
      </c>
      <c r="F44" t="s">
        <v>147</v>
      </c>
    </row>
    <row r="45" spans="4:6">
      <c r="D45" t="s">
        <v>149</v>
      </c>
      <c r="F45" t="s">
        <v>513</v>
      </c>
    </row>
    <row r="46" spans="4:6">
      <c r="D46" t="s">
        <v>179</v>
      </c>
      <c r="F46" t="s">
        <v>149</v>
      </c>
    </row>
    <row r="47" spans="4:6">
      <c r="D47" t="s">
        <v>8</v>
      </c>
      <c r="F47" t="s">
        <v>179</v>
      </c>
    </row>
    <row r="48" spans="4:6">
      <c r="F48" t="s">
        <v>8</v>
      </c>
    </row>
    <row r="52" spans="5:12">
      <c r="E52">
        <v>1</v>
      </c>
      <c r="F52" t="s">
        <v>587</v>
      </c>
      <c r="G52" t="s">
        <v>251</v>
      </c>
      <c r="J52">
        <v>1</v>
      </c>
      <c r="K52" t="s">
        <v>587</v>
      </c>
      <c r="L52" t="s">
        <v>251</v>
      </c>
    </row>
    <row r="53" spans="5:12">
      <c r="E53">
        <v>513</v>
      </c>
      <c r="F53" t="s">
        <v>585</v>
      </c>
      <c r="G53" t="s">
        <v>561</v>
      </c>
      <c r="J53">
        <v>513</v>
      </c>
      <c r="K53" t="s">
        <v>585</v>
      </c>
      <c r="L53" t="s">
        <v>561</v>
      </c>
    </row>
    <row r="54" spans="5:12">
      <c r="E54">
        <v>21</v>
      </c>
      <c r="F54" t="s">
        <v>585</v>
      </c>
      <c r="G54" t="s">
        <v>232</v>
      </c>
      <c r="J54">
        <v>21</v>
      </c>
      <c r="K54" t="s">
        <v>585</v>
      </c>
      <c r="L54" t="s">
        <v>232</v>
      </c>
    </row>
    <row r="55" spans="5:12">
      <c r="E55">
        <v>150</v>
      </c>
      <c r="F55" t="s">
        <v>585</v>
      </c>
      <c r="G55" t="s">
        <v>228</v>
      </c>
      <c r="J55">
        <v>150</v>
      </c>
      <c r="K55" t="s">
        <v>585</v>
      </c>
      <c r="L55" t="s">
        <v>228</v>
      </c>
    </row>
    <row r="56" spans="5:12">
      <c r="E56">
        <v>419</v>
      </c>
      <c r="F56" t="s">
        <v>585</v>
      </c>
      <c r="G56" t="s">
        <v>229</v>
      </c>
      <c r="J56">
        <v>419</v>
      </c>
      <c r="K56" t="s">
        <v>585</v>
      </c>
      <c r="L56" t="s">
        <v>229</v>
      </c>
    </row>
    <row r="57" spans="5:12">
      <c r="E57">
        <v>62</v>
      </c>
      <c r="F57" t="s">
        <v>585</v>
      </c>
      <c r="G57" t="s">
        <v>563</v>
      </c>
      <c r="J57">
        <v>62</v>
      </c>
      <c r="K57" t="s">
        <v>585</v>
      </c>
      <c r="L57" t="s">
        <v>563</v>
      </c>
    </row>
    <row r="58" spans="5:12">
      <c r="E58">
        <v>143</v>
      </c>
      <c r="F58" t="s">
        <v>585</v>
      </c>
      <c r="G58" t="s">
        <v>223</v>
      </c>
      <c r="J58">
        <v>143</v>
      </c>
      <c r="K58" t="s">
        <v>585</v>
      </c>
      <c r="L58" t="s">
        <v>223</v>
      </c>
    </row>
    <row r="59" spans="5:12">
      <c r="E59">
        <v>34</v>
      </c>
      <c r="F59" t="s">
        <v>585</v>
      </c>
      <c r="G59" t="s">
        <v>226</v>
      </c>
      <c r="J59">
        <v>34</v>
      </c>
      <c r="K59" t="s">
        <v>585</v>
      </c>
      <c r="L59" t="s">
        <v>226</v>
      </c>
    </row>
    <row r="60" spans="5:12">
      <c r="E60">
        <v>753</v>
      </c>
      <c r="F60" t="s">
        <v>585</v>
      </c>
      <c r="G60" t="s">
        <v>562</v>
      </c>
      <c r="J60">
        <v>753</v>
      </c>
      <c r="K60" t="s">
        <v>585</v>
      </c>
      <c r="L60" t="s">
        <v>562</v>
      </c>
    </row>
    <row r="61" spans="5:12">
      <c r="E61">
        <v>30</v>
      </c>
      <c r="F61" t="s">
        <v>585</v>
      </c>
      <c r="G61" t="s">
        <v>224</v>
      </c>
      <c r="J61">
        <v>30</v>
      </c>
      <c r="K61" t="s">
        <v>585</v>
      </c>
      <c r="L61" t="s">
        <v>224</v>
      </c>
    </row>
    <row r="62" spans="5:12">
      <c r="E62">
        <v>35</v>
      </c>
      <c r="F62" t="s">
        <v>585</v>
      </c>
      <c r="G62" t="s">
        <v>225</v>
      </c>
      <c r="J62">
        <v>35</v>
      </c>
      <c r="K62" t="s">
        <v>585</v>
      </c>
      <c r="L62" t="s">
        <v>225</v>
      </c>
    </row>
    <row r="63" spans="5:12">
      <c r="E63">
        <v>747</v>
      </c>
      <c r="F63" t="s">
        <v>585</v>
      </c>
      <c r="G63" t="s">
        <v>568</v>
      </c>
      <c r="J63">
        <v>747</v>
      </c>
      <c r="K63" t="s">
        <v>585</v>
      </c>
      <c r="L63" t="s">
        <v>568</v>
      </c>
    </row>
    <row r="64" spans="5:12">
      <c r="E64">
        <v>145</v>
      </c>
      <c r="F64" t="s">
        <v>585</v>
      </c>
      <c r="G64" t="s">
        <v>554</v>
      </c>
      <c r="J64">
        <v>145</v>
      </c>
      <c r="K64" t="s">
        <v>585</v>
      </c>
      <c r="L64" t="s">
        <v>554</v>
      </c>
    </row>
    <row r="65" spans="5:12">
      <c r="E65">
        <v>15</v>
      </c>
      <c r="F65" t="s">
        <v>585</v>
      </c>
      <c r="G65" t="s">
        <v>230</v>
      </c>
      <c r="J65">
        <v>15</v>
      </c>
      <c r="K65" t="s">
        <v>585</v>
      </c>
      <c r="L65" t="s">
        <v>230</v>
      </c>
    </row>
    <row r="66" spans="5:12">
      <c r="E66">
        <v>202</v>
      </c>
      <c r="F66" t="s">
        <v>585</v>
      </c>
      <c r="G66" t="s">
        <v>231</v>
      </c>
      <c r="J66">
        <v>202</v>
      </c>
      <c r="K66" t="s">
        <v>585</v>
      </c>
      <c r="L66" t="s">
        <v>231</v>
      </c>
    </row>
    <row r="67" spans="5:12">
      <c r="E67">
        <v>9</v>
      </c>
      <c r="F67" t="s">
        <v>585</v>
      </c>
      <c r="G67" t="s">
        <v>233</v>
      </c>
      <c r="J67">
        <v>9</v>
      </c>
      <c r="K67" t="s">
        <v>585</v>
      </c>
      <c r="L67" t="s">
        <v>233</v>
      </c>
    </row>
    <row r="68" spans="5:12">
      <c r="E68">
        <v>543</v>
      </c>
      <c r="F68" t="s">
        <v>585</v>
      </c>
      <c r="G68" t="s">
        <v>569</v>
      </c>
      <c r="J68">
        <v>543</v>
      </c>
      <c r="K68" t="s">
        <v>585</v>
      </c>
      <c r="L68" t="s">
        <v>569</v>
      </c>
    </row>
    <row r="69" spans="5:12">
      <c r="E69">
        <v>53</v>
      </c>
      <c r="F69" t="s">
        <v>585</v>
      </c>
      <c r="G69" t="s">
        <v>234</v>
      </c>
      <c r="J69">
        <v>53</v>
      </c>
      <c r="K69" t="s">
        <v>585</v>
      </c>
      <c r="L69" t="s">
        <v>234</v>
      </c>
    </row>
    <row r="70" spans="5:12">
      <c r="E70">
        <v>199</v>
      </c>
      <c r="F70" t="s">
        <v>586</v>
      </c>
      <c r="G70" t="s">
        <v>235</v>
      </c>
      <c r="J70">
        <v>199</v>
      </c>
      <c r="K70" t="s">
        <v>586</v>
      </c>
      <c r="L70" t="s">
        <v>235</v>
      </c>
    </row>
    <row r="71" spans="5:12">
      <c r="E71">
        <v>722</v>
      </c>
      <c r="F71" t="s">
        <v>586</v>
      </c>
      <c r="G71" t="s">
        <v>191</v>
      </c>
      <c r="J71">
        <v>722</v>
      </c>
      <c r="K71" t="s">
        <v>586</v>
      </c>
      <c r="L71" t="s">
        <v>191</v>
      </c>
    </row>
    <row r="72" spans="5:12">
      <c r="E72">
        <v>432</v>
      </c>
      <c r="F72" t="s">
        <v>586</v>
      </c>
      <c r="G72" t="s">
        <v>190</v>
      </c>
      <c r="J72">
        <v>432</v>
      </c>
      <c r="K72" t="s">
        <v>586</v>
      </c>
      <c r="L72" t="s">
        <v>190</v>
      </c>
    </row>
    <row r="73" spans="5:12">
      <c r="E73">
        <v>2</v>
      </c>
      <c r="F73" t="s">
        <v>589</v>
      </c>
      <c r="G73" t="s">
        <v>588</v>
      </c>
      <c r="J73">
        <v>2</v>
      </c>
      <c r="K73" t="s">
        <v>589</v>
      </c>
      <c r="L73" t="s">
        <v>588</v>
      </c>
    </row>
    <row r="74" spans="5:12">
      <c r="E74">
        <v>142</v>
      </c>
      <c r="F74" t="s">
        <v>589</v>
      </c>
      <c r="G74" t="s">
        <v>222</v>
      </c>
      <c r="J74">
        <v>142</v>
      </c>
      <c r="K74" t="s">
        <v>589</v>
      </c>
      <c r="L74" t="s">
        <v>222</v>
      </c>
    </row>
    <row r="75" spans="5:12">
      <c r="E75">
        <v>19</v>
      </c>
      <c r="F75" t="s">
        <v>589</v>
      </c>
      <c r="G75" t="s">
        <v>592</v>
      </c>
      <c r="J75">
        <v>19</v>
      </c>
      <c r="K75" t="s">
        <v>589</v>
      </c>
      <c r="L75" t="s">
        <v>592</v>
      </c>
    </row>
    <row r="76" spans="5:12">
      <c r="E76">
        <v>29</v>
      </c>
      <c r="F76" t="s">
        <v>589</v>
      </c>
      <c r="G76" t="s">
        <v>237</v>
      </c>
      <c r="J76">
        <v>29</v>
      </c>
      <c r="K76" t="s">
        <v>589</v>
      </c>
      <c r="L76" t="s">
        <v>237</v>
      </c>
    </row>
    <row r="77" spans="5:12">
      <c r="E77">
        <v>13</v>
      </c>
      <c r="F77" t="s">
        <v>589</v>
      </c>
      <c r="G77" t="s">
        <v>238</v>
      </c>
      <c r="J77">
        <v>13</v>
      </c>
      <c r="K77" t="s">
        <v>589</v>
      </c>
      <c r="L77" t="s">
        <v>238</v>
      </c>
    </row>
    <row r="78" spans="5:12">
      <c r="E78">
        <v>14</v>
      </c>
      <c r="F78" t="s">
        <v>589</v>
      </c>
      <c r="G78" t="s">
        <v>239</v>
      </c>
      <c r="J78">
        <v>14</v>
      </c>
      <c r="K78" t="s">
        <v>589</v>
      </c>
      <c r="L78" t="s">
        <v>239</v>
      </c>
    </row>
    <row r="79" spans="5:12">
      <c r="E79">
        <v>151</v>
      </c>
      <c r="F79" t="s">
        <v>589</v>
      </c>
      <c r="G79" t="s">
        <v>240</v>
      </c>
      <c r="J79">
        <v>151</v>
      </c>
      <c r="K79" t="s">
        <v>589</v>
      </c>
      <c r="L79" t="s">
        <v>240</v>
      </c>
    </row>
    <row r="80" spans="5:12">
      <c r="E80">
        <v>54</v>
      </c>
      <c r="F80" t="s">
        <v>589</v>
      </c>
      <c r="G80" t="s">
        <v>241</v>
      </c>
      <c r="J80">
        <v>54</v>
      </c>
      <c r="K80" t="s">
        <v>589</v>
      </c>
      <c r="L80" t="s">
        <v>241</v>
      </c>
    </row>
    <row r="81" spans="5:12">
      <c r="E81">
        <v>57</v>
      </c>
      <c r="F81" t="s">
        <v>589</v>
      </c>
      <c r="G81" t="s">
        <v>242</v>
      </c>
      <c r="J81">
        <v>57</v>
      </c>
      <c r="K81" t="s">
        <v>589</v>
      </c>
      <c r="L81" t="s">
        <v>242</v>
      </c>
    </row>
    <row r="82" spans="5:12">
      <c r="E82">
        <v>17</v>
      </c>
      <c r="F82" t="s">
        <v>589</v>
      </c>
      <c r="G82" t="s">
        <v>243</v>
      </c>
      <c r="J82">
        <v>17</v>
      </c>
      <c r="K82" t="s">
        <v>589</v>
      </c>
      <c r="L82" t="s">
        <v>243</v>
      </c>
    </row>
    <row r="83" spans="5:12">
      <c r="E83">
        <v>154</v>
      </c>
      <c r="F83" t="s">
        <v>589</v>
      </c>
      <c r="G83" t="s">
        <v>244</v>
      </c>
      <c r="J83">
        <v>154</v>
      </c>
      <c r="K83" t="s">
        <v>589</v>
      </c>
      <c r="L83" t="s">
        <v>244</v>
      </c>
    </row>
    <row r="84" spans="5:12">
      <c r="E84">
        <v>61</v>
      </c>
      <c r="F84" t="s">
        <v>589</v>
      </c>
      <c r="G84" t="s">
        <v>245</v>
      </c>
      <c r="J84">
        <v>61</v>
      </c>
      <c r="K84" t="s">
        <v>589</v>
      </c>
      <c r="L84" t="s">
        <v>245</v>
      </c>
    </row>
    <row r="85" spans="5:12">
      <c r="E85">
        <v>5</v>
      </c>
      <c r="F85" t="s">
        <v>589</v>
      </c>
      <c r="G85" t="s">
        <v>246</v>
      </c>
      <c r="J85">
        <v>5</v>
      </c>
      <c r="K85" t="s">
        <v>589</v>
      </c>
      <c r="L85" t="s">
        <v>246</v>
      </c>
    </row>
    <row r="86" spans="5:12">
      <c r="E86">
        <v>18</v>
      </c>
      <c r="F86" t="s">
        <v>589</v>
      </c>
      <c r="G86" t="s">
        <v>247</v>
      </c>
      <c r="J86">
        <v>18</v>
      </c>
      <c r="K86" t="s">
        <v>589</v>
      </c>
      <c r="L86" t="s">
        <v>247</v>
      </c>
    </row>
    <row r="87" spans="5:12">
      <c r="E87">
        <v>39</v>
      </c>
      <c r="F87" t="s">
        <v>589</v>
      </c>
      <c r="G87" t="s">
        <v>248</v>
      </c>
      <c r="J87">
        <v>39</v>
      </c>
      <c r="K87" t="s">
        <v>589</v>
      </c>
      <c r="L87" t="s">
        <v>248</v>
      </c>
    </row>
    <row r="88" spans="5:12">
      <c r="E88">
        <v>11</v>
      </c>
      <c r="F88" t="s">
        <v>589</v>
      </c>
      <c r="G88" t="s">
        <v>249</v>
      </c>
      <c r="J88">
        <v>11</v>
      </c>
      <c r="K88" t="s">
        <v>589</v>
      </c>
      <c r="L88" t="s">
        <v>249</v>
      </c>
    </row>
    <row r="89" spans="5:12">
      <c r="E89">
        <v>155</v>
      </c>
      <c r="F89" t="s">
        <v>589</v>
      </c>
      <c r="G89" t="s">
        <v>250</v>
      </c>
      <c r="J89">
        <v>155</v>
      </c>
      <c r="K89" t="s">
        <v>589</v>
      </c>
      <c r="L89" t="s">
        <v>250</v>
      </c>
    </row>
    <row r="90" spans="5:12">
      <c r="E90">
        <v>515</v>
      </c>
      <c r="F90" t="s">
        <v>584</v>
      </c>
      <c r="G90" t="s">
        <v>252</v>
      </c>
      <c r="J90">
        <v>515</v>
      </c>
      <c r="K90" t="s">
        <v>584</v>
      </c>
      <c r="L90" t="s">
        <v>252</v>
      </c>
    </row>
    <row r="91" spans="5:12">
      <c r="E91">
        <v>514</v>
      </c>
      <c r="F91" t="s">
        <v>584</v>
      </c>
      <c r="G91" t="s">
        <v>261</v>
      </c>
      <c r="J91">
        <v>514</v>
      </c>
      <c r="K91" t="s">
        <v>584</v>
      </c>
      <c r="L91" t="s">
        <v>261</v>
      </c>
    </row>
    <row r="92" spans="5:12">
      <c r="E92">
        <v>746</v>
      </c>
      <c r="F92" t="s">
        <v>584</v>
      </c>
      <c r="G92" t="s">
        <v>253</v>
      </c>
      <c r="J92">
        <v>746</v>
      </c>
      <c r="K92" t="s">
        <v>584</v>
      </c>
      <c r="L92" t="s">
        <v>253</v>
      </c>
    </row>
    <row r="93" spans="5:12">
      <c r="E93">
        <v>738</v>
      </c>
      <c r="F93" t="s">
        <v>584</v>
      </c>
      <c r="G93" t="s">
        <v>254</v>
      </c>
      <c r="J93">
        <v>738</v>
      </c>
      <c r="K93" t="s">
        <v>584</v>
      </c>
      <c r="L93" t="s">
        <v>254</v>
      </c>
    </row>
    <row r="94" spans="5:12">
      <c r="E94">
        <v>419</v>
      </c>
      <c r="F94" t="s">
        <v>584</v>
      </c>
      <c r="G94" t="s">
        <v>229</v>
      </c>
      <c r="J94">
        <v>419</v>
      </c>
      <c r="K94" t="s">
        <v>584</v>
      </c>
      <c r="L94" t="s">
        <v>229</v>
      </c>
    </row>
    <row r="95" spans="5:12">
      <c r="E95">
        <v>518</v>
      </c>
      <c r="F95" t="s">
        <v>584</v>
      </c>
      <c r="G95" t="s">
        <v>255</v>
      </c>
      <c r="J95">
        <v>518</v>
      </c>
      <c r="K95" t="s">
        <v>584</v>
      </c>
      <c r="L95" t="s">
        <v>255</v>
      </c>
    </row>
    <row r="96" spans="5:12">
      <c r="E96">
        <v>34</v>
      </c>
      <c r="F96" t="s">
        <v>584</v>
      </c>
      <c r="G96" t="s">
        <v>226</v>
      </c>
      <c r="J96">
        <v>34</v>
      </c>
      <c r="K96" t="s">
        <v>584</v>
      </c>
      <c r="L96" t="s">
        <v>226</v>
      </c>
    </row>
    <row r="97" spans="5:12">
      <c r="E97">
        <v>35</v>
      </c>
      <c r="F97" t="s">
        <v>584</v>
      </c>
      <c r="G97" t="s">
        <v>225</v>
      </c>
      <c r="J97">
        <v>35</v>
      </c>
      <c r="K97" t="s">
        <v>584</v>
      </c>
      <c r="L97" t="s">
        <v>225</v>
      </c>
    </row>
    <row r="98" spans="5:12">
      <c r="E98">
        <v>485</v>
      </c>
      <c r="F98" t="s">
        <v>584</v>
      </c>
      <c r="G98" t="s">
        <v>258</v>
      </c>
      <c r="J98">
        <v>485</v>
      </c>
      <c r="K98" t="s">
        <v>584</v>
      </c>
      <c r="L98" t="s">
        <v>258</v>
      </c>
    </row>
    <row r="99" spans="5:12">
      <c r="E99">
        <v>543</v>
      </c>
      <c r="F99" t="s">
        <v>584</v>
      </c>
      <c r="G99" t="s">
        <v>259</v>
      </c>
      <c r="J99">
        <v>543</v>
      </c>
      <c r="K99" t="s">
        <v>584</v>
      </c>
      <c r="L99" t="s">
        <v>259</v>
      </c>
    </row>
    <row r="100" spans="5:12">
      <c r="E100">
        <v>135</v>
      </c>
      <c r="F100" t="s">
        <v>584</v>
      </c>
      <c r="G100" t="s">
        <v>260</v>
      </c>
      <c r="J100">
        <v>135</v>
      </c>
      <c r="K100" t="s">
        <v>584</v>
      </c>
      <c r="L100" t="s">
        <v>260</v>
      </c>
    </row>
  </sheetData>
  <sortState ref="D22:D47">
    <sortCondition ref="D2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Regional Groupings</vt:lpstr>
      <vt:lpstr>Group Composition (List View)</vt:lpstr>
      <vt:lpstr>Group compositions</vt:lpstr>
      <vt:lpstr>Sheet1</vt:lpstr>
      <vt:lpstr>Sheet2</vt:lpstr>
      <vt:lpstr>'Group compositions'!Print_Area</vt:lpstr>
      <vt:lpstr>'Regional Groupings'!Print_Area</vt:lpstr>
      <vt:lpstr>'Group compositions'!Print_Titles</vt:lpstr>
    </vt:vector>
  </TitlesOfParts>
  <Company>United Nations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gc</dc:creator>
  <cp:lastModifiedBy>TIAN Yu</cp:lastModifiedBy>
  <cp:lastPrinted>2017-12-22T16:48:33Z</cp:lastPrinted>
  <dcterms:created xsi:type="dcterms:W3CDTF">2002-10-23T16:28:25Z</dcterms:created>
  <dcterms:modified xsi:type="dcterms:W3CDTF">2019-02-14T09:40:32Z</dcterms:modified>
</cp:coreProperties>
</file>