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 Set Results" sheetId="2" r:id="rId5"/>
    <sheet state="visible" name="Dev Set Results" sheetId="3" r:id="rId6"/>
    <sheet state="visible" name=" Time" sheetId="4" r:id="rId7"/>
    <sheet state="visible" name="reportfigures" sheetId="5" r:id="rId8"/>
  </sheets>
  <definedNames/>
  <calcPr/>
</workbook>
</file>

<file path=xl/sharedStrings.xml><?xml version="1.0" encoding="utf-8"?>
<sst xmlns="http://schemas.openxmlformats.org/spreadsheetml/2006/main" count="304" uniqueCount="71">
  <si>
    <t>Test Set Results (Total Teams = 43)</t>
  </si>
  <si>
    <t>Training Time (mins) for 8000 training texts</t>
  </si>
  <si>
    <t>Other</t>
  </si>
  <si>
    <t>Task 1a (Accuracy/F1/Ranking)</t>
  </si>
  <si>
    <t>Task 1b (RMSE/Ranking)</t>
  </si>
  <si>
    <t>Task 1c (Accuracy/F1/Ranking)</t>
  </si>
  <si>
    <t>Task 2a (RMSE/Ranking)</t>
  </si>
  <si>
    <t>Task 1a</t>
  </si>
  <si>
    <t>Task 1b</t>
  </si>
  <si>
    <t>Task 1c</t>
  </si>
  <si>
    <t>Task 2a</t>
  </si>
  <si>
    <t>NaiveBayes</t>
  </si>
  <si>
    <t>0.841/0.8723/39</t>
  </si>
  <si>
    <t>--</t>
  </si>
  <si>
    <t>0.4732/0.6058/12</t>
  </si>
  <si>
    <t>based on 1 epoch</t>
  </si>
  <si>
    <t>Perceptron</t>
  </si>
  <si>
    <t>0.811/0.8464/--</t>
  </si>
  <si>
    <t>0.5154/0.44403/--</t>
  </si>
  <si>
    <t>Perceptron*</t>
  </si>
  <si>
    <t>1.6480 (second)</t>
  </si>
  <si>
    <t>1.1324(second)</t>
  </si>
  <si>
    <t>ColBERT(base_uncased)</t>
  </si>
  <si>
    <t>0.917/0.9321/33</t>
  </si>
  <si>
    <t>0.5653/16</t>
  </si>
  <si>
    <t>0.4976/0.5422/18</t>
  </si>
  <si>
    <t>0.5278/24</t>
  </si>
  <si>
    <t>based on 3 epochs</t>
  </si>
  <si>
    <t>ColBERT(large_uncased)</t>
  </si>
  <si>
    <t>0.928/0.942/28</t>
  </si>
  <si>
    <t>0.5324/4</t>
  </si>
  <si>
    <t>0.4537/0.6242/5</t>
  </si>
  <si>
    <t>0.4678/10</t>
  </si>
  <si>
    <t>AlBERT</t>
  </si>
  <si>
    <t>0.911/0.927/ranking</t>
  </si>
  <si>
    <t>0.5235/0.4243</t>
  </si>
  <si>
    <t>Dev Set Results</t>
  </si>
  <si>
    <t>Predicting Time (seconds) for 1000 dev texts</t>
  </si>
  <si>
    <t>Task 1a (Accuracy/F1)</t>
  </si>
  <si>
    <t>Task 1b (RMSE/R2)</t>
  </si>
  <si>
    <t>Task 1c (Accuracy/F1)</t>
  </si>
  <si>
    <t>Task 2a (RMSE/R2)</t>
  </si>
  <si>
    <t>0.7960/0.8459</t>
  </si>
  <si>
    <t>0.5284/0.4949</t>
  </si>
  <si>
    <t>0.7850/ 0.879552</t>
  </si>
  <si>
    <t>0.518987/0.683333</t>
  </si>
  <si>
    <t>ColBERT (base_uncased)</t>
  </si>
  <si>
    <t>0.894/0.9167</t>
  </si>
  <si>
    <t>0.5038/0.225</t>
  </si>
  <si>
    <t>0.5491/0.6101</t>
  </si>
  <si>
    <t>0.57/0.769</t>
  </si>
  <si>
    <t>0.918/0.9358</t>
  </si>
  <si>
    <t>0.5332/0.1317</t>
  </si>
  <si>
    <t>0.4873/0.6553</t>
  </si>
  <si>
    <t>0.617/0.731</t>
  </si>
  <si>
    <t>0.8750/0.8751</t>
  </si>
  <si>
    <t>0.551/0.549</t>
  </si>
  <si>
    <t>* for task1c, only 4932 training texts</t>
  </si>
  <si>
    <t>Task 1a (Accuracy)</t>
  </si>
  <si>
    <t>ColBERT (large_uncased)</t>
  </si>
  <si>
    <t>Task 1a (F1)</t>
  </si>
  <si>
    <t>ColBERT
(base_uncased)</t>
  </si>
  <si>
    <t>ColBERT
(large_uncased)</t>
  </si>
  <si>
    <t>Task 1b (RMSE)</t>
  </si>
  <si>
    <t>Task 1c (Accuracy)</t>
  </si>
  <si>
    <t>Task 1c (F1)</t>
  </si>
  <si>
    <t>Task 2a (RMSE)</t>
  </si>
  <si>
    <t>ColBERT 
(base_uncased)</t>
  </si>
  <si>
    <t>Training Time (seconds) for 8000 training texts</t>
  </si>
  <si>
    <t>ColBERT  (base_uncased)</t>
  </si>
  <si>
    <t>ColBERT  (large_uncased)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</si>
</sst>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4" fillId="0" fontId="3" numFmtId="0" xfId="0" applyBorder="1" applyFont="1"/>
    <xf borderId="0" fillId="0" fontId="3" numFmtId="0" xfId="0" applyAlignment="1" applyFont="1">
      <alignment readingOrder="0"/>
    </xf>
    <xf borderId="4" fillId="2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1b (RMSE)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Set Results'!$F$43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Results'!$E$44:$E$48</c:f>
            </c:strRef>
          </c:cat>
          <c:val>
            <c:numRef>
              <c:f>'Test Set Results'!$F$44:$F$48</c:f>
              <c:numCache/>
            </c:numRef>
          </c:val>
        </c:ser>
        <c:axId val="1800438803"/>
        <c:axId val="2065123573"/>
      </c:barChart>
      <c:catAx>
        <c:axId val="1800438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123573"/>
      </c:catAx>
      <c:valAx>
        <c:axId val="2065123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1b (RMSE)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438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Task 1c (Accuracy and F1)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'Dev Set Results'!$B$50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'Dev Set Results'!$A$51:$A$55</c:f>
            </c:strRef>
          </c:cat>
          <c:val>
            <c:numRef>
              <c:f>'Dev Set Results'!$B$51:$B$55</c:f>
              <c:numCache/>
            </c:numRef>
          </c:val>
        </c:ser>
        <c:ser>
          <c:idx val="1"/>
          <c:order val="1"/>
          <c:tx>
            <c:strRef>
              <c:f>'Dev Set Results'!$C$50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'Dev Set Results'!$A$51:$A$55</c:f>
            </c:strRef>
          </c:cat>
          <c:val>
            <c:numRef>
              <c:f>'Dev Set Results'!$C$51:$C$55</c:f>
              <c:numCache/>
            </c:numRef>
          </c:val>
        </c:ser>
        <c:axId val="2039551091"/>
        <c:axId val="834890294"/>
      </c:barChart>
      <c:catAx>
        <c:axId val="2039551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34890294"/>
      </c:catAx>
      <c:valAx>
        <c:axId val="834890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039551091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Task 2a (RMSE)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'Dev Set Results'!$B$70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'Dev Set Results'!$A$71:$A$75</c:f>
            </c:strRef>
          </c:cat>
          <c:val>
            <c:numRef>
              <c:f>'Dev Set Results'!$B$71:$B$75</c:f>
              <c:numCache/>
            </c:numRef>
          </c:val>
        </c:ser>
        <c:axId val="573791933"/>
        <c:axId val="1150359792"/>
      </c:barChart>
      <c:catAx>
        <c:axId val="573791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150359792"/>
      </c:catAx>
      <c:valAx>
        <c:axId val="1150359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 RMSE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791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chemeClr val="dk1"/>
                </a:solidFill>
                <a:latin typeface="+mn-lt"/>
              </a:defRPr>
            </a:pPr>
            <a:r>
              <a:rPr b="1" sz="3600">
                <a:solidFill>
                  <a:schemeClr val="dk1"/>
                </a:solidFill>
                <a:latin typeface="+mn-lt"/>
              </a:rPr>
              <a:t> Predicting Time for 1000 test texts  </a:t>
            </a:r>
          </a:p>
        </c:rich>
      </c:tx>
      <c:layout>
        <c:manualLayout>
          <c:xMode val="edge"/>
          <c:yMode val="edge"/>
          <c:x val="0.03088235294117647"/>
          <c:y val="0.0446432248263361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 Time'!$C$8:$C$10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Time'!$B$11:$B$15</c:f>
            </c:strRef>
          </c:cat>
          <c:val>
            <c:numRef>
              <c:f>' Time'!$C$11:$C$15</c:f>
              <c:numCache/>
            </c:numRef>
          </c:val>
        </c:ser>
        <c:ser>
          <c:idx val="1"/>
          <c:order val="1"/>
          <c:tx>
            <c:strRef>
              <c:f>' Time'!$D$8:$D$10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 Time'!$B$11:$B$15</c:f>
            </c:strRef>
          </c:cat>
          <c:val>
            <c:numRef>
              <c:f>' Time'!$D$11:$D$15</c:f>
              <c:numCache/>
            </c:numRef>
          </c:val>
        </c:ser>
        <c:ser>
          <c:idx val="2"/>
          <c:order val="2"/>
          <c:tx>
            <c:strRef>
              <c:f>' Time'!$E$8:$E$10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 Time'!$B$11:$B$15</c:f>
            </c:strRef>
          </c:cat>
          <c:val>
            <c:numRef>
              <c:f>' Time'!$E$11:$E$15</c:f>
              <c:numCache/>
            </c:numRef>
          </c:val>
        </c:ser>
        <c:ser>
          <c:idx val="3"/>
          <c:order val="3"/>
          <c:tx>
            <c:strRef>
              <c:f>' Time'!$F$8:$F$10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 Time'!$B$11:$B$15</c:f>
            </c:strRef>
          </c:cat>
          <c:val>
            <c:numRef>
              <c:f>' Time'!$F$11:$F$15</c:f>
              <c:numCache/>
            </c:numRef>
          </c:val>
        </c:ser>
        <c:axId val="258070265"/>
        <c:axId val="1030008134"/>
      </c:barChart>
      <c:catAx>
        <c:axId val="258070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030008134"/>
      </c:catAx>
      <c:valAx>
        <c:axId val="1030008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58070265"/>
      </c:valAx>
    </c:plotArea>
    <c:legend>
      <c:legendPos val="r"/>
      <c:layout>
        <c:manualLayout>
          <c:xMode val="edge"/>
          <c:yMode val="edge"/>
          <c:x val="0.24316359791270217"/>
          <c:y val="0.19307058217413703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chemeClr val="dk1"/>
                </a:solidFill>
                <a:latin typeface="+mn-lt"/>
              </a:defRPr>
            </a:pPr>
            <a:r>
              <a:rPr b="1" sz="3600">
                <a:solidFill>
                  <a:schemeClr val="dk1"/>
                </a:solidFill>
                <a:latin typeface="+mn-lt"/>
              </a:rPr>
              <a:t>Training Time for 8000 training texts </a:t>
            </a:r>
          </a:p>
        </c:rich>
      </c:tx>
      <c:layout>
        <c:manualLayout>
          <c:xMode val="edge"/>
          <c:yMode val="edge"/>
          <c:x val="0.041189427312775334"/>
          <c:y val="0.0404988123515439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 Time'!$C$39:$C$40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Time'!$B$41:$B$45</c:f>
            </c:strRef>
          </c:cat>
          <c:val>
            <c:numRef>
              <c:f>' Time'!$C$41:$C$45</c:f>
              <c:numCache/>
            </c:numRef>
          </c:val>
        </c:ser>
        <c:ser>
          <c:idx val="1"/>
          <c:order val="1"/>
          <c:tx>
            <c:strRef>
              <c:f>' Time'!$D$39:$D$40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 Time'!$B$41:$B$45</c:f>
            </c:strRef>
          </c:cat>
          <c:val>
            <c:numRef>
              <c:f>' Time'!$D$41:$D$45</c:f>
              <c:numCache/>
            </c:numRef>
          </c:val>
        </c:ser>
        <c:ser>
          <c:idx val="2"/>
          <c:order val="2"/>
          <c:tx>
            <c:strRef>
              <c:f>' Time'!$E$39:$E$40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 Time'!$B$41:$B$45</c:f>
            </c:strRef>
          </c:cat>
          <c:val>
            <c:numRef>
              <c:f>' Time'!$E$41:$E$45</c:f>
              <c:numCache/>
            </c:numRef>
          </c:val>
        </c:ser>
        <c:ser>
          <c:idx val="3"/>
          <c:order val="3"/>
          <c:tx>
            <c:strRef>
              <c:f>' Time'!$F$39:$F$40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 Time'!$B$41:$B$45</c:f>
            </c:strRef>
          </c:cat>
          <c:val>
            <c:numRef>
              <c:f>' Time'!$F$41:$F$45</c:f>
              <c:numCache/>
            </c:numRef>
          </c:val>
        </c:ser>
        <c:axId val="1825288938"/>
        <c:axId val="1660191240"/>
      </c:barChart>
      <c:catAx>
        <c:axId val="1825288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660191240"/>
      </c:catAx>
      <c:valAx>
        <c:axId val="1660191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.030824972129319957"/>
              <c:y val="0.234207353827607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1825288938"/>
      </c:valAx>
    </c:plotArea>
    <c:legend>
      <c:legendPos val="r"/>
      <c:legendEntry>
        <c:idx val="0"/>
        <c:txPr>
          <a:bodyPr/>
          <a:lstStyle/>
          <a:p>
            <a:pPr lvl="0">
              <a:defRPr sz="3000"/>
            </a:pPr>
          </a:p>
        </c:txPr>
      </c:legendEntry>
      <c:legendEntry>
        <c:idx val="1"/>
        <c:txPr>
          <a:bodyPr/>
          <a:lstStyle/>
          <a:p>
            <a:pPr lvl="0">
              <a:defRPr sz="3000"/>
            </a:pPr>
          </a:p>
        </c:txPr>
      </c:legendEntry>
      <c:legendEntry>
        <c:idx val="2"/>
        <c:txPr>
          <a:bodyPr/>
          <a:lstStyle/>
          <a:p>
            <a:pPr lvl="0">
              <a:defRPr sz="3000"/>
            </a:pPr>
          </a:p>
        </c:txPr>
      </c:legendEntry>
      <c:legendEntry>
        <c:idx val="3"/>
        <c:txPr>
          <a:bodyPr/>
          <a:lstStyle/>
          <a:p>
            <a:pPr lvl="0">
              <a:defRPr sz="3000"/>
            </a:pPr>
          </a:p>
        </c:txPr>
      </c:legendEntry>
      <c:layout>
        <c:manualLayout>
          <c:xMode val="edge"/>
          <c:yMode val="edge"/>
          <c:x val="0.24347460740015167"/>
          <c:y val="0.14211674849972722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Time'!$C$8:$C$10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Time'!$B$11:$B$15</c:f>
            </c:strRef>
          </c:cat>
          <c:val>
            <c:numRef>
              <c:f>' Time'!$C$11:$C$15</c:f>
              <c:numCache/>
            </c:numRef>
          </c:val>
        </c:ser>
        <c:ser>
          <c:idx val="1"/>
          <c:order val="1"/>
          <c:tx>
            <c:strRef>
              <c:f>' Time'!$D$8:$D$10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 Time'!$B$11:$B$15</c:f>
            </c:strRef>
          </c:cat>
          <c:val>
            <c:numRef>
              <c:f>' Time'!$D$11:$D$15</c:f>
              <c:numCache/>
            </c:numRef>
          </c:val>
        </c:ser>
        <c:ser>
          <c:idx val="2"/>
          <c:order val="2"/>
          <c:tx>
            <c:strRef>
              <c:f>' Time'!$E$8:$E$10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 Time'!$B$11:$B$15</c:f>
            </c:strRef>
          </c:cat>
          <c:val>
            <c:numRef>
              <c:f>' Time'!$E$11:$E$15</c:f>
              <c:numCache/>
            </c:numRef>
          </c:val>
        </c:ser>
        <c:ser>
          <c:idx val="3"/>
          <c:order val="3"/>
          <c:tx>
            <c:strRef>
              <c:f>' Time'!$F$8:$F$10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 Time'!$B$11:$B$15</c:f>
            </c:strRef>
          </c:cat>
          <c:val>
            <c:numRef>
              <c:f>' Time'!$F$11:$F$15</c:f>
              <c:numCache/>
            </c:numRef>
          </c:val>
        </c:ser>
        <c:axId val="1625219300"/>
        <c:axId val="1006898482"/>
      </c:barChart>
      <c:catAx>
        <c:axId val="1625219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006898482"/>
      </c:catAx>
      <c:valAx>
        <c:axId val="1006898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625219300"/>
      </c:valAx>
    </c:plotArea>
    <c:legend>
      <c:legendPos val="t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Set Results'!$F$35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Results'!$E$36:$E$40</c:f>
            </c:strRef>
          </c:cat>
          <c:val>
            <c:numRef>
              <c:f>'Test Set Results'!$F$36:$F$40</c:f>
              <c:numCache/>
            </c:numRef>
          </c:val>
        </c:ser>
        <c:ser>
          <c:idx val="1"/>
          <c:order val="1"/>
          <c:tx>
            <c:strRef>
              <c:f>'Test Set Results'!$G$35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Results'!$E$36:$E$40</c:f>
            </c:strRef>
          </c:cat>
          <c:val>
            <c:numRef>
              <c:f>'Test Set Results'!$G$36:$G$40</c:f>
              <c:numCache/>
            </c:numRef>
          </c:val>
        </c:ser>
        <c:axId val="1294223452"/>
        <c:axId val="71759717"/>
      </c:barChart>
      <c:catAx>
        <c:axId val="1294223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71759717"/>
      </c:catAx>
      <c:valAx>
        <c:axId val="7175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294223452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Set Results'!$F$43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Results'!$E$44:$E$48</c:f>
            </c:strRef>
          </c:cat>
          <c:val>
            <c:numRef>
              <c:f>'Test Set Results'!$F$44:$F$48</c:f>
              <c:numCache/>
            </c:numRef>
          </c:val>
        </c:ser>
        <c:axId val="1585468063"/>
        <c:axId val="888830029"/>
      </c:barChart>
      <c:catAx>
        <c:axId val="158546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88830029"/>
      </c:catAx>
      <c:valAx>
        <c:axId val="888830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 1b (RMSE)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585468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Set Results'!$F$66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Results'!$E$67:$E$71</c:f>
            </c:strRef>
          </c:cat>
          <c:val>
            <c:numRef>
              <c:f>'Test Set Results'!$F$67:$F$71</c:f>
              <c:numCache/>
            </c:numRef>
          </c:val>
        </c:ser>
        <c:ser>
          <c:idx val="1"/>
          <c:order val="1"/>
          <c:tx>
            <c:strRef>
              <c:f>'Test Set Results'!$G$66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Results'!$E$67:$E$71</c:f>
            </c:strRef>
          </c:cat>
          <c:val>
            <c:numRef>
              <c:f>'Test Set Results'!$G$67:$G$71</c:f>
              <c:numCache/>
            </c:numRef>
          </c:val>
        </c:ser>
        <c:axId val="456997978"/>
        <c:axId val="58953708"/>
      </c:barChart>
      <c:catAx>
        <c:axId val="456997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58953708"/>
      </c:catAx>
      <c:valAx>
        <c:axId val="58953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456997978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Results'!$E$87:$E$89</c:f>
            </c:strRef>
          </c:cat>
          <c:val>
            <c:numRef>
              <c:f>'Test Set Results'!$F$87:$F$89</c:f>
              <c:numCache/>
            </c:numRef>
          </c:val>
        </c:ser>
        <c:axId val="1573227182"/>
        <c:axId val="1858554208"/>
      </c:barChart>
      <c:catAx>
        <c:axId val="1573227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chemeClr val="dk1"/>
                </a:solidFill>
                <a:latin typeface="+mn-lt"/>
              </a:defRPr>
            </a:pPr>
          </a:p>
        </c:txPr>
        <c:crossAx val="1858554208"/>
      </c:catAx>
      <c:valAx>
        <c:axId val="1858554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 2a (RMSE)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573227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Time'!$C$39:$C$40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Time'!$B$41:$B$45</c:f>
            </c:strRef>
          </c:cat>
          <c:val>
            <c:numRef>
              <c:f>' Time'!$C$41:$C$45</c:f>
              <c:numCache/>
            </c:numRef>
          </c:val>
        </c:ser>
        <c:ser>
          <c:idx val="1"/>
          <c:order val="1"/>
          <c:tx>
            <c:strRef>
              <c:f>' Time'!$D$39:$D$40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 Time'!$B$41:$B$45</c:f>
            </c:strRef>
          </c:cat>
          <c:val>
            <c:numRef>
              <c:f>' Time'!$D$41:$D$45</c:f>
              <c:numCache/>
            </c:numRef>
          </c:val>
        </c:ser>
        <c:ser>
          <c:idx val="2"/>
          <c:order val="2"/>
          <c:tx>
            <c:strRef>
              <c:f>' Time'!$E$39:$E$40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 Time'!$B$41:$B$45</c:f>
            </c:strRef>
          </c:cat>
          <c:val>
            <c:numRef>
              <c:f>' Time'!$E$41:$E$45</c:f>
              <c:numCache/>
            </c:numRef>
          </c:val>
        </c:ser>
        <c:ser>
          <c:idx val="3"/>
          <c:order val="3"/>
          <c:tx>
            <c:strRef>
              <c:f>' Time'!$F$39:$F$40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 Time'!$B$41:$B$45</c:f>
            </c:strRef>
          </c:cat>
          <c:val>
            <c:numRef>
              <c:f>' Time'!$F$41:$F$45</c:f>
              <c:numCache/>
            </c:numRef>
          </c:val>
        </c:ser>
        <c:axId val="132397949"/>
        <c:axId val="1533120512"/>
      </c:barChart>
      <c:catAx>
        <c:axId val="132397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533120512"/>
      </c:catAx>
      <c:valAx>
        <c:axId val="153312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.030824972129319957"/>
              <c:y val="0.234207353827607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132397949"/>
      </c:valAx>
    </c:plotArea>
    <c:legend>
      <c:legendPos val="t"/>
      <c:legendEntry>
        <c:idx val="0"/>
        <c:txPr>
          <a:bodyPr/>
          <a:lstStyle/>
          <a:p>
            <a:pPr lvl="0">
              <a:defRPr sz="3000"/>
            </a:pPr>
          </a:p>
        </c:txPr>
      </c:legendEntry>
      <c:legendEntry>
        <c:idx val="1"/>
        <c:txPr>
          <a:bodyPr/>
          <a:lstStyle/>
          <a:p>
            <a:pPr lvl="0">
              <a:defRPr sz="3000"/>
            </a:pPr>
          </a:p>
        </c:txPr>
      </c:legendEntry>
      <c:legendEntry>
        <c:idx val="2"/>
        <c:txPr>
          <a:bodyPr/>
          <a:lstStyle/>
          <a:p>
            <a:pPr lvl="0">
              <a:defRPr sz="3000"/>
            </a:pPr>
          </a:p>
        </c:txPr>
      </c:legendEntry>
      <c:legendEntry>
        <c:idx val="3"/>
        <c:txPr>
          <a:bodyPr/>
          <a:lstStyle/>
          <a:p>
            <a:pPr lvl="0">
              <a:defRPr sz="3000"/>
            </a:pPr>
          </a:p>
        </c:txPr>
      </c:legendEntry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1a (Accuracy and F1 Score) 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Set Results'!$F$35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Results'!$E$36:$E$40</c:f>
            </c:strRef>
          </c:cat>
          <c:val>
            <c:numRef>
              <c:f>'Test Set Results'!$F$36:$F$40</c:f>
              <c:numCache/>
            </c:numRef>
          </c:val>
        </c:ser>
        <c:ser>
          <c:idx val="1"/>
          <c:order val="1"/>
          <c:tx>
            <c:strRef>
              <c:f>'Test Set Results'!$G$35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'Test Set Results'!$E$36:$E$40</c:f>
            </c:strRef>
          </c:cat>
          <c:val>
            <c:numRef>
              <c:f>'Test Set Results'!$G$36:$G$40</c:f>
              <c:numCache/>
            </c:numRef>
          </c:val>
        </c:ser>
        <c:axId val="1242832035"/>
        <c:axId val="1936042841"/>
      </c:barChart>
      <c:catAx>
        <c:axId val="1242832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042841"/>
      </c:catAx>
      <c:valAx>
        <c:axId val="1936042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1a (F1)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832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Task 1c (Accuracy) and Task 1c (F1)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Set Results'!$F$66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Results'!$E$67:$E$71</c:f>
            </c:strRef>
          </c:cat>
          <c:val>
            <c:numRef>
              <c:f>'Test Set Results'!$F$67:$F$71</c:f>
              <c:numCache/>
            </c:numRef>
          </c:val>
        </c:ser>
        <c:ser>
          <c:idx val="1"/>
          <c:order val="1"/>
          <c:tx>
            <c:strRef>
              <c:f>'Test Set Results'!$G$66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Results'!$E$67:$E$71</c:f>
            </c:strRef>
          </c:cat>
          <c:val>
            <c:numRef>
              <c:f>'Test Set Results'!$G$67:$G$71</c:f>
              <c:numCache/>
            </c:numRef>
          </c:val>
        </c:ser>
        <c:axId val="1572321152"/>
        <c:axId val="870601248"/>
      </c:barChart>
      <c:catAx>
        <c:axId val="15723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601248"/>
      </c:catAx>
      <c:valAx>
        <c:axId val="87060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321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Task 1a (Accuracy and F1)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Set Results'!$F$35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Results'!$E$36:$E$40</c:f>
            </c:strRef>
          </c:cat>
          <c:val>
            <c:numRef>
              <c:f>'Test Set Results'!$F$36:$F$40</c:f>
              <c:numCache/>
            </c:numRef>
          </c:val>
        </c:ser>
        <c:ser>
          <c:idx val="1"/>
          <c:order val="1"/>
          <c:tx>
            <c:strRef>
              <c:f>'Test Set Results'!$G$35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Results'!$E$36:$E$40</c:f>
            </c:strRef>
          </c:cat>
          <c:val>
            <c:numRef>
              <c:f>'Test Set Results'!$G$36:$G$40</c:f>
              <c:numCache/>
            </c:numRef>
          </c:val>
        </c:ser>
        <c:axId val="364667579"/>
        <c:axId val="1121315822"/>
      </c:barChart>
      <c:catAx>
        <c:axId val="364667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121315822"/>
      </c:catAx>
      <c:valAx>
        <c:axId val="1121315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364667579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Task 1b (RMSE)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Set Results'!$F$43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Results'!$E$44:$E$48</c:f>
            </c:strRef>
          </c:cat>
          <c:val>
            <c:numRef>
              <c:f>'Test Set Results'!$F$44:$F$48</c:f>
              <c:numCache/>
            </c:numRef>
          </c:val>
        </c:ser>
        <c:axId val="412139859"/>
        <c:axId val="988568292"/>
      </c:barChart>
      <c:catAx>
        <c:axId val="412139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88568292"/>
      </c:catAx>
      <c:valAx>
        <c:axId val="988568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Task 1b (RMSE)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412139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Task 1c (Accuracy and F1)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Set Results'!$F$66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Results'!$E$67:$E$71</c:f>
            </c:strRef>
          </c:cat>
          <c:val>
            <c:numRef>
              <c:f>'Test Set Results'!$F$67:$F$71</c:f>
              <c:numCache/>
            </c:numRef>
          </c:val>
        </c:ser>
        <c:ser>
          <c:idx val="1"/>
          <c:order val="1"/>
          <c:tx>
            <c:strRef>
              <c:f>'Test Set Results'!$G$66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Results'!$E$67:$E$71</c:f>
            </c:strRef>
          </c:cat>
          <c:val>
            <c:numRef>
              <c:f>'Test Set Results'!$G$67:$G$71</c:f>
              <c:numCache/>
            </c:numRef>
          </c:val>
        </c:ser>
        <c:axId val="1480927403"/>
        <c:axId val="1833614460"/>
      </c:barChart>
      <c:catAx>
        <c:axId val="1480927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833614460"/>
      </c:catAx>
      <c:valAx>
        <c:axId val="1833614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480927403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Task 2a (RMSE)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Set Results'!$E$87:$E$89</c:f>
            </c:strRef>
          </c:cat>
          <c:val>
            <c:numRef>
              <c:f>'Test Set Results'!$F$87:$F$89</c:f>
              <c:numCache/>
            </c:numRef>
          </c:val>
        </c:ser>
        <c:axId val="389266149"/>
        <c:axId val="533279156"/>
      </c:barChart>
      <c:catAx>
        <c:axId val="389266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chemeClr val="dk1"/>
                </a:solidFill>
                <a:latin typeface="+mn-lt"/>
              </a:defRPr>
            </a:pPr>
          </a:p>
        </c:txPr>
        <c:crossAx val="533279156"/>
      </c:catAx>
      <c:valAx>
        <c:axId val="533279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389266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Task 1a (Accuracy and F1)</a:t>
            </a:r>
          </a:p>
        </c:rich>
      </c:tx>
      <c:layout>
        <c:manualLayout>
          <c:xMode val="edge"/>
          <c:yMode val="edge"/>
          <c:x val="0.030851063829787233"/>
          <c:y val="0.04827586206896552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'Dev Set Results'!$B$17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'Dev Set Results'!$A$18:$A$22</c:f>
            </c:strRef>
          </c:cat>
          <c:val>
            <c:numRef>
              <c:f>'Dev Set Results'!$B$18:$B$22</c:f>
              <c:numCache/>
            </c:numRef>
          </c:val>
        </c:ser>
        <c:ser>
          <c:idx val="1"/>
          <c:order val="1"/>
          <c:tx>
            <c:strRef>
              <c:f>'Dev Set Results'!$C$17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'Dev Set Results'!$A$18:$A$22</c:f>
            </c:strRef>
          </c:cat>
          <c:val>
            <c:numRef>
              <c:f>'Dev Set Results'!$C$18:$C$22</c:f>
              <c:numCache/>
            </c:numRef>
          </c:val>
        </c:ser>
        <c:axId val="929932935"/>
        <c:axId val="348105072"/>
      </c:barChart>
      <c:catAx>
        <c:axId val="929932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348105072"/>
      </c:catAx>
      <c:valAx>
        <c:axId val="348105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29932935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Task 1b (RMSE)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'Dev Set Results'!$B$32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'Dev Set Results'!$A$33:$A$37</c:f>
            </c:strRef>
          </c:cat>
          <c:val>
            <c:numRef>
              <c:f>'Dev Set Results'!$B$33:$B$37</c:f>
              <c:numCache/>
            </c:numRef>
          </c:val>
        </c:ser>
        <c:axId val="11114576"/>
        <c:axId val="78918748"/>
      </c:barChart>
      <c:catAx>
        <c:axId val="1111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78918748"/>
      </c:catAx>
      <c:valAx>
        <c:axId val="78918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 (RMSE)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1114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5" Type="http://schemas.openxmlformats.org/officeDocument/2006/relationships/image" Target="../media/image4.png"/><Relationship Id="rId6" Type="http://schemas.openxmlformats.org/officeDocument/2006/relationships/image" Target="../media/image2.png"/><Relationship Id="rId7" Type="http://schemas.openxmlformats.org/officeDocument/2006/relationships/image" Target="../media/image5.png"/><Relationship Id="rId8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126</xdr:row>
      <xdr:rowOff>161925</xdr:rowOff>
    </xdr:from>
    <xdr:ext cx="5362575" cy="3324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409575</xdr:colOff>
      <xdr:row>119</xdr:row>
      <xdr:rowOff>180975</xdr:rowOff>
    </xdr:from>
    <xdr:ext cx="5857875" cy="3629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600075</xdr:colOff>
      <xdr:row>147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904875</xdr:colOff>
      <xdr:row>65</xdr:row>
      <xdr:rowOff>9525</xdr:rowOff>
    </xdr:from>
    <xdr:ext cx="10515600" cy="34480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83</xdr:row>
      <xdr:rowOff>142875</xdr:rowOff>
    </xdr:from>
    <xdr:ext cx="10467975" cy="46672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904875</xdr:colOff>
      <xdr:row>43</xdr:row>
      <xdr:rowOff>180975</xdr:rowOff>
    </xdr:from>
    <xdr:ext cx="10467975" cy="406717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31</xdr:row>
      <xdr:rowOff>38100</xdr:rowOff>
    </xdr:from>
    <xdr:ext cx="10344150" cy="2371725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904875</xdr:colOff>
      <xdr:row>21</xdr:row>
      <xdr:rowOff>133350</xdr:rowOff>
    </xdr:from>
    <xdr:ext cx="11087100" cy="19050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18</xdr:row>
      <xdr:rowOff>190500</xdr:rowOff>
    </xdr:from>
    <xdr:ext cx="90392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276225</xdr:colOff>
      <xdr:row>44</xdr:row>
      <xdr:rowOff>180975</xdr:rowOff>
    </xdr:from>
    <xdr:ext cx="10248900" cy="6324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695325</xdr:colOff>
      <xdr:row>60</xdr:row>
      <xdr:rowOff>133350</xdr:rowOff>
    </xdr:from>
    <xdr:ext cx="9696450" cy="6000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600075</xdr:colOff>
      <xdr:row>91</xdr:row>
      <xdr:rowOff>95250</xdr:rowOff>
    </xdr:from>
    <xdr:ext cx="9086850" cy="56292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4</xdr:row>
      <xdr:rowOff>9525</xdr:rowOff>
    </xdr:from>
    <xdr:ext cx="10925175" cy="6734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666750</xdr:colOff>
      <xdr:row>35</xdr:row>
      <xdr:rowOff>133350</xdr:rowOff>
    </xdr:from>
    <xdr:ext cx="9734550" cy="60198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752475</xdr:colOff>
      <xdr:row>67</xdr:row>
      <xdr:rowOff>171450</xdr:rowOff>
    </xdr:from>
    <xdr:ext cx="10210800" cy="63246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47625</xdr:colOff>
      <xdr:row>66</xdr:row>
      <xdr:rowOff>95250</xdr:rowOff>
    </xdr:from>
    <xdr:ext cx="9963150" cy="61722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600075</xdr:colOff>
      <xdr:row>39</xdr:row>
      <xdr:rowOff>47625</xdr:rowOff>
    </xdr:from>
    <xdr:ext cx="11572875" cy="71532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685800</xdr:colOff>
      <xdr:row>86</xdr:row>
      <xdr:rowOff>19050</xdr:rowOff>
    </xdr:from>
    <xdr:ext cx="12658725" cy="78009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0</xdr:rowOff>
    </xdr:from>
    <xdr:ext cx="9248775" cy="57150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</xdr:colOff>
      <xdr:row>0</xdr:row>
      <xdr:rowOff>190500</xdr:rowOff>
    </xdr:from>
    <xdr:ext cx="9039225" cy="55816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276225</xdr:colOff>
      <xdr:row>1</xdr:row>
      <xdr:rowOff>180975</xdr:rowOff>
    </xdr:from>
    <xdr:ext cx="10248900" cy="63246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695325</xdr:colOff>
      <xdr:row>29</xdr:row>
      <xdr:rowOff>133350</xdr:rowOff>
    </xdr:from>
    <xdr:ext cx="9696450" cy="60007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600075</xdr:colOff>
      <xdr:row>61</xdr:row>
      <xdr:rowOff>95250</xdr:rowOff>
    </xdr:from>
    <xdr:ext cx="9086850" cy="56292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685800</xdr:colOff>
      <xdr:row>91</xdr:row>
      <xdr:rowOff>19050</xdr:rowOff>
    </xdr:from>
    <xdr:ext cx="12658725" cy="78009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27.71"/>
    <col customWidth="1" min="4" max="4" width="24.43"/>
    <col customWidth="1" min="5" max="5" width="28.0"/>
    <col customWidth="1" min="6" max="6" width="23.86"/>
    <col customWidth="1" min="8" max="8" width="25.43"/>
    <col customWidth="1" min="13" max="13" width="20.43"/>
  </cols>
  <sheetData>
    <row r="4">
      <c r="A4" s="1"/>
      <c r="B4" s="2" t="s">
        <v>0</v>
      </c>
      <c r="C4" s="3"/>
      <c r="D4" s="3"/>
      <c r="E4" s="3"/>
      <c r="F4" s="4"/>
      <c r="H4" s="2" t="s">
        <v>1</v>
      </c>
      <c r="I4" s="3"/>
      <c r="J4" s="3"/>
      <c r="K4" s="3"/>
      <c r="L4" s="4"/>
      <c r="M4" s="5" t="s">
        <v>2</v>
      </c>
    </row>
    <row r="5">
      <c r="B5" s="6"/>
      <c r="C5" s="5" t="s">
        <v>3</v>
      </c>
      <c r="D5" s="5" t="s">
        <v>4</v>
      </c>
      <c r="E5" s="5" t="s">
        <v>5</v>
      </c>
      <c r="F5" s="5" t="s">
        <v>6</v>
      </c>
      <c r="H5" s="6"/>
      <c r="I5" s="5" t="s">
        <v>7</v>
      </c>
      <c r="J5" s="5" t="s">
        <v>8</v>
      </c>
      <c r="K5" s="5" t="s">
        <v>9</v>
      </c>
      <c r="L5" s="5" t="s">
        <v>10</v>
      </c>
      <c r="M5" s="6"/>
    </row>
    <row r="6">
      <c r="A6" s="7"/>
      <c r="B6" s="5" t="s">
        <v>11</v>
      </c>
      <c r="C6" s="5" t="s">
        <v>12</v>
      </c>
      <c r="D6" s="5" t="s">
        <v>13</v>
      </c>
      <c r="E6" s="5" t="s">
        <v>14</v>
      </c>
      <c r="F6" s="5" t="s">
        <v>13</v>
      </c>
      <c r="H6" s="5" t="s">
        <v>11</v>
      </c>
      <c r="I6" s="5">
        <f>0.0715/60</f>
        <v>0.001191666667</v>
      </c>
      <c r="J6" s="6"/>
      <c r="K6" s="5">
        <f>0.042/60</f>
        <v>0.0007</v>
      </c>
      <c r="L6" s="6"/>
      <c r="M6" s="5" t="s">
        <v>15</v>
      </c>
    </row>
    <row r="7">
      <c r="A7" s="7"/>
      <c r="B7" s="5" t="s">
        <v>16</v>
      </c>
      <c r="C7" s="5" t="s">
        <v>17</v>
      </c>
      <c r="D7" s="5" t="s">
        <v>13</v>
      </c>
      <c r="E7" s="5" t="s">
        <v>18</v>
      </c>
      <c r="F7" s="5" t="s">
        <v>13</v>
      </c>
      <c r="H7" s="5" t="s">
        <v>19</v>
      </c>
      <c r="I7" s="5" t="s">
        <v>20</v>
      </c>
      <c r="J7" s="5" t="s">
        <v>13</v>
      </c>
      <c r="K7" s="5" t="s">
        <v>21</v>
      </c>
      <c r="L7" s="5" t="s">
        <v>13</v>
      </c>
      <c r="M7" s="6"/>
    </row>
    <row r="8">
      <c r="A8" s="7"/>
      <c r="B8" s="5" t="s">
        <v>22</v>
      </c>
      <c r="C8" s="5" t="s">
        <v>23</v>
      </c>
      <c r="D8" s="5" t="s">
        <v>24</v>
      </c>
      <c r="E8" s="5" t="s">
        <v>25</v>
      </c>
      <c r="F8" s="5" t="s">
        <v>26</v>
      </c>
      <c r="H8" s="5" t="s">
        <v>22</v>
      </c>
      <c r="I8" s="5">
        <v>17.0</v>
      </c>
      <c r="J8" s="5">
        <v>9.48</v>
      </c>
      <c r="K8" s="5">
        <v>10.5</v>
      </c>
      <c r="L8" s="5">
        <v>26.33</v>
      </c>
      <c r="M8" s="5" t="s">
        <v>27</v>
      </c>
    </row>
    <row r="9">
      <c r="A9" s="7"/>
      <c r="B9" s="5" t="s">
        <v>28</v>
      </c>
      <c r="C9" s="8" t="s">
        <v>29</v>
      </c>
      <c r="D9" s="8" t="s">
        <v>30</v>
      </c>
      <c r="E9" s="8" t="s">
        <v>31</v>
      </c>
      <c r="F9" s="8" t="s">
        <v>32</v>
      </c>
      <c r="H9" s="5" t="s">
        <v>28</v>
      </c>
      <c r="I9" s="5">
        <v>45.0</v>
      </c>
      <c r="J9" s="5">
        <v>46.0</v>
      </c>
      <c r="K9" s="5">
        <v>38.0</v>
      </c>
      <c r="L9" s="5">
        <v>76.4</v>
      </c>
      <c r="M9" s="5" t="s">
        <v>27</v>
      </c>
    </row>
    <row r="10">
      <c r="A10" s="7"/>
      <c r="B10" s="5" t="s">
        <v>33</v>
      </c>
      <c r="C10" s="5" t="s">
        <v>34</v>
      </c>
      <c r="D10" s="5">
        <v>0.5322</v>
      </c>
      <c r="E10" s="5" t="s">
        <v>35</v>
      </c>
      <c r="F10" s="5">
        <v>0.8239</v>
      </c>
      <c r="H10" s="5" t="s">
        <v>33</v>
      </c>
      <c r="I10" s="5">
        <v>2.85</v>
      </c>
      <c r="J10" s="5">
        <v>2.46</v>
      </c>
      <c r="K10" s="5">
        <v>2.325</v>
      </c>
      <c r="L10" s="5">
        <v>1.1625</v>
      </c>
      <c r="M10" s="5" t="s">
        <v>27</v>
      </c>
    </row>
    <row r="12">
      <c r="B12" s="2" t="s">
        <v>36</v>
      </c>
      <c r="C12" s="3"/>
      <c r="D12" s="3"/>
      <c r="E12" s="3"/>
      <c r="F12" s="4"/>
      <c r="H12" s="2" t="s">
        <v>37</v>
      </c>
      <c r="I12" s="3"/>
      <c r="J12" s="3"/>
      <c r="K12" s="3"/>
      <c r="L12" s="4"/>
      <c r="M12" s="7"/>
    </row>
    <row r="13">
      <c r="B13" s="6"/>
      <c r="C13" s="5" t="s">
        <v>38</v>
      </c>
      <c r="D13" s="5" t="s">
        <v>39</v>
      </c>
      <c r="E13" s="5" t="s">
        <v>40</v>
      </c>
      <c r="F13" s="5" t="s">
        <v>41</v>
      </c>
      <c r="H13" s="6"/>
      <c r="I13" s="5" t="s">
        <v>7</v>
      </c>
      <c r="J13" s="5" t="s">
        <v>8</v>
      </c>
      <c r="K13" s="5" t="s">
        <v>9</v>
      </c>
      <c r="L13" s="5" t="s">
        <v>10</v>
      </c>
    </row>
    <row r="14">
      <c r="B14" s="5" t="s">
        <v>11</v>
      </c>
      <c r="C14" s="5" t="s">
        <v>42</v>
      </c>
      <c r="D14" s="5" t="s">
        <v>13</v>
      </c>
      <c r="E14" s="5" t="s">
        <v>43</v>
      </c>
      <c r="F14" s="5" t="s">
        <v>13</v>
      </c>
      <c r="H14" s="5" t="s">
        <v>11</v>
      </c>
      <c r="I14" s="5">
        <v>0.2952</v>
      </c>
      <c r="J14" s="6"/>
      <c r="K14" s="5">
        <v>0.12</v>
      </c>
      <c r="L14" s="6"/>
    </row>
    <row r="15">
      <c r="B15" s="5" t="s">
        <v>16</v>
      </c>
      <c r="C15" s="5" t="s">
        <v>44</v>
      </c>
      <c r="D15" s="5" t="s">
        <v>13</v>
      </c>
      <c r="E15" s="5" t="s">
        <v>45</v>
      </c>
      <c r="F15" s="5" t="s">
        <v>13</v>
      </c>
      <c r="H15" s="5" t="s">
        <v>16</v>
      </c>
      <c r="I15" s="5">
        <v>0.12079</v>
      </c>
      <c r="J15" s="5" t="s">
        <v>13</v>
      </c>
      <c r="K15" s="5">
        <v>0.012635</v>
      </c>
      <c r="L15" s="5" t="s">
        <v>13</v>
      </c>
    </row>
    <row r="16">
      <c r="B16" s="5" t="s">
        <v>46</v>
      </c>
      <c r="C16" s="5" t="s">
        <v>47</v>
      </c>
      <c r="D16" s="5" t="s">
        <v>48</v>
      </c>
      <c r="E16" s="5" t="s">
        <v>49</v>
      </c>
      <c r="F16" s="5" t="s">
        <v>50</v>
      </c>
      <c r="H16" s="5" t="s">
        <v>22</v>
      </c>
      <c r="I16" s="5">
        <f>0.13*60</f>
        <v>7.8</v>
      </c>
      <c r="J16" s="5">
        <f>0.08*60</f>
        <v>4.8</v>
      </c>
      <c r="K16" s="5">
        <f>0.03*60</f>
        <v>1.8</v>
      </c>
      <c r="L16" s="5">
        <f>0.06*60</f>
        <v>3.6</v>
      </c>
      <c r="M16" s="7"/>
    </row>
    <row r="17">
      <c r="B17" s="5" t="s">
        <v>28</v>
      </c>
      <c r="C17" s="5" t="s">
        <v>51</v>
      </c>
      <c r="D17" s="5" t="s">
        <v>52</v>
      </c>
      <c r="E17" s="5" t="s">
        <v>53</v>
      </c>
      <c r="F17" s="5" t="s">
        <v>54</v>
      </c>
      <c r="H17" s="5" t="s">
        <v>28</v>
      </c>
      <c r="I17" s="5">
        <f>0.33*60</f>
        <v>19.8</v>
      </c>
      <c r="J17" s="5">
        <f>0.25*60</f>
        <v>15</v>
      </c>
      <c r="K17" s="5">
        <f>0.12*60</f>
        <v>7.2</v>
      </c>
      <c r="L17" s="5">
        <f>0.33*60</f>
        <v>19.8</v>
      </c>
      <c r="M17" s="7"/>
    </row>
    <row r="18">
      <c r="B18" s="5" t="s">
        <v>33</v>
      </c>
      <c r="C18" s="5" t="s">
        <v>55</v>
      </c>
      <c r="D18" s="5">
        <v>0.5828</v>
      </c>
      <c r="E18" s="5" t="s">
        <v>56</v>
      </c>
      <c r="F18" s="5">
        <v>0.76</v>
      </c>
      <c r="H18" s="5" t="s">
        <v>33</v>
      </c>
      <c r="I18" s="5">
        <f>0.13*60</f>
        <v>7.8</v>
      </c>
      <c r="J18" s="5">
        <f>0.02*60</f>
        <v>1.2</v>
      </c>
      <c r="K18" s="5">
        <f>0.054*60</f>
        <v>3.24</v>
      </c>
      <c r="L18" s="5">
        <f>0.053*60</f>
        <v>3.18</v>
      </c>
      <c r="M18" s="7"/>
    </row>
    <row r="21">
      <c r="H21" s="7" t="s">
        <v>57</v>
      </c>
    </row>
    <row r="24">
      <c r="J24" s="6"/>
      <c r="K24" s="5" t="s">
        <v>58</v>
      </c>
    </row>
    <row r="25">
      <c r="J25" s="5" t="s">
        <v>11</v>
      </c>
      <c r="K25" s="5"/>
    </row>
    <row r="26">
      <c r="J26" s="5" t="s">
        <v>16</v>
      </c>
      <c r="K26" s="5">
        <v>0.811</v>
      </c>
    </row>
    <row r="27">
      <c r="J27" s="5" t="s">
        <v>46</v>
      </c>
      <c r="K27" s="5">
        <v>0.917</v>
      </c>
    </row>
    <row r="28">
      <c r="J28" s="5" t="s">
        <v>59</v>
      </c>
      <c r="K28" s="8">
        <v>0.928</v>
      </c>
    </row>
    <row r="29">
      <c r="J29" s="5" t="s">
        <v>33</v>
      </c>
      <c r="K29" s="5">
        <v>0.911</v>
      </c>
    </row>
  </sheetData>
  <mergeCells count="4">
    <mergeCell ref="B4:F4"/>
    <mergeCell ref="H4:L4"/>
    <mergeCell ref="B12:F12"/>
    <mergeCell ref="H12:L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  <col customWidth="1" min="6" max="6" width="20.71"/>
  </cols>
  <sheetData>
    <row r="2">
      <c r="B2" s="2" t="s">
        <v>0</v>
      </c>
      <c r="C2" s="3"/>
      <c r="D2" s="3"/>
      <c r="E2" s="3"/>
      <c r="F2" s="4"/>
      <c r="H2" s="2" t="s">
        <v>1</v>
      </c>
      <c r="I2" s="3"/>
      <c r="J2" s="3"/>
      <c r="K2" s="3"/>
      <c r="L2" s="4"/>
      <c r="M2" s="5" t="s">
        <v>2</v>
      </c>
    </row>
    <row r="3">
      <c r="B3" s="6"/>
      <c r="C3" s="5" t="s">
        <v>3</v>
      </c>
      <c r="D3" s="5" t="s">
        <v>4</v>
      </c>
      <c r="E3" s="5" t="s">
        <v>5</v>
      </c>
      <c r="F3" s="5" t="s">
        <v>6</v>
      </c>
      <c r="H3" s="6"/>
      <c r="I3" s="5" t="s">
        <v>7</v>
      </c>
      <c r="J3" s="5" t="s">
        <v>8</v>
      </c>
      <c r="K3" s="5" t="s">
        <v>9</v>
      </c>
      <c r="L3" s="5" t="s">
        <v>10</v>
      </c>
      <c r="M3" s="6"/>
    </row>
    <row r="4">
      <c r="B4" s="5" t="s">
        <v>11</v>
      </c>
      <c r="C4" s="5"/>
      <c r="D4" s="5" t="s">
        <v>13</v>
      </c>
      <c r="E4" s="6"/>
      <c r="F4" s="5" t="s">
        <v>13</v>
      </c>
      <c r="H4" s="5" t="s">
        <v>11</v>
      </c>
      <c r="I4" s="5">
        <f>0.0715/60</f>
        <v>0.001191666667</v>
      </c>
      <c r="J4" s="6"/>
      <c r="K4" s="5">
        <f>0.042/60</f>
        <v>0.0007</v>
      </c>
      <c r="L4" s="6"/>
      <c r="M4" s="5" t="s">
        <v>15</v>
      </c>
    </row>
    <row r="5">
      <c r="B5" s="5" t="s">
        <v>16</v>
      </c>
      <c r="C5" s="5" t="s">
        <v>17</v>
      </c>
      <c r="D5" s="5" t="s">
        <v>13</v>
      </c>
      <c r="E5" s="5" t="s">
        <v>18</v>
      </c>
      <c r="F5" s="5" t="s">
        <v>13</v>
      </c>
      <c r="H5" s="5" t="s">
        <v>19</v>
      </c>
      <c r="I5" s="5" t="s">
        <v>20</v>
      </c>
      <c r="J5" s="5" t="s">
        <v>13</v>
      </c>
      <c r="K5" s="5" t="s">
        <v>21</v>
      </c>
      <c r="L5" s="5" t="s">
        <v>13</v>
      </c>
      <c r="M5" s="6"/>
    </row>
    <row r="6">
      <c r="B6" s="5" t="s">
        <v>22</v>
      </c>
      <c r="C6" s="5" t="s">
        <v>23</v>
      </c>
      <c r="D6" s="5" t="s">
        <v>24</v>
      </c>
      <c r="E6" s="5" t="s">
        <v>25</v>
      </c>
      <c r="F6" s="5" t="s">
        <v>26</v>
      </c>
      <c r="H6" s="5" t="s">
        <v>22</v>
      </c>
      <c r="I6" s="5">
        <v>17.0</v>
      </c>
      <c r="J6" s="5">
        <v>9.48</v>
      </c>
      <c r="K6" s="5">
        <v>10.5</v>
      </c>
      <c r="L6" s="5">
        <v>26.33</v>
      </c>
      <c r="M6" s="5" t="s">
        <v>27</v>
      </c>
    </row>
    <row r="7">
      <c r="B7" s="5" t="s">
        <v>28</v>
      </c>
      <c r="C7" s="8" t="s">
        <v>29</v>
      </c>
      <c r="D7" s="8" t="s">
        <v>30</v>
      </c>
      <c r="E7" s="8" t="s">
        <v>31</v>
      </c>
      <c r="F7" s="8" t="s">
        <v>32</v>
      </c>
      <c r="H7" s="5" t="s">
        <v>28</v>
      </c>
      <c r="I7" s="5">
        <v>45.0</v>
      </c>
      <c r="J7" s="5">
        <v>46.0</v>
      </c>
      <c r="K7" s="5">
        <v>38.0</v>
      </c>
      <c r="L7" s="5">
        <v>76.4</v>
      </c>
      <c r="M7" s="5" t="s">
        <v>27</v>
      </c>
    </row>
    <row r="8">
      <c r="B8" s="5" t="s">
        <v>33</v>
      </c>
      <c r="C8" s="5" t="s">
        <v>34</v>
      </c>
      <c r="D8" s="5">
        <v>0.5322</v>
      </c>
      <c r="E8" s="5" t="s">
        <v>35</v>
      </c>
      <c r="F8" s="5">
        <v>0.8239</v>
      </c>
      <c r="H8" s="5" t="s">
        <v>33</v>
      </c>
      <c r="I8" s="5">
        <v>2.85</v>
      </c>
      <c r="J8" s="5">
        <v>2.46</v>
      </c>
      <c r="K8" s="5">
        <v>2.325</v>
      </c>
      <c r="L8" s="5">
        <v>1.1625</v>
      </c>
      <c r="M8" s="5" t="s">
        <v>27</v>
      </c>
    </row>
    <row r="10">
      <c r="B10" s="2" t="s">
        <v>36</v>
      </c>
      <c r="C10" s="3"/>
      <c r="D10" s="3"/>
      <c r="E10" s="3"/>
      <c r="F10" s="4"/>
      <c r="H10" s="2" t="s">
        <v>37</v>
      </c>
      <c r="I10" s="3"/>
      <c r="J10" s="3"/>
      <c r="K10" s="3"/>
      <c r="L10" s="4"/>
      <c r="M10" s="7"/>
    </row>
    <row r="11">
      <c r="B11" s="6"/>
      <c r="C11" s="5" t="s">
        <v>38</v>
      </c>
      <c r="D11" s="5" t="s">
        <v>39</v>
      </c>
      <c r="E11" s="5" t="s">
        <v>40</v>
      </c>
      <c r="F11" s="5" t="s">
        <v>41</v>
      </c>
      <c r="H11" s="6"/>
      <c r="I11" s="5" t="s">
        <v>7</v>
      </c>
      <c r="J11" s="5" t="s">
        <v>8</v>
      </c>
      <c r="K11" s="5" t="s">
        <v>9</v>
      </c>
      <c r="L11" s="5" t="s">
        <v>10</v>
      </c>
    </row>
    <row r="12">
      <c r="B12" s="5" t="s">
        <v>11</v>
      </c>
      <c r="C12" s="5" t="s">
        <v>42</v>
      </c>
      <c r="D12" s="5" t="s">
        <v>13</v>
      </c>
      <c r="E12" s="5" t="s">
        <v>43</v>
      </c>
      <c r="F12" s="5" t="s">
        <v>13</v>
      </c>
      <c r="H12" s="5" t="s">
        <v>11</v>
      </c>
      <c r="I12" s="6"/>
      <c r="J12" s="6"/>
      <c r="K12" s="6"/>
      <c r="L12" s="6"/>
    </row>
    <row r="13">
      <c r="B13" s="5" t="s">
        <v>16</v>
      </c>
      <c r="C13" s="5" t="s">
        <v>44</v>
      </c>
      <c r="D13" s="5" t="s">
        <v>13</v>
      </c>
      <c r="E13" s="5" t="s">
        <v>45</v>
      </c>
      <c r="F13" s="5" t="s">
        <v>13</v>
      </c>
      <c r="H13" s="5" t="s">
        <v>16</v>
      </c>
      <c r="I13" s="5">
        <v>0.12079</v>
      </c>
      <c r="J13" s="5" t="s">
        <v>13</v>
      </c>
      <c r="K13" s="5">
        <v>0.012635</v>
      </c>
      <c r="L13" s="5" t="s">
        <v>13</v>
      </c>
    </row>
    <row r="14">
      <c r="B14" s="5" t="s">
        <v>46</v>
      </c>
      <c r="C14" s="5" t="s">
        <v>47</v>
      </c>
      <c r="D14" s="5" t="s">
        <v>48</v>
      </c>
      <c r="E14" s="5" t="s">
        <v>49</v>
      </c>
      <c r="F14" s="5" t="s">
        <v>50</v>
      </c>
      <c r="H14" s="5" t="s">
        <v>22</v>
      </c>
      <c r="I14" s="5">
        <f>0.13*60</f>
        <v>7.8</v>
      </c>
      <c r="J14" s="5">
        <f>0.08*60</f>
        <v>4.8</v>
      </c>
      <c r="K14" s="5">
        <f>0.03*60</f>
        <v>1.8</v>
      </c>
      <c r="L14" s="5">
        <f>0.06*60</f>
        <v>3.6</v>
      </c>
      <c r="M14" s="7"/>
    </row>
    <row r="15">
      <c r="B15" s="5" t="s">
        <v>28</v>
      </c>
      <c r="C15" s="5" t="s">
        <v>51</v>
      </c>
      <c r="D15" s="5" t="s">
        <v>52</v>
      </c>
      <c r="E15" s="5" t="s">
        <v>53</v>
      </c>
      <c r="F15" s="5" t="s">
        <v>54</v>
      </c>
      <c r="H15" s="5" t="s">
        <v>28</v>
      </c>
      <c r="I15" s="5">
        <f>0.33*60</f>
        <v>19.8</v>
      </c>
      <c r="J15" s="5">
        <f>0.25*60</f>
        <v>15</v>
      </c>
      <c r="K15" s="5">
        <f>0.12*60</f>
        <v>7.2</v>
      </c>
      <c r="L15" s="5">
        <f>0.33*60</f>
        <v>19.8</v>
      </c>
      <c r="M15" s="7"/>
    </row>
    <row r="16">
      <c r="B16" s="5" t="s">
        <v>33</v>
      </c>
      <c r="C16" s="5" t="s">
        <v>55</v>
      </c>
      <c r="D16" s="5">
        <v>0.5828</v>
      </c>
      <c r="E16" s="5" t="s">
        <v>56</v>
      </c>
      <c r="F16" s="5">
        <v>0.76</v>
      </c>
      <c r="H16" s="5" t="s">
        <v>33</v>
      </c>
      <c r="I16" s="5">
        <f>0.13*60</f>
        <v>7.8</v>
      </c>
      <c r="J16" s="5">
        <f>0.02*60</f>
        <v>1.2</v>
      </c>
      <c r="K16" s="5">
        <f>0.054*60</f>
        <v>3.24</v>
      </c>
      <c r="L16" s="5">
        <f>0.053*60</f>
        <v>3.18</v>
      </c>
      <c r="M16" s="7"/>
    </row>
    <row r="27">
      <c r="B27" s="2" t="s">
        <v>0</v>
      </c>
      <c r="C27" s="3"/>
      <c r="D27" s="3"/>
      <c r="E27" s="3"/>
      <c r="F27" s="4"/>
    </row>
    <row r="28">
      <c r="B28" s="6"/>
      <c r="C28" s="5" t="s">
        <v>3</v>
      </c>
      <c r="D28" s="5" t="s">
        <v>4</v>
      </c>
      <c r="E28" s="5" t="s">
        <v>5</v>
      </c>
      <c r="F28" s="5" t="s">
        <v>6</v>
      </c>
    </row>
    <row r="29">
      <c r="B29" s="5" t="s">
        <v>11</v>
      </c>
      <c r="C29" s="5" t="s">
        <v>12</v>
      </c>
      <c r="D29" s="5" t="s">
        <v>13</v>
      </c>
      <c r="E29" s="5" t="s">
        <v>14</v>
      </c>
      <c r="F29" s="5" t="s">
        <v>13</v>
      </c>
    </row>
    <row r="30">
      <c r="B30" s="5" t="s">
        <v>16</v>
      </c>
      <c r="C30" s="5" t="s">
        <v>17</v>
      </c>
      <c r="D30" s="5" t="s">
        <v>13</v>
      </c>
      <c r="E30" s="5" t="s">
        <v>18</v>
      </c>
      <c r="F30" s="5" t="s">
        <v>13</v>
      </c>
    </row>
    <row r="31">
      <c r="B31" s="5" t="s">
        <v>22</v>
      </c>
      <c r="C31" s="5" t="s">
        <v>23</v>
      </c>
      <c r="D31" s="5">
        <v>0.5653</v>
      </c>
      <c r="E31" s="5" t="s">
        <v>25</v>
      </c>
      <c r="F31" s="5" t="s">
        <v>26</v>
      </c>
    </row>
    <row r="32">
      <c r="B32" s="5" t="s">
        <v>28</v>
      </c>
      <c r="C32" s="8" t="s">
        <v>29</v>
      </c>
      <c r="D32" s="8">
        <v>0.5324</v>
      </c>
      <c r="E32" s="8" t="s">
        <v>31</v>
      </c>
      <c r="F32" s="8" t="s">
        <v>32</v>
      </c>
    </row>
    <row r="33">
      <c r="B33" s="5" t="s">
        <v>33</v>
      </c>
      <c r="C33" s="5" t="s">
        <v>34</v>
      </c>
      <c r="D33" s="5">
        <v>0.5322</v>
      </c>
      <c r="E33" s="5" t="s">
        <v>35</v>
      </c>
      <c r="F33" s="5">
        <v>0.8239</v>
      </c>
    </row>
    <row r="35">
      <c r="E35" s="6"/>
      <c r="F35" s="5" t="s">
        <v>58</v>
      </c>
      <c r="G35" s="5" t="s">
        <v>60</v>
      </c>
    </row>
    <row r="36">
      <c r="E36" s="5" t="s">
        <v>11</v>
      </c>
      <c r="F36" s="5">
        <v>0.841</v>
      </c>
      <c r="G36" s="5">
        <v>0.8723</v>
      </c>
    </row>
    <row r="37">
      <c r="E37" s="5" t="s">
        <v>16</v>
      </c>
      <c r="F37" s="5">
        <v>0.811</v>
      </c>
      <c r="G37" s="5">
        <v>0.8464</v>
      </c>
    </row>
    <row r="38">
      <c r="E38" s="5" t="s">
        <v>61</v>
      </c>
      <c r="F38" s="5">
        <v>0.917</v>
      </c>
      <c r="G38" s="5">
        <v>0.9321</v>
      </c>
    </row>
    <row r="39">
      <c r="E39" s="5" t="s">
        <v>62</v>
      </c>
      <c r="F39" s="8">
        <v>0.928</v>
      </c>
      <c r="G39" s="8">
        <v>0.942</v>
      </c>
    </row>
    <row r="40">
      <c r="E40" s="5" t="s">
        <v>33</v>
      </c>
      <c r="F40" s="5">
        <v>0.911</v>
      </c>
      <c r="G40" s="5">
        <v>0.927</v>
      </c>
    </row>
    <row r="43">
      <c r="E43" s="6"/>
      <c r="F43" s="5" t="s">
        <v>63</v>
      </c>
    </row>
    <row r="44">
      <c r="E44" s="5"/>
      <c r="F44" s="5"/>
    </row>
    <row r="45">
      <c r="E45" s="5"/>
      <c r="F45" s="5"/>
    </row>
    <row r="46">
      <c r="E46" s="5" t="s">
        <v>22</v>
      </c>
      <c r="F46" s="5">
        <v>0.5653</v>
      </c>
    </row>
    <row r="47">
      <c r="E47" s="5" t="s">
        <v>28</v>
      </c>
      <c r="F47" s="8">
        <v>0.5324</v>
      </c>
    </row>
    <row r="48">
      <c r="E48" s="5" t="s">
        <v>33</v>
      </c>
      <c r="F48" s="5">
        <v>0.5322</v>
      </c>
    </row>
    <row r="52">
      <c r="E52" s="6"/>
      <c r="F52" s="5"/>
    </row>
    <row r="53">
      <c r="E53" s="5"/>
      <c r="F53" s="5"/>
    </row>
    <row r="54">
      <c r="B54" s="6"/>
      <c r="C54" s="5"/>
      <c r="E54" s="5"/>
      <c r="F54" s="5"/>
    </row>
    <row r="55">
      <c r="B55" s="5"/>
      <c r="C55" s="5"/>
      <c r="E55" s="5"/>
      <c r="F55" s="5"/>
    </row>
    <row r="56">
      <c r="B56" s="5"/>
      <c r="C56" s="5"/>
      <c r="E56" s="5"/>
      <c r="F56" s="8"/>
    </row>
    <row r="57">
      <c r="B57" s="5"/>
      <c r="C57" s="5"/>
      <c r="E57" s="5"/>
      <c r="F57" s="5"/>
    </row>
    <row r="58">
      <c r="B58" s="5"/>
      <c r="C58" s="8"/>
    </row>
    <row r="59">
      <c r="B59" s="5"/>
      <c r="C59" s="5"/>
    </row>
    <row r="66">
      <c r="E66" s="6"/>
      <c r="F66" s="5" t="s">
        <v>64</v>
      </c>
      <c r="G66" s="5" t="s">
        <v>65</v>
      </c>
    </row>
    <row r="67">
      <c r="E67" s="5" t="s">
        <v>11</v>
      </c>
      <c r="F67" s="5">
        <v>0.4732</v>
      </c>
      <c r="G67" s="5">
        <v>0.6058</v>
      </c>
    </row>
    <row r="68">
      <c r="E68" s="5" t="s">
        <v>16</v>
      </c>
      <c r="F68" s="5">
        <v>0.5154</v>
      </c>
      <c r="G68" s="5">
        <v>0.44403</v>
      </c>
    </row>
    <row r="69">
      <c r="E69" s="5" t="s">
        <v>61</v>
      </c>
      <c r="F69" s="5">
        <v>0.4976</v>
      </c>
      <c r="G69" s="5">
        <v>0.5422</v>
      </c>
    </row>
    <row r="70">
      <c r="E70" s="5" t="s">
        <v>62</v>
      </c>
      <c r="F70" s="8">
        <v>0.4537</v>
      </c>
      <c r="G70" s="8">
        <v>0.6242</v>
      </c>
    </row>
    <row r="71">
      <c r="E71" s="5" t="s">
        <v>33</v>
      </c>
      <c r="F71" s="5">
        <v>0.5235</v>
      </c>
      <c r="G71" s="5">
        <v>0.4243</v>
      </c>
    </row>
    <row r="84">
      <c r="F84" s="5" t="s">
        <v>66</v>
      </c>
    </row>
    <row r="85">
      <c r="E85" s="5"/>
      <c r="F85" s="5"/>
    </row>
    <row r="86">
      <c r="E86" s="5"/>
      <c r="F86" s="5"/>
    </row>
    <row r="87">
      <c r="E87" s="5" t="s">
        <v>22</v>
      </c>
      <c r="F87" s="5">
        <v>0.5278</v>
      </c>
    </row>
    <row r="88">
      <c r="E88" s="5" t="s">
        <v>28</v>
      </c>
      <c r="F88" s="8">
        <v>0.4678</v>
      </c>
    </row>
    <row r="89">
      <c r="E89" s="5" t="s">
        <v>33</v>
      </c>
      <c r="F89" s="5">
        <v>0.8239</v>
      </c>
    </row>
  </sheetData>
  <mergeCells count="5">
    <mergeCell ref="B2:F2"/>
    <mergeCell ref="H2:L2"/>
    <mergeCell ref="B10:F10"/>
    <mergeCell ref="H10:L10"/>
    <mergeCell ref="B27:F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</cols>
  <sheetData>
    <row r="2">
      <c r="A2" s="2" t="s">
        <v>36</v>
      </c>
      <c r="B2" s="3"/>
      <c r="C2" s="3"/>
      <c r="D2" s="3"/>
      <c r="E2" s="4"/>
    </row>
    <row r="3">
      <c r="A3" s="6"/>
      <c r="B3" s="5" t="s">
        <v>38</v>
      </c>
      <c r="C3" s="5" t="s">
        <v>39</v>
      </c>
      <c r="D3" s="5" t="s">
        <v>40</v>
      </c>
      <c r="E3" s="5" t="s">
        <v>41</v>
      </c>
    </row>
    <row r="4">
      <c r="A4" s="5" t="s">
        <v>11</v>
      </c>
      <c r="B4" s="5" t="s">
        <v>42</v>
      </c>
      <c r="C4" s="5" t="s">
        <v>13</v>
      </c>
      <c r="D4" s="5" t="s">
        <v>43</v>
      </c>
      <c r="E4" s="5" t="s">
        <v>13</v>
      </c>
    </row>
    <row r="5">
      <c r="A5" s="5" t="s">
        <v>16</v>
      </c>
      <c r="B5" s="5" t="s">
        <v>44</v>
      </c>
      <c r="C5" s="5" t="s">
        <v>13</v>
      </c>
      <c r="D5" s="5" t="s">
        <v>45</v>
      </c>
      <c r="E5" s="5" t="s">
        <v>13</v>
      </c>
    </row>
    <row r="6">
      <c r="A6" s="5" t="s">
        <v>67</v>
      </c>
      <c r="B6" s="5" t="s">
        <v>47</v>
      </c>
      <c r="C6" s="5" t="s">
        <v>48</v>
      </c>
      <c r="D6" s="5" t="s">
        <v>49</v>
      </c>
      <c r="E6" s="5" t="s">
        <v>50</v>
      </c>
    </row>
    <row r="7">
      <c r="A7" s="5" t="s">
        <v>62</v>
      </c>
      <c r="B7" s="5" t="s">
        <v>51</v>
      </c>
      <c r="C7" s="5" t="s">
        <v>52</v>
      </c>
      <c r="D7" s="5" t="s">
        <v>53</v>
      </c>
      <c r="E7" s="5" t="s">
        <v>54</v>
      </c>
    </row>
    <row r="8">
      <c r="A8" s="5" t="s">
        <v>33</v>
      </c>
      <c r="B8" s="5" t="s">
        <v>55</v>
      </c>
      <c r="C8" s="5">
        <v>0.5828</v>
      </c>
      <c r="D8" s="5" t="s">
        <v>56</v>
      </c>
      <c r="E8" s="5">
        <v>0.76</v>
      </c>
    </row>
    <row r="17">
      <c r="A17" s="6"/>
      <c r="B17" s="5" t="s">
        <v>58</v>
      </c>
      <c r="C17" s="7" t="s">
        <v>60</v>
      </c>
    </row>
    <row r="18">
      <c r="A18" s="5" t="s">
        <v>11</v>
      </c>
      <c r="B18" s="5">
        <v>0.796</v>
      </c>
      <c r="C18" s="7">
        <v>0.8459</v>
      </c>
    </row>
    <row r="19">
      <c r="A19" s="5" t="s">
        <v>16</v>
      </c>
      <c r="B19" s="5">
        <v>0.785</v>
      </c>
      <c r="C19" s="7">
        <v>0.8795</v>
      </c>
    </row>
    <row r="20">
      <c r="A20" s="5" t="s">
        <v>67</v>
      </c>
      <c r="B20" s="5">
        <v>0.894</v>
      </c>
      <c r="C20" s="7">
        <v>0.9167</v>
      </c>
    </row>
    <row r="21">
      <c r="A21" s="5" t="s">
        <v>62</v>
      </c>
      <c r="B21" s="5">
        <v>0.918</v>
      </c>
      <c r="C21" s="7">
        <v>0.9358</v>
      </c>
    </row>
    <row r="22">
      <c r="A22" s="5" t="s">
        <v>33</v>
      </c>
      <c r="B22" s="5">
        <v>0.875</v>
      </c>
      <c r="C22" s="7">
        <v>0.8751</v>
      </c>
    </row>
    <row r="32">
      <c r="B32" s="5" t="s">
        <v>63</v>
      </c>
    </row>
    <row r="33">
      <c r="A33" s="5"/>
      <c r="B33" s="5"/>
    </row>
    <row r="34">
      <c r="A34" s="5"/>
      <c r="B34" s="5"/>
    </row>
    <row r="35">
      <c r="A35" s="5" t="s">
        <v>46</v>
      </c>
      <c r="B35" s="5">
        <v>0.5038</v>
      </c>
    </row>
    <row r="36">
      <c r="A36" s="5" t="s">
        <v>28</v>
      </c>
      <c r="B36" s="5">
        <v>0.5332</v>
      </c>
    </row>
    <row r="37">
      <c r="A37" s="5" t="s">
        <v>33</v>
      </c>
      <c r="B37" s="5">
        <v>0.5828</v>
      </c>
    </row>
    <row r="50">
      <c r="B50" s="5" t="s">
        <v>40</v>
      </c>
      <c r="C50" s="7" t="s">
        <v>65</v>
      </c>
    </row>
    <row r="51">
      <c r="A51" s="5" t="s">
        <v>11</v>
      </c>
      <c r="B51" s="5">
        <v>0.5284</v>
      </c>
      <c r="C51" s="7">
        <v>0.4949</v>
      </c>
    </row>
    <row r="52">
      <c r="A52" s="5" t="s">
        <v>16</v>
      </c>
      <c r="B52" s="5">
        <v>0.518987</v>
      </c>
      <c r="C52" s="7">
        <v>0.683333</v>
      </c>
    </row>
    <row r="53">
      <c r="A53" s="5" t="s">
        <v>67</v>
      </c>
      <c r="B53" s="5">
        <v>0.5491</v>
      </c>
      <c r="C53" s="7">
        <v>0.6101</v>
      </c>
    </row>
    <row r="54">
      <c r="A54" s="5" t="s">
        <v>62</v>
      </c>
      <c r="B54" s="5">
        <v>0.4873</v>
      </c>
      <c r="C54" s="7">
        <v>0.6553</v>
      </c>
    </row>
    <row r="55">
      <c r="A55" s="5" t="s">
        <v>33</v>
      </c>
      <c r="B55" s="5">
        <v>0.551</v>
      </c>
      <c r="C55" s="7">
        <v>0.549</v>
      </c>
    </row>
    <row r="70">
      <c r="B70" s="5" t="s">
        <v>66</v>
      </c>
    </row>
    <row r="71">
      <c r="A71" s="5"/>
      <c r="B71" s="5"/>
    </row>
    <row r="72">
      <c r="A72" s="5"/>
      <c r="B72" s="5"/>
    </row>
    <row r="73">
      <c r="A73" s="5" t="s">
        <v>46</v>
      </c>
      <c r="B73" s="5">
        <v>0.57</v>
      </c>
    </row>
    <row r="74">
      <c r="A74" s="5" t="s">
        <v>28</v>
      </c>
      <c r="B74" s="5">
        <v>0.617</v>
      </c>
    </row>
    <row r="75">
      <c r="A75" s="5" t="s">
        <v>33</v>
      </c>
      <c r="B75" s="5">
        <v>0.76</v>
      </c>
    </row>
  </sheetData>
  <mergeCells count="1"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9">
      <c r="B9" s="2" t="s">
        <v>37</v>
      </c>
      <c r="C9" s="3"/>
      <c r="D9" s="3"/>
      <c r="E9" s="3"/>
      <c r="F9" s="4"/>
    </row>
    <row r="10">
      <c r="B10" s="6"/>
      <c r="C10" s="5" t="s">
        <v>7</v>
      </c>
      <c r="D10" s="5" t="s">
        <v>8</v>
      </c>
      <c r="E10" s="5" t="s">
        <v>9</v>
      </c>
      <c r="F10" s="5" t="s">
        <v>10</v>
      </c>
    </row>
    <row r="11">
      <c r="B11" s="5" t="s">
        <v>11</v>
      </c>
      <c r="C11" s="5">
        <v>0.2952</v>
      </c>
      <c r="D11" s="6"/>
      <c r="E11" s="5">
        <v>0.12</v>
      </c>
      <c r="F11" s="6"/>
    </row>
    <row r="12">
      <c r="B12" s="5" t="s">
        <v>16</v>
      </c>
      <c r="C12" s="5">
        <v>0.12079</v>
      </c>
      <c r="D12" s="5"/>
      <c r="E12" s="5">
        <v>0.012635</v>
      </c>
      <c r="F12" s="5"/>
    </row>
    <row r="13">
      <c r="B13" s="5" t="s">
        <v>67</v>
      </c>
      <c r="C13" s="5">
        <f>0.13*60</f>
        <v>7.8</v>
      </c>
      <c r="D13" s="5">
        <f>0.08*60</f>
        <v>4.8</v>
      </c>
      <c r="E13" s="5">
        <f>0.03*60</f>
        <v>1.8</v>
      </c>
      <c r="F13" s="5">
        <f>0.06*60</f>
        <v>3.6</v>
      </c>
    </row>
    <row r="14">
      <c r="B14" s="5" t="s">
        <v>59</v>
      </c>
      <c r="C14" s="5">
        <f>0.33*60</f>
        <v>19.8</v>
      </c>
      <c r="D14" s="5">
        <f>0.25*60</f>
        <v>15</v>
      </c>
      <c r="E14" s="5">
        <f>0.12*60</f>
        <v>7.2</v>
      </c>
      <c r="F14" s="5">
        <f>0.33*60</f>
        <v>19.8</v>
      </c>
    </row>
    <row r="15">
      <c r="B15" s="5" t="s">
        <v>33</v>
      </c>
      <c r="C15" s="5">
        <f>0.13*60</f>
        <v>7.8</v>
      </c>
      <c r="D15" s="5">
        <f>0.02*60</f>
        <v>1.2</v>
      </c>
      <c r="E15" s="5">
        <f>0.054*60</f>
        <v>3.24</v>
      </c>
      <c r="F15" s="5">
        <f>0.053*60</f>
        <v>3.18</v>
      </c>
    </row>
    <row r="39">
      <c r="B39" s="2" t="s">
        <v>68</v>
      </c>
      <c r="C39" s="3"/>
      <c r="D39" s="3"/>
      <c r="E39" s="3"/>
      <c r="F39" s="4"/>
      <c r="G39" s="5" t="s">
        <v>2</v>
      </c>
    </row>
    <row r="40">
      <c r="B40" s="6"/>
      <c r="C40" s="5" t="s">
        <v>7</v>
      </c>
      <c r="D40" s="5" t="s">
        <v>8</v>
      </c>
      <c r="E40" s="5" t="s">
        <v>9</v>
      </c>
      <c r="F40" s="5" t="s">
        <v>10</v>
      </c>
      <c r="G40" s="6"/>
    </row>
    <row r="41">
      <c r="B41" s="5" t="s">
        <v>11</v>
      </c>
      <c r="C41" s="5">
        <f>0.0715</f>
        <v>0.0715</v>
      </c>
      <c r="D41" s="6"/>
      <c r="E41" s="5">
        <f>0.042</f>
        <v>0.042</v>
      </c>
      <c r="F41" s="6"/>
      <c r="G41" s="5" t="s">
        <v>15</v>
      </c>
    </row>
    <row r="42">
      <c r="B42" s="5" t="s">
        <v>16</v>
      </c>
      <c r="C42" s="5">
        <v>1.648</v>
      </c>
      <c r="D42" s="5" t="s">
        <v>13</v>
      </c>
      <c r="E42" s="5">
        <v>1.1324</v>
      </c>
      <c r="F42" s="5" t="s">
        <v>13</v>
      </c>
      <c r="G42" s="6"/>
    </row>
    <row r="43">
      <c r="B43" s="5" t="s">
        <v>69</v>
      </c>
      <c r="C43" s="5">
        <f>17*60</f>
        <v>1020</v>
      </c>
      <c r="D43" s="5">
        <f>9.48*60</f>
        <v>568.8</v>
      </c>
      <c r="E43" s="5">
        <f>10.5*60</f>
        <v>630</v>
      </c>
      <c r="F43" s="5">
        <v>1206.0</v>
      </c>
      <c r="G43" s="5" t="s">
        <v>27</v>
      </c>
    </row>
    <row r="44">
      <c r="B44" s="5" t="s">
        <v>70</v>
      </c>
      <c r="C44" s="5">
        <f>45*60</f>
        <v>2700</v>
      </c>
      <c r="D44" s="5">
        <f>46*60</f>
        <v>2760</v>
      </c>
      <c r="E44" s="5">
        <f>38*60</f>
        <v>2280</v>
      </c>
      <c r="F44" s="5">
        <v>3012.0</v>
      </c>
      <c r="G44" s="5" t="s">
        <v>27</v>
      </c>
    </row>
    <row r="45">
      <c r="B45" s="5" t="s">
        <v>33</v>
      </c>
      <c r="C45" s="5">
        <f>2.85*60</f>
        <v>171</v>
      </c>
      <c r="D45" s="5">
        <f>2.46*60</f>
        <v>147.6</v>
      </c>
      <c r="E45" s="5">
        <f>2.325*60</f>
        <v>139.5</v>
      </c>
      <c r="F45" s="5">
        <f>1.1625*60</f>
        <v>69.75</v>
      </c>
      <c r="G45" s="5" t="s">
        <v>27</v>
      </c>
    </row>
  </sheetData>
  <mergeCells count="2">
    <mergeCell ref="B9:F9"/>
    <mergeCell ref="B39:F3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