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emf" ContentType="image/x-emf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checkCompatibility="1" autoCompressPictures="0"/>
  <bookViews>
    <workbookView xWindow="0" yWindow="0" windowWidth="25600" windowHeight="16060" tabRatio="500" activeTab="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Sheet1!$A$1:$J$135</definedName>
    <definedName name="_xlnm.Print_Area" localSheetId="1">Sheet2!$J$1:$O$40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3" l="1"/>
  <c r="K21" i="3"/>
  <c r="K20" i="3"/>
  <c r="B38" i="3"/>
  <c r="K15" i="3"/>
  <c r="K13" i="3"/>
  <c r="K12" i="3"/>
  <c r="K5" i="3"/>
  <c r="K4" i="3"/>
  <c r="B1" i="3"/>
  <c r="K3" i="3"/>
  <c r="K2" i="3"/>
  <c r="B31" i="3"/>
  <c r="B18" i="3"/>
  <c r="B14" i="3"/>
  <c r="C22" i="2"/>
  <c r="C23" i="2"/>
  <c r="C24" i="2"/>
  <c r="C25" i="2"/>
  <c r="D23" i="2"/>
  <c r="D24" i="2"/>
  <c r="D25" i="2"/>
  <c r="D26" i="2"/>
  <c r="D27" i="2"/>
  <c r="D28" i="2"/>
  <c r="D29" i="2"/>
  <c r="D22" i="2"/>
  <c r="E22" i="2"/>
  <c r="E23" i="2"/>
  <c r="E24" i="2"/>
  <c r="E25" i="2"/>
  <c r="E26" i="2"/>
  <c r="E27" i="2"/>
  <c r="E28" i="2"/>
  <c r="E29" i="2"/>
  <c r="E31" i="2"/>
</calcChain>
</file>

<file path=xl/sharedStrings.xml><?xml version="1.0" encoding="utf-8"?>
<sst xmlns="http://schemas.openxmlformats.org/spreadsheetml/2006/main" count="652" uniqueCount="320">
  <si>
    <t>Connecting Chassis</t>
  </si>
  <si>
    <t>Signals</t>
  </si>
  <si>
    <t>STS-2 Interface - 1</t>
  </si>
  <si>
    <t>U</t>
  </si>
  <si>
    <t>V</t>
  </si>
  <si>
    <t>W</t>
  </si>
  <si>
    <t>X</t>
  </si>
  <si>
    <t>Y</t>
  </si>
  <si>
    <t>Z</t>
  </si>
  <si>
    <t>CalSW</t>
  </si>
  <si>
    <t>SigSel</t>
  </si>
  <si>
    <t>Period</t>
  </si>
  <si>
    <t>Autozero</t>
  </si>
  <si>
    <t>STS-2 Interface - 2</t>
  </si>
  <si>
    <t>STS-2 Interface - 3</t>
  </si>
  <si>
    <t>STS-2 Interface - 4</t>
  </si>
  <si>
    <t>Signal Type</t>
  </si>
  <si>
    <t>D-sub, 15-pin, M</t>
  </si>
  <si>
    <t>D-sub, 9-pin, F</t>
  </si>
  <si>
    <t>Terminated to</t>
  </si>
  <si>
    <t>internal slow control</t>
  </si>
  <si>
    <t>pass thru to AA</t>
  </si>
  <si>
    <t>-</t>
  </si>
  <si>
    <t>Connector Type on Slow Interface Panel</t>
  </si>
  <si>
    <t>Bypass Connector</t>
  </si>
  <si>
    <t>D-sub, 9-pin, MF, Connectro 2 - pin 3,8</t>
  </si>
  <si>
    <t>D-sub, 9-pin, MF, Connectro 2 - pin 4,9</t>
  </si>
  <si>
    <t>D-sub, 9-pin, MF, Connectro 3 - pin 1,6</t>
  </si>
  <si>
    <t>D-sub, 9-pin, MF, Connectro 3 - pin 2,7</t>
  </si>
  <si>
    <t>D-sub, 9-pin, MF, Connectro 3 - pin 3,8</t>
  </si>
  <si>
    <t>D-sub, 9-pin, MF, Connectro 3 - pin 4,9</t>
  </si>
  <si>
    <t>ISC VGA Chassis</t>
  </si>
  <si>
    <t>D-sub, 37-pin, F</t>
  </si>
  <si>
    <t>24dB gain, Ch 1</t>
  </si>
  <si>
    <t>12dB gain, Ch 1</t>
  </si>
  <si>
    <t>6dB gain, Ch 1</t>
  </si>
  <si>
    <t>3dB gain, Ch 1</t>
  </si>
  <si>
    <t>PoleZero1, Ch 1</t>
  </si>
  <si>
    <t>PoleZero2, Ch 1</t>
  </si>
  <si>
    <t>PoleZero3, Ch 1</t>
  </si>
  <si>
    <t>LE, ch1</t>
  </si>
  <si>
    <t>NI PXI-6229 Pins</t>
  </si>
  <si>
    <t>24dB gain, Ch 2</t>
  </si>
  <si>
    <t>12dB gain, Ch 2</t>
  </si>
  <si>
    <t>6dB gain, Ch 2</t>
  </si>
  <si>
    <t>3dB gain, Ch 2</t>
  </si>
  <si>
    <t>PoleZero1, Ch 2</t>
  </si>
  <si>
    <t>PoleZero2, Ch 2</t>
  </si>
  <si>
    <t>PoleZero3, Ch 2</t>
  </si>
  <si>
    <t>LE, ch2</t>
  </si>
  <si>
    <t>24dB gain, Ch 3</t>
  </si>
  <si>
    <t>12dB gain, Ch 3</t>
  </si>
  <si>
    <t>6dB gain, Ch 3</t>
  </si>
  <si>
    <t>3dB gain, Ch 3</t>
  </si>
  <si>
    <t>PoleZero1, Ch 3</t>
  </si>
  <si>
    <t>PoleZero2, Ch 3</t>
  </si>
  <si>
    <t>PoleZero3, Ch 3</t>
  </si>
  <si>
    <t>LE, ch 3</t>
  </si>
  <si>
    <t>24dB gain, Ch 4</t>
  </si>
  <si>
    <t>12dB gain, Ch 4</t>
  </si>
  <si>
    <t>6dB gain, Ch 4</t>
  </si>
  <si>
    <t>3dB gain, Ch 4</t>
  </si>
  <si>
    <t>PoleZero1, Ch 4</t>
  </si>
  <si>
    <t>PoleZero2, Ch 4</t>
  </si>
  <si>
    <t>PoleZero3, Ch 4</t>
  </si>
  <si>
    <t>LE, ch 4</t>
  </si>
  <si>
    <t>p0-1</t>
  </si>
  <si>
    <t>p0-0</t>
  </si>
  <si>
    <t>p0-2</t>
  </si>
  <si>
    <t>p0-3</t>
  </si>
  <si>
    <t>p0-4</t>
  </si>
  <si>
    <t>p0-5</t>
  </si>
  <si>
    <t>p0-6</t>
  </si>
  <si>
    <t>p0-7</t>
  </si>
  <si>
    <t>p0-8</t>
  </si>
  <si>
    <t>p0-9</t>
  </si>
  <si>
    <t>p0-10</t>
  </si>
  <si>
    <t>p0-11</t>
  </si>
  <si>
    <t>p0-12</t>
  </si>
  <si>
    <t>p0-13</t>
  </si>
  <si>
    <t>p0-14</t>
  </si>
  <si>
    <t>p0-15</t>
  </si>
  <si>
    <t>p0-16</t>
  </si>
  <si>
    <t>p0-17</t>
  </si>
  <si>
    <t>p0-18</t>
  </si>
  <si>
    <t>p0-19</t>
  </si>
  <si>
    <t>p0-20</t>
  </si>
  <si>
    <t>p0-21</t>
  </si>
  <si>
    <t>p0-22</t>
  </si>
  <si>
    <t>p0-23</t>
  </si>
  <si>
    <t>p0-24</t>
  </si>
  <si>
    <t>p0-25</t>
  </si>
  <si>
    <t>p0-26</t>
  </si>
  <si>
    <t>p0-27</t>
  </si>
  <si>
    <t>p0-28</t>
  </si>
  <si>
    <t>p0-29</t>
  </si>
  <si>
    <t>p0-30</t>
  </si>
  <si>
    <t>p0-31</t>
  </si>
  <si>
    <t>p1-0</t>
  </si>
  <si>
    <t>p1-1</t>
  </si>
  <si>
    <t>p1-2</t>
  </si>
  <si>
    <t>p1-3</t>
  </si>
  <si>
    <t>TTFSS - 1</t>
  </si>
  <si>
    <t>D-sub, 25-pin, MF</t>
  </si>
  <si>
    <t>Comm Gain In</t>
  </si>
  <si>
    <t>Offset In</t>
  </si>
  <si>
    <t>Fast Gain In</t>
  </si>
  <si>
    <t>Slow In</t>
  </si>
  <si>
    <t>Slow Out</t>
  </si>
  <si>
    <t>LO mon</t>
  </si>
  <si>
    <t>Mixer mon</t>
  </si>
  <si>
    <t>EOM mon</t>
  </si>
  <si>
    <t>Fast mon</t>
  </si>
  <si>
    <t>Slow Enable</t>
  </si>
  <si>
    <t>T1 Enable</t>
  </si>
  <si>
    <t>Ramp Enable</t>
  </si>
  <si>
    <t>T2 Enable</t>
  </si>
  <si>
    <t>Additive Offset Enable</t>
  </si>
  <si>
    <t>Remote mon</t>
  </si>
  <si>
    <t>analog in</t>
  </si>
  <si>
    <t>digital out</t>
  </si>
  <si>
    <t>analog out</t>
  </si>
  <si>
    <t>digital in</t>
  </si>
  <si>
    <t>TTFSS - 2</t>
  </si>
  <si>
    <t>RTS</t>
  </si>
  <si>
    <t>+5V</t>
  </si>
  <si>
    <t>Temperature Sensor - 1</t>
  </si>
  <si>
    <t>Temperature Sensor - 2</t>
  </si>
  <si>
    <t>+5V out</t>
  </si>
  <si>
    <t>ai-1</t>
  </si>
  <si>
    <t>ai-2</t>
  </si>
  <si>
    <t>ai-3</t>
  </si>
  <si>
    <t>ai-4</t>
  </si>
  <si>
    <t>ai-5</t>
  </si>
  <si>
    <t>ai-6</t>
  </si>
  <si>
    <t>ai-7</t>
  </si>
  <si>
    <t>ai-8</t>
  </si>
  <si>
    <t>ai-9</t>
  </si>
  <si>
    <t>ai-10</t>
  </si>
  <si>
    <t>ai-11</t>
  </si>
  <si>
    <t>ai-12</t>
  </si>
  <si>
    <t>ao-0</t>
  </si>
  <si>
    <t>ai-0</t>
  </si>
  <si>
    <t>ao-1</t>
  </si>
  <si>
    <t>ao-2</t>
  </si>
  <si>
    <t>ao-3</t>
  </si>
  <si>
    <t>ai-13</t>
  </si>
  <si>
    <t>ai-14</t>
  </si>
  <si>
    <t>ai-15</t>
  </si>
  <si>
    <t>PXI6229 - Unit 2</t>
  </si>
  <si>
    <t>PXI-6229 Unit 1</t>
  </si>
  <si>
    <t>p1-4</t>
  </si>
  <si>
    <t>p1-5</t>
  </si>
  <si>
    <t>p1-6</t>
  </si>
  <si>
    <t>A1:PEM-SEI_STS2_1_U_VOLT</t>
  </si>
  <si>
    <t>A1:PEM-SEI_STS2_1_V_VOLT</t>
  </si>
  <si>
    <t>A1:PEM-SEI_STS2_1_W_VOLT</t>
  </si>
  <si>
    <t>A1:PEM-SEI_STS2_2_U_VOLT</t>
  </si>
  <si>
    <t>A1:PEM-SEI_STS2_2_V_VOLT</t>
  </si>
  <si>
    <t>A1:PEM-SEI_STS2_2_W_VOLT</t>
  </si>
  <si>
    <t>A1:PEM-SEI_STS2_1_AUTOZERO</t>
  </si>
  <si>
    <t>A1:PEM-SEI_STS2_2_AUTOZERO</t>
  </si>
  <si>
    <t>Gain</t>
  </si>
  <si>
    <t>bit 0</t>
  </si>
  <si>
    <t>bit 1</t>
  </si>
  <si>
    <t>bit 2</t>
  </si>
  <si>
    <t>bit 3</t>
  </si>
  <si>
    <t>bit 4</t>
  </si>
  <si>
    <t>bit 5</t>
  </si>
  <si>
    <t>bit 6</t>
  </si>
  <si>
    <t>bit 7</t>
  </si>
  <si>
    <t>gain</t>
  </si>
  <si>
    <t>bit pattern</t>
  </si>
  <si>
    <t>decimal</t>
  </si>
  <si>
    <t>A1:PXI-PSL_FSS_LASER_A_SLOW_OUT</t>
  </si>
  <si>
    <t>A1:PXI-PSL_FSS_LASER_A_LO_OUT</t>
  </si>
  <si>
    <t>A1:PXI-PSL_FSS_LASER_A_MIXER_OUT</t>
  </si>
  <si>
    <t>A1:PXI-PSL_FSS_LASER_A_EOM_OUT</t>
  </si>
  <si>
    <t>A1:PXI-PSL_FSS_LASER_A_FAST_OUT</t>
  </si>
  <si>
    <t>A1:PXI-PSL_FSS_LASER_A_SLOW_EN</t>
  </si>
  <si>
    <t>A1:PXI-PSL_FSS_LASER_A_TEST1_EN</t>
  </si>
  <si>
    <t>A1:PXI-PSL_FSS_LASER_A_RAMP_EN</t>
  </si>
  <si>
    <t>A1:PXI-PSL_FSS_LASER_A_TEST2_EN</t>
  </si>
  <si>
    <t>A1:PXI-PSL_FSS_LASER_A_AO_EN</t>
  </si>
  <si>
    <t>A1:PXI-PSL_FSS_LASER_A_COMM_GAIN</t>
  </si>
  <si>
    <t>A1:PXI-PSL_FSS_LASER_A_OFFSET</t>
  </si>
  <si>
    <t>A1:PXI-PSL_FSS_LASER_A_FAST_GAIN</t>
  </si>
  <si>
    <t>A1:PXI-PSL_FSS_LASER_A_SLOW_GAIN</t>
  </si>
  <si>
    <t>A1:PEM-SEI_STS2_3_AUTOZERO</t>
  </si>
  <si>
    <t>A1:PEM-SEI_STS2_4_AUTOZERO</t>
  </si>
  <si>
    <t>A1:PXI-PSL_FSS_LASER_B_SLOW_EN</t>
  </si>
  <si>
    <t>A1:PXI-PSL_FSS_LASER_B_TEST1_EN</t>
  </si>
  <si>
    <t>A1:PXI-PSL_FSS_LASER_B_RAMP_EN</t>
  </si>
  <si>
    <t>A1:PXI-PSL_FSS_LASER_B_TEST2_EN</t>
  </si>
  <si>
    <t>A1:PXI-PSL_FSS_LASER_B_AO_EN</t>
  </si>
  <si>
    <t>A1:PXI-PSL_FSS_LASER_B_COMM_GAIN</t>
  </si>
  <si>
    <t>A1:PXI-PSL_FSS_LASER_B_OFFSET</t>
  </si>
  <si>
    <t>A1:PXI-PSL_FSS_LASER_B_FAST_GAIN</t>
  </si>
  <si>
    <t>A1:PXI-PSL_FSS_LASER_B_SLOW_GAIN</t>
  </si>
  <si>
    <t>A1:PXI-PSL_FSS_LASER_B_SLOW_OUT</t>
  </si>
  <si>
    <t>A1:PXI-PSL_FSS_LASER_B_LO_OUT</t>
  </si>
  <si>
    <t>A1:PXI-PSL_FSS_LASER_B_MIXER_OUT</t>
  </si>
  <si>
    <t>A1:PXI-PSL_FSS_LASER_B_EOM_OUT</t>
  </si>
  <si>
    <t>A1:PXI-PSL_FSS_LASER_B_FAST_OUT</t>
  </si>
  <si>
    <t>A1:PXI-LSC_VGA_CH1_GAIN_DB</t>
  </si>
  <si>
    <t>A1:PXI-LSC_VGA_CH1_PZ1</t>
  </si>
  <si>
    <t>A1:PEM-SEI_STS2_3_U_VOLT</t>
  </si>
  <si>
    <t>A1:PEM-SEI_STS2_3_V_VOLT</t>
  </si>
  <si>
    <t>A1:PEM-SEI_STS2_3_W_VOLT</t>
  </si>
  <si>
    <t>A1:PEM-SEI_STS2_4_U_VOLT</t>
  </si>
  <si>
    <t>A1:PEM-SEI_STS2_4_V_VOLT</t>
  </si>
  <si>
    <t>A1:PEM-SEI_STS2_4_W_VOLT</t>
  </si>
  <si>
    <t>Pin</t>
  </si>
  <si>
    <t>+1, -9</t>
  </si>
  <si>
    <t>+2, -10</t>
  </si>
  <si>
    <t>+3, -11</t>
  </si>
  <si>
    <t>+4, -12</t>
  </si>
  <si>
    <t>+5, -13</t>
  </si>
  <si>
    <t>+6, -14</t>
  </si>
  <si>
    <t>D-sub, 9-pin, F, Connectro 1 - pin 1,6</t>
  </si>
  <si>
    <t>D-sub, 9-pin, F, Connectro 1 - pin 2,7</t>
  </si>
  <si>
    <t>D-sub, 9-pin, F, Connectro 1 - pin 3,8</t>
  </si>
  <si>
    <t>D-sub, 9-pin, F, Connectro 1 - pin 4,9</t>
  </si>
  <si>
    <t>D-sub, 9-pin, F, Connectro 2 - pin 1,6</t>
  </si>
  <si>
    <t>D-sub, 9-pin, F, Connectro 2 - pin 2,7</t>
  </si>
  <si>
    <t>37 pin sub-D</t>
  </si>
  <si>
    <t>black</t>
  </si>
  <si>
    <t>white</t>
  </si>
  <si>
    <t>grey</t>
  </si>
  <si>
    <t>purple</t>
  </si>
  <si>
    <t>blue</t>
  </si>
  <si>
    <t>green</t>
  </si>
  <si>
    <t>yellow</t>
  </si>
  <si>
    <t>orange</t>
  </si>
  <si>
    <t>red</t>
  </si>
  <si>
    <t>brown</t>
  </si>
  <si>
    <t>BI-1</t>
  </si>
  <si>
    <t>BI-2</t>
  </si>
  <si>
    <t>BI-3</t>
  </si>
  <si>
    <t>GND</t>
  </si>
  <si>
    <t>BI-0</t>
  </si>
  <si>
    <t>BI-4</t>
  </si>
  <si>
    <t>BI-5</t>
  </si>
  <si>
    <t>BI-6</t>
  </si>
  <si>
    <t>BI-7</t>
  </si>
  <si>
    <t>BI-8</t>
  </si>
  <si>
    <t>BI-9</t>
  </si>
  <si>
    <t>BI-10</t>
  </si>
  <si>
    <t>BI-11</t>
  </si>
  <si>
    <t>BI-12</t>
  </si>
  <si>
    <t>BI-13</t>
  </si>
  <si>
    <t>BI-14</t>
  </si>
  <si>
    <t>BI-15</t>
  </si>
  <si>
    <t>+15V</t>
  </si>
  <si>
    <t>NC</t>
  </si>
  <si>
    <t>BI-16</t>
  </si>
  <si>
    <t>BI-17</t>
  </si>
  <si>
    <t>BI-18</t>
  </si>
  <si>
    <t>BI-19</t>
  </si>
  <si>
    <t>BI-20</t>
  </si>
  <si>
    <t>BI-21</t>
  </si>
  <si>
    <t>BI-22</t>
  </si>
  <si>
    <t>BI-23</t>
  </si>
  <si>
    <t>BI-24</t>
  </si>
  <si>
    <t>BI-25</t>
  </si>
  <si>
    <t>BI-26</t>
  </si>
  <si>
    <t>BI-27</t>
  </si>
  <si>
    <t>BI-28</t>
  </si>
  <si>
    <t>BI-29</t>
  </si>
  <si>
    <t>BI-30</t>
  </si>
  <si>
    <t>BI-31</t>
  </si>
  <si>
    <t>ribbon cable wire color</t>
  </si>
  <si>
    <t>VGA Signals</t>
  </si>
  <si>
    <t>37-pin D-Sub Digital Input - VGA</t>
  </si>
  <si>
    <t>p1-7</t>
  </si>
  <si>
    <t>ADC Channels</t>
  </si>
  <si>
    <t>STS-2-A</t>
  </si>
  <si>
    <t>STS-2-B</t>
  </si>
  <si>
    <t>STS2-C</t>
  </si>
  <si>
    <t>STS-2-D</t>
  </si>
  <si>
    <t>TTSFF-A</t>
  </si>
  <si>
    <t>TTSFF-B</t>
  </si>
  <si>
    <t>Temp-A</t>
  </si>
  <si>
    <t>Temp-B</t>
  </si>
  <si>
    <t>DAC Channels</t>
  </si>
  <si>
    <t>Digital Out</t>
  </si>
  <si>
    <t>STS-2-C</t>
  </si>
  <si>
    <t>T240-A</t>
  </si>
  <si>
    <t>T240-B</t>
  </si>
  <si>
    <t>T240-C</t>
  </si>
  <si>
    <t>VGA -Chassis</t>
  </si>
  <si>
    <t>Digital In</t>
  </si>
  <si>
    <t>ACROMAG</t>
  </si>
  <si>
    <t>XT1111</t>
  </si>
  <si>
    <t>16-channel IO</t>
  </si>
  <si>
    <t>XT1221</t>
  </si>
  <si>
    <t>8-channel diff AI</t>
  </si>
  <si>
    <t>XT1541</t>
  </si>
  <si>
    <t>8-channel AO</t>
  </si>
  <si>
    <t>966EN-4006</t>
  </si>
  <si>
    <t>QTY</t>
  </si>
  <si>
    <t>Temp Sens</t>
  </si>
  <si>
    <t>SEI Slow</t>
  </si>
  <si>
    <t>ISC Slow</t>
  </si>
  <si>
    <t>Qty</t>
  </si>
  <si>
    <t>6-channel RTD/Resistance Input</t>
  </si>
  <si>
    <t>Hardware</t>
  </si>
  <si>
    <t>4U Chassis</t>
  </si>
  <si>
    <t>http://au.element14.com/schroff/20860-612/rack-multipac-pro-4u-340-d-plain/dp/1816047</t>
  </si>
  <si>
    <t>ATF Wiki Hardware listing</t>
  </si>
  <si>
    <t>https://nodus.ligo.caltech.edu:30889/ATFWiki/doku.php?id=main:resources:computing:front_panel</t>
  </si>
  <si>
    <t>subD Terminals</t>
  </si>
  <si>
    <t>http://www.ebay.com/itm/Slim-Right-Angle-D-039-SUB-Header-Breakout-Board-Terminal-Block-DSUB-Connector-/201456303236</t>
  </si>
  <si>
    <t>BNC</t>
  </si>
  <si>
    <t>http://au.element14.com/amphenol-rf/031-10-rfxg1/connector-bnc-bhd-jack-str-50/dp/2396249</t>
  </si>
  <si>
    <t>Ethernet feedthrough</t>
  </si>
  <si>
    <t>http://au.element14.com/l-com/ecf504-sc5e/adaptor-rj45-jack-rj45-jack-coupler/dp/1704447?ost=21K6038&amp;searchView=table&amp;iscrfnonsku=false&amp;ddkey=http%3Aen-AU%2FElement14_Australia%2Fsearch</t>
  </si>
  <si>
    <t>http://www.l-com.com/ethernet-cat5e-rj45-coupler-shielded-8x8-panel-mount-style</t>
  </si>
  <si>
    <t>Cat5E patch cable</t>
  </si>
  <si>
    <t>http://au.element14.com/videk/2965-0-3b/patch-lead-cat5e-blue-0-3m/dp/1526152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</si>
</sst>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quotePrefix="1"/>
    <xf numFmtId="0" fontId="5" fillId="0" borderId="0" xfId="0" applyFont="1"/>
    <xf numFmtId="0" fontId="5" fillId="0" borderId="0" xfId="0" applyFont="1" applyAlignment="1">
      <alignment vertical="top"/>
    </xf>
    <xf numFmtId="0" fontId="6" fillId="0" borderId="0" xfId="0" applyFont="1"/>
    <xf numFmtId="0" fontId="0" fillId="0" borderId="0" xfId="0" quotePrefix="1" applyFont="1" applyAlignment="1">
      <alignment vertical="top"/>
    </xf>
    <xf numFmtId="0" fontId="0" fillId="0" borderId="0" xfId="0" applyAlignment="1">
      <alignment wrapText="1"/>
    </xf>
    <xf numFmtId="0" fontId="7" fillId="0" borderId="0" xfId="0" applyFont="1" applyAlignment="1">
      <alignment horizontal="center"/>
    </xf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1</xdr:row>
      <xdr:rowOff>76200</xdr:rowOff>
    </xdr:from>
    <xdr:to>
      <xdr:col>8</xdr:col>
      <xdr:colOff>2489200</xdr:colOff>
      <xdr:row>1</xdr:row>
      <xdr:rowOff>2304962</xdr:rowOff>
    </xdr:to>
    <xdr:pic>
      <xdr:nvPicPr>
        <xdr:cNvPr id="2" name="Picture 1" descr="SlowInterface-STS2_Temp_VGA-v1.pd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266700"/>
          <a:ext cx="12204700" cy="2228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J134"/>
  <sheetViews>
    <sheetView topLeftCell="A52" workbookViewId="0">
      <selection activeCell="C55" sqref="C55"/>
    </sheetView>
  </sheetViews>
  <sheetFormatPr baseColWidth="10" defaultRowHeight="15" x14ac:dyDescent="0"/>
  <cols>
    <col min="1" max="1" width="20.33203125" customWidth="1"/>
    <col min="2" max="2" width="19.33203125" customWidth="1"/>
    <col min="3" max="3" width="20.5" customWidth="1"/>
    <col min="4" max="4" width="8.83203125" customWidth="1"/>
    <col min="6" max="6" width="20" customWidth="1"/>
    <col min="7" max="8" width="14.5" customWidth="1"/>
    <col min="9" max="9" width="34.5" customWidth="1"/>
    <col min="10" max="10" width="22.5" customWidth="1"/>
  </cols>
  <sheetData>
    <row r="2" spans="1:10" ht="189" customHeight="1"/>
    <row r="4" spans="1:10" s="1" customFormat="1" ht="30">
      <c r="A4" s="2" t="s">
        <v>0</v>
      </c>
      <c r="B4" s="3" t="s">
        <v>23</v>
      </c>
      <c r="C4" s="2" t="s">
        <v>1</v>
      </c>
      <c r="D4" s="2" t="s">
        <v>212</v>
      </c>
      <c r="E4" s="2" t="s">
        <v>16</v>
      </c>
      <c r="F4" s="2" t="s">
        <v>19</v>
      </c>
      <c r="G4" s="2" t="s">
        <v>41</v>
      </c>
      <c r="H4" s="2"/>
      <c r="I4" s="2" t="s">
        <v>24</v>
      </c>
    </row>
    <row r="5" spans="1:10" s="1" customFormat="1">
      <c r="A5" s="2"/>
      <c r="B5" s="3"/>
      <c r="C5" s="2"/>
      <c r="D5" s="2"/>
      <c r="E5" s="2"/>
      <c r="F5" s="2"/>
      <c r="G5" s="2"/>
      <c r="H5" s="2"/>
      <c r="I5" s="2"/>
    </row>
    <row r="6" spans="1:10" s="1" customFormat="1" ht="25">
      <c r="A6" s="6" t="s">
        <v>150</v>
      </c>
      <c r="B6" s="3"/>
      <c r="C6" s="2"/>
      <c r="D6" s="2"/>
      <c r="E6" s="2"/>
      <c r="F6" s="2"/>
      <c r="G6" s="2"/>
      <c r="H6" s="2"/>
      <c r="I6" s="2"/>
    </row>
    <row r="7" spans="1:10">
      <c r="A7" t="s">
        <v>2</v>
      </c>
      <c r="B7" t="s">
        <v>17</v>
      </c>
      <c r="C7" t="s">
        <v>3</v>
      </c>
      <c r="D7" s="4" t="s">
        <v>213</v>
      </c>
      <c r="E7" t="s">
        <v>119</v>
      </c>
      <c r="F7" t="s">
        <v>20</v>
      </c>
      <c r="G7" t="s">
        <v>142</v>
      </c>
      <c r="J7" t="s">
        <v>154</v>
      </c>
    </row>
    <row r="8" spans="1:10">
      <c r="C8" t="s">
        <v>4</v>
      </c>
      <c r="D8" s="4" t="s">
        <v>214</v>
      </c>
      <c r="E8" t="s">
        <v>119</v>
      </c>
      <c r="F8" t="s">
        <v>20</v>
      </c>
      <c r="G8" t="s">
        <v>129</v>
      </c>
      <c r="J8" t="s">
        <v>155</v>
      </c>
    </row>
    <row r="9" spans="1:10">
      <c r="C9" t="s">
        <v>5</v>
      </c>
      <c r="D9" s="8" t="s">
        <v>215</v>
      </c>
      <c r="E9" t="s">
        <v>119</v>
      </c>
      <c r="F9" t="s">
        <v>20</v>
      </c>
      <c r="G9" t="s">
        <v>130</v>
      </c>
      <c r="J9" t="s">
        <v>156</v>
      </c>
    </row>
    <row r="10" spans="1:10">
      <c r="C10" t="s">
        <v>6</v>
      </c>
      <c r="D10" s="4" t="s">
        <v>216</v>
      </c>
      <c r="E10" t="s">
        <v>119</v>
      </c>
      <c r="F10" t="s">
        <v>21</v>
      </c>
      <c r="I10" t="s">
        <v>219</v>
      </c>
    </row>
    <row r="11" spans="1:10">
      <c r="C11" t="s">
        <v>7</v>
      </c>
      <c r="D11" s="4" t="s">
        <v>217</v>
      </c>
      <c r="E11" t="s">
        <v>119</v>
      </c>
      <c r="F11" t="s">
        <v>21</v>
      </c>
      <c r="I11" t="s">
        <v>220</v>
      </c>
    </row>
    <row r="12" spans="1:10">
      <c r="C12" t="s">
        <v>8</v>
      </c>
      <c r="D12" s="4" t="s">
        <v>218</v>
      </c>
      <c r="E12" t="s">
        <v>119</v>
      </c>
      <c r="F12" t="s">
        <v>21</v>
      </c>
      <c r="I12" t="s">
        <v>221</v>
      </c>
    </row>
    <row r="13" spans="1:10">
      <c r="B13" t="s">
        <v>18</v>
      </c>
      <c r="C13" t="s">
        <v>9</v>
      </c>
      <c r="E13" t="s">
        <v>120</v>
      </c>
      <c r="F13" t="s">
        <v>22</v>
      </c>
    </row>
    <row r="14" spans="1:10">
      <c r="C14" t="s">
        <v>10</v>
      </c>
      <c r="E14" t="s">
        <v>120</v>
      </c>
      <c r="F14" t="s">
        <v>22</v>
      </c>
    </row>
    <row r="15" spans="1:10">
      <c r="C15" t="s">
        <v>11</v>
      </c>
      <c r="E15" t="s">
        <v>120</v>
      </c>
      <c r="F15" t="s">
        <v>22</v>
      </c>
    </row>
    <row r="16" spans="1:10">
      <c r="C16" t="s">
        <v>12</v>
      </c>
      <c r="E16" t="s">
        <v>120</v>
      </c>
      <c r="F16" t="s">
        <v>20</v>
      </c>
      <c r="G16" t="s">
        <v>98</v>
      </c>
      <c r="J16" t="s">
        <v>160</v>
      </c>
    </row>
    <row r="18" spans="1:10">
      <c r="A18" t="s">
        <v>13</v>
      </c>
      <c r="B18" t="s">
        <v>17</v>
      </c>
      <c r="C18" t="s">
        <v>3</v>
      </c>
      <c r="E18" t="s">
        <v>119</v>
      </c>
      <c r="F18" t="s">
        <v>20</v>
      </c>
      <c r="G18" t="s">
        <v>131</v>
      </c>
      <c r="J18" t="s">
        <v>157</v>
      </c>
    </row>
    <row r="19" spans="1:10">
      <c r="C19" t="s">
        <v>4</v>
      </c>
      <c r="E19" t="s">
        <v>119</v>
      </c>
      <c r="F19" t="s">
        <v>20</v>
      </c>
      <c r="G19" t="s">
        <v>132</v>
      </c>
      <c r="J19" t="s">
        <v>158</v>
      </c>
    </row>
    <row r="20" spans="1:10">
      <c r="C20" t="s">
        <v>5</v>
      </c>
      <c r="E20" t="s">
        <v>119</v>
      </c>
      <c r="F20" t="s">
        <v>20</v>
      </c>
      <c r="G20" t="s">
        <v>133</v>
      </c>
      <c r="J20" t="s">
        <v>159</v>
      </c>
    </row>
    <row r="21" spans="1:10">
      <c r="C21" t="s">
        <v>6</v>
      </c>
      <c r="E21" t="s">
        <v>119</v>
      </c>
      <c r="F21" t="s">
        <v>21</v>
      </c>
      <c r="I21" t="s">
        <v>222</v>
      </c>
    </row>
    <row r="22" spans="1:10">
      <c r="C22" t="s">
        <v>7</v>
      </c>
      <c r="E22" t="s">
        <v>119</v>
      </c>
      <c r="F22" t="s">
        <v>21</v>
      </c>
      <c r="I22" t="s">
        <v>223</v>
      </c>
    </row>
    <row r="23" spans="1:10">
      <c r="C23" t="s">
        <v>8</v>
      </c>
      <c r="E23" t="s">
        <v>119</v>
      </c>
      <c r="F23" t="s">
        <v>21</v>
      </c>
      <c r="I23" t="s">
        <v>224</v>
      </c>
    </row>
    <row r="24" spans="1:10">
      <c r="B24" t="s">
        <v>18</v>
      </c>
      <c r="C24" t="s">
        <v>9</v>
      </c>
      <c r="E24" t="s">
        <v>120</v>
      </c>
      <c r="F24" t="s">
        <v>22</v>
      </c>
    </row>
    <row r="25" spans="1:10">
      <c r="C25" t="s">
        <v>10</v>
      </c>
      <c r="E25" t="s">
        <v>120</v>
      </c>
      <c r="F25" t="s">
        <v>22</v>
      </c>
    </row>
    <row r="26" spans="1:10">
      <c r="C26" t="s">
        <v>11</v>
      </c>
      <c r="E26" t="s">
        <v>120</v>
      </c>
      <c r="F26" t="s">
        <v>22</v>
      </c>
    </row>
    <row r="27" spans="1:10">
      <c r="C27" t="s">
        <v>12</v>
      </c>
      <c r="E27" t="s">
        <v>120</v>
      </c>
      <c r="F27" t="s">
        <v>20</v>
      </c>
      <c r="G27" t="s">
        <v>99</v>
      </c>
      <c r="J27" t="s">
        <v>161</v>
      </c>
    </row>
    <row r="29" spans="1:10">
      <c r="A29" t="s">
        <v>31</v>
      </c>
      <c r="B29" t="s">
        <v>32</v>
      </c>
      <c r="C29" t="s">
        <v>33</v>
      </c>
      <c r="E29" t="s">
        <v>120</v>
      </c>
      <c r="F29" t="s">
        <v>20</v>
      </c>
      <c r="G29" t="s">
        <v>67</v>
      </c>
      <c r="J29" t="s">
        <v>204</v>
      </c>
    </row>
    <row r="30" spans="1:10">
      <c r="C30" t="s">
        <v>34</v>
      </c>
      <c r="E30" t="s">
        <v>120</v>
      </c>
      <c r="F30" t="s">
        <v>20</v>
      </c>
      <c r="G30" t="s">
        <v>66</v>
      </c>
    </row>
    <row r="31" spans="1:10">
      <c r="C31" t="s">
        <v>35</v>
      </c>
      <c r="E31" t="s">
        <v>120</v>
      </c>
      <c r="F31" t="s">
        <v>20</v>
      </c>
      <c r="G31" t="s">
        <v>68</v>
      </c>
    </row>
    <row r="32" spans="1:10">
      <c r="C32" t="s">
        <v>36</v>
      </c>
      <c r="E32" t="s">
        <v>120</v>
      </c>
      <c r="F32" t="s">
        <v>20</v>
      </c>
      <c r="G32" t="s">
        <v>69</v>
      </c>
    </row>
    <row r="33" spans="3:10">
      <c r="C33" t="s">
        <v>37</v>
      </c>
      <c r="E33" t="s">
        <v>120</v>
      </c>
      <c r="F33" t="s">
        <v>20</v>
      </c>
      <c r="G33" t="s">
        <v>70</v>
      </c>
      <c r="J33" t="s">
        <v>205</v>
      </c>
    </row>
    <row r="34" spans="3:10">
      <c r="C34" t="s">
        <v>38</v>
      </c>
      <c r="E34" t="s">
        <v>120</v>
      </c>
      <c r="F34" t="s">
        <v>20</v>
      </c>
      <c r="G34" t="s">
        <v>71</v>
      </c>
    </row>
    <row r="35" spans="3:10">
      <c r="C35" t="s">
        <v>39</v>
      </c>
      <c r="E35" t="s">
        <v>120</v>
      </c>
      <c r="F35" t="s">
        <v>20</v>
      </c>
      <c r="G35" t="s">
        <v>72</v>
      </c>
    </row>
    <row r="36" spans="3:10">
      <c r="C36" t="s">
        <v>40</v>
      </c>
      <c r="E36" t="s">
        <v>120</v>
      </c>
      <c r="F36" t="s">
        <v>20</v>
      </c>
      <c r="G36" t="s">
        <v>73</v>
      </c>
    </row>
    <row r="37" spans="3:10">
      <c r="C37" t="s">
        <v>42</v>
      </c>
      <c r="E37" t="s">
        <v>120</v>
      </c>
      <c r="F37" t="s">
        <v>20</v>
      </c>
      <c r="G37" t="s">
        <v>74</v>
      </c>
    </row>
    <row r="38" spans="3:10">
      <c r="C38" t="s">
        <v>43</v>
      </c>
      <c r="E38" t="s">
        <v>120</v>
      </c>
      <c r="F38" t="s">
        <v>20</v>
      </c>
      <c r="G38" t="s">
        <v>75</v>
      </c>
    </row>
    <row r="39" spans="3:10">
      <c r="C39" t="s">
        <v>44</v>
      </c>
      <c r="E39" t="s">
        <v>120</v>
      </c>
      <c r="F39" t="s">
        <v>20</v>
      </c>
      <c r="G39" t="s">
        <v>76</v>
      </c>
    </row>
    <row r="40" spans="3:10">
      <c r="C40" t="s">
        <v>45</v>
      </c>
      <c r="E40" t="s">
        <v>120</v>
      </c>
      <c r="F40" t="s">
        <v>20</v>
      </c>
      <c r="G40" t="s">
        <v>77</v>
      </c>
    </row>
    <row r="41" spans="3:10">
      <c r="C41" t="s">
        <v>46</v>
      </c>
      <c r="E41" t="s">
        <v>120</v>
      </c>
      <c r="F41" t="s">
        <v>20</v>
      </c>
      <c r="G41" t="s">
        <v>78</v>
      </c>
    </row>
    <row r="42" spans="3:10">
      <c r="C42" t="s">
        <v>47</v>
      </c>
      <c r="E42" t="s">
        <v>120</v>
      </c>
      <c r="F42" t="s">
        <v>20</v>
      </c>
      <c r="G42" t="s">
        <v>79</v>
      </c>
    </row>
    <row r="43" spans="3:10">
      <c r="C43" t="s">
        <v>48</v>
      </c>
      <c r="E43" t="s">
        <v>120</v>
      </c>
      <c r="F43" t="s">
        <v>20</v>
      </c>
      <c r="G43" t="s">
        <v>80</v>
      </c>
    </row>
    <row r="44" spans="3:10">
      <c r="C44" t="s">
        <v>49</v>
      </c>
      <c r="E44" t="s">
        <v>120</v>
      </c>
      <c r="F44" t="s">
        <v>20</v>
      </c>
      <c r="G44" t="s">
        <v>81</v>
      </c>
    </row>
    <row r="45" spans="3:10">
      <c r="C45" t="s">
        <v>50</v>
      </c>
      <c r="E45" t="s">
        <v>120</v>
      </c>
      <c r="F45" t="s">
        <v>20</v>
      </c>
      <c r="G45" t="s">
        <v>82</v>
      </c>
    </row>
    <row r="46" spans="3:10">
      <c r="C46" t="s">
        <v>51</v>
      </c>
      <c r="E46" t="s">
        <v>120</v>
      </c>
      <c r="F46" t="s">
        <v>20</v>
      </c>
      <c r="G46" t="s">
        <v>83</v>
      </c>
    </row>
    <row r="47" spans="3:10">
      <c r="C47" t="s">
        <v>52</v>
      </c>
      <c r="E47" t="s">
        <v>120</v>
      </c>
      <c r="F47" t="s">
        <v>20</v>
      </c>
      <c r="G47" t="s">
        <v>84</v>
      </c>
    </row>
    <row r="48" spans="3:10">
      <c r="C48" t="s">
        <v>53</v>
      </c>
      <c r="E48" t="s">
        <v>120</v>
      </c>
      <c r="F48" t="s">
        <v>20</v>
      </c>
      <c r="G48" t="s">
        <v>85</v>
      </c>
    </row>
    <row r="49" spans="1:10">
      <c r="C49" t="s">
        <v>54</v>
      </c>
      <c r="E49" t="s">
        <v>120</v>
      </c>
      <c r="F49" t="s">
        <v>20</v>
      </c>
      <c r="G49" t="s">
        <v>86</v>
      </c>
    </row>
    <row r="50" spans="1:10">
      <c r="C50" t="s">
        <v>55</v>
      </c>
      <c r="E50" t="s">
        <v>120</v>
      </c>
      <c r="F50" t="s">
        <v>20</v>
      </c>
      <c r="G50" t="s">
        <v>87</v>
      </c>
    </row>
    <row r="51" spans="1:10">
      <c r="C51" t="s">
        <v>56</v>
      </c>
      <c r="E51" t="s">
        <v>120</v>
      </c>
      <c r="F51" t="s">
        <v>20</v>
      </c>
      <c r="G51" t="s">
        <v>88</v>
      </c>
    </row>
    <row r="52" spans="1:10">
      <c r="C52" t="s">
        <v>57</v>
      </c>
      <c r="E52" t="s">
        <v>120</v>
      </c>
      <c r="F52" t="s">
        <v>20</v>
      </c>
      <c r="G52" t="s">
        <v>89</v>
      </c>
    </row>
    <row r="53" spans="1:10">
      <c r="C53" t="s">
        <v>58</v>
      </c>
      <c r="E53" t="s">
        <v>120</v>
      </c>
      <c r="F53" t="s">
        <v>20</v>
      </c>
      <c r="G53" t="s">
        <v>90</v>
      </c>
    </row>
    <row r="54" spans="1:10">
      <c r="C54" t="s">
        <v>59</v>
      </c>
      <c r="E54" t="s">
        <v>120</v>
      </c>
      <c r="F54" t="s">
        <v>20</v>
      </c>
      <c r="G54" t="s">
        <v>91</v>
      </c>
    </row>
    <row r="55" spans="1:10">
      <c r="C55" t="s">
        <v>60</v>
      </c>
      <c r="E55" t="s">
        <v>120</v>
      </c>
      <c r="F55" t="s">
        <v>20</v>
      </c>
      <c r="G55" t="s">
        <v>92</v>
      </c>
    </row>
    <row r="56" spans="1:10">
      <c r="C56" t="s">
        <v>61</v>
      </c>
      <c r="E56" t="s">
        <v>120</v>
      </c>
      <c r="F56" t="s">
        <v>20</v>
      </c>
      <c r="G56" t="s">
        <v>93</v>
      </c>
    </row>
    <row r="57" spans="1:10">
      <c r="C57" t="s">
        <v>62</v>
      </c>
      <c r="E57" t="s">
        <v>120</v>
      </c>
      <c r="F57" t="s">
        <v>20</v>
      </c>
      <c r="G57" t="s">
        <v>94</v>
      </c>
    </row>
    <row r="58" spans="1:10">
      <c r="C58" t="s">
        <v>63</v>
      </c>
      <c r="E58" t="s">
        <v>120</v>
      </c>
      <c r="F58" t="s">
        <v>20</v>
      </c>
      <c r="G58" t="s">
        <v>95</v>
      </c>
    </row>
    <row r="59" spans="1:10">
      <c r="C59" t="s">
        <v>64</v>
      </c>
      <c r="E59" t="s">
        <v>120</v>
      </c>
      <c r="F59" t="s">
        <v>20</v>
      </c>
      <c r="G59" t="s">
        <v>96</v>
      </c>
    </row>
    <row r="60" spans="1:10">
      <c r="C60" t="s">
        <v>65</v>
      </c>
      <c r="E60" t="s">
        <v>120</v>
      </c>
      <c r="F60" t="s">
        <v>20</v>
      </c>
      <c r="G60" t="s">
        <v>97</v>
      </c>
    </row>
    <row r="62" spans="1:10">
      <c r="A62" t="s">
        <v>102</v>
      </c>
      <c r="B62" t="s">
        <v>103</v>
      </c>
      <c r="C62" t="s">
        <v>104</v>
      </c>
      <c r="E62" t="s">
        <v>121</v>
      </c>
      <c r="F62" t="s">
        <v>20</v>
      </c>
      <c r="G62" t="s">
        <v>141</v>
      </c>
      <c r="J62" t="s">
        <v>184</v>
      </c>
    </row>
    <row r="63" spans="1:10">
      <c r="C63" t="s">
        <v>105</v>
      </c>
      <c r="E63" t="s">
        <v>121</v>
      </c>
      <c r="F63" t="s">
        <v>20</v>
      </c>
      <c r="G63" t="s">
        <v>143</v>
      </c>
      <c r="J63" t="s">
        <v>185</v>
      </c>
    </row>
    <row r="64" spans="1:10">
      <c r="C64" t="s">
        <v>106</v>
      </c>
      <c r="E64" t="s">
        <v>121</v>
      </c>
      <c r="F64" t="s">
        <v>20</v>
      </c>
      <c r="G64" t="s">
        <v>144</v>
      </c>
      <c r="J64" s="7" t="s">
        <v>186</v>
      </c>
    </row>
    <row r="65" spans="3:10">
      <c r="C65" t="s">
        <v>107</v>
      </c>
      <c r="E65" t="s">
        <v>121</v>
      </c>
      <c r="F65" t="s">
        <v>20</v>
      </c>
      <c r="G65" t="s">
        <v>145</v>
      </c>
      <c r="J65" s="7" t="s">
        <v>187</v>
      </c>
    </row>
    <row r="66" spans="3:10">
      <c r="C66" t="s">
        <v>108</v>
      </c>
      <c r="E66" t="s">
        <v>119</v>
      </c>
      <c r="G66" t="s">
        <v>134</v>
      </c>
      <c r="J66" t="s">
        <v>174</v>
      </c>
    </row>
    <row r="67" spans="3:10">
      <c r="C67" t="s">
        <v>109</v>
      </c>
      <c r="E67" t="s">
        <v>119</v>
      </c>
      <c r="G67" t="s">
        <v>135</v>
      </c>
      <c r="J67" t="s">
        <v>175</v>
      </c>
    </row>
    <row r="68" spans="3:10">
      <c r="C68" t="s">
        <v>110</v>
      </c>
      <c r="E68" t="s">
        <v>119</v>
      </c>
      <c r="G68" t="s">
        <v>136</v>
      </c>
      <c r="J68" t="s">
        <v>176</v>
      </c>
    </row>
    <row r="69" spans="3:10">
      <c r="C69" t="s">
        <v>111</v>
      </c>
      <c r="E69" t="s">
        <v>119</v>
      </c>
      <c r="G69" t="s">
        <v>137</v>
      </c>
      <c r="J69" t="s">
        <v>177</v>
      </c>
    </row>
    <row r="70" spans="3:10">
      <c r="C70" t="s">
        <v>112</v>
      </c>
      <c r="E70" t="s">
        <v>119</v>
      </c>
      <c r="G70" t="s">
        <v>138</v>
      </c>
      <c r="J70" t="s">
        <v>178</v>
      </c>
    </row>
    <row r="71" spans="3:10">
      <c r="C71" t="s">
        <v>113</v>
      </c>
      <c r="E71" t="s">
        <v>120</v>
      </c>
      <c r="G71" t="s">
        <v>100</v>
      </c>
      <c r="J71" t="s">
        <v>179</v>
      </c>
    </row>
    <row r="72" spans="3:10">
      <c r="C72" t="s">
        <v>114</v>
      </c>
      <c r="E72" t="s">
        <v>120</v>
      </c>
      <c r="G72" t="s">
        <v>101</v>
      </c>
      <c r="J72" t="s">
        <v>180</v>
      </c>
    </row>
    <row r="73" spans="3:10">
      <c r="C73" t="s">
        <v>115</v>
      </c>
      <c r="E73" t="s">
        <v>120</v>
      </c>
      <c r="G73" t="s">
        <v>151</v>
      </c>
      <c r="J73" s="7" t="s">
        <v>181</v>
      </c>
    </row>
    <row r="74" spans="3:10">
      <c r="C74" t="s">
        <v>116</v>
      </c>
      <c r="E74" t="s">
        <v>120</v>
      </c>
      <c r="G74" t="s">
        <v>152</v>
      </c>
      <c r="J74" s="7" t="s">
        <v>182</v>
      </c>
    </row>
    <row r="75" spans="3:10">
      <c r="C75" t="s">
        <v>117</v>
      </c>
      <c r="E75" t="s">
        <v>120</v>
      </c>
      <c r="G75" t="s">
        <v>153</v>
      </c>
      <c r="J75" s="7" t="s">
        <v>183</v>
      </c>
    </row>
    <row r="76" spans="3:10">
      <c r="C76" t="s">
        <v>118</v>
      </c>
      <c r="E76" t="s">
        <v>122</v>
      </c>
      <c r="G76" t="s">
        <v>274</v>
      </c>
    </row>
    <row r="78" spans="3:10">
      <c r="G78" t="s">
        <v>139</v>
      </c>
    </row>
    <row r="79" spans="3:10">
      <c r="G79" t="s">
        <v>140</v>
      </c>
    </row>
    <row r="80" spans="3:10">
      <c r="G80" t="s">
        <v>146</v>
      </c>
    </row>
    <row r="81" spans="1:10">
      <c r="G81" t="s">
        <v>147</v>
      </c>
    </row>
    <row r="82" spans="1:10">
      <c r="G82" t="s">
        <v>148</v>
      </c>
    </row>
    <row r="87" spans="1:10" ht="25">
      <c r="A87" s="5" t="s">
        <v>149</v>
      </c>
    </row>
    <row r="89" spans="1:10">
      <c r="A89" t="s">
        <v>14</v>
      </c>
      <c r="B89" t="s">
        <v>17</v>
      </c>
      <c r="C89" t="s">
        <v>3</v>
      </c>
      <c r="E89" t="s">
        <v>119</v>
      </c>
      <c r="F89" t="s">
        <v>20</v>
      </c>
      <c r="G89" t="s">
        <v>142</v>
      </c>
      <c r="J89" t="s">
        <v>206</v>
      </c>
    </row>
    <row r="90" spans="1:10">
      <c r="C90" t="s">
        <v>4</v>
      </c>
      <c r="E90" t="s">
        <v>119</v>
      </c>
      <c r="F90" t="s">
        <v>20</v>
      </c>
      <c r="G90" t="s">
        <v>129</v>
      </c>
      <c r="J90" t="s">
        <v>207</v>
      </c>
    </row>
    <row r="91" spans="1:10">
      <c r="C91" t="s">
        <v>5</v>
      </c>
      <c r="E91" t="s">
        <v>119</v>
      </c>
      <c r="F91" t="s">
        <v>20</v>
      </c>
      <c r="G91" t="s">
        <v>130</v>
      </c>
      <c r="J91" t="s">
        <v>208</v>
      </c>
    </row>
    <row r="92" spans="1:10">
      <c r="C92" t="s">
        <v>6</v>
      </c>
      <c r="E92" t="s">
        <v>119</v>
      </c>
      <c r="F92" t="s">
        <v>21</v>
      </c>
      <c r="I92" t="s">
        <v>25</v>
      </c>
    </row>
    <row r="93" spans="1:10">
      <c r="C93" t="s">
        <v>7</v>
      </c>
      <c r="E93" t="s">
        <v>119</v>
      </c>
      <c r="F93" t="s">
        <v>21</v>
      </c>
      <c r="I93" t="s">
        <v>26</v>
      </c>
    </row>
    <row r="94" spans="1:10">
      <c r="C94" t="s">
        <v>8</v>
      </c>
      <c r="E94" t="s">
        <v>119</v>
      </c>
      <c r="F94" t="s">
        <v>21</v>
      </c>
      <c r="I94" t="s">
        <v>27</v>
      </c>
    </row>
    <row r="95" spans="1:10">
      <c r="B95" t="s">
        <v>18</v>
      </c>
      <c r="C95" t="s">
        <v>9</v>
      </c>
      <c r="E95" t="s">
        <v>120</v>
      </c>
      <c r="F95" t="s">
        <v>22</v>
      </c>
    </row>
    <row r="96" spans="1:10">
      <c r="C96" t="s">
        <v>10</v>
      </c>
      <c r="E96" t="s">
        <v>120</v>
      </c>
      <c r="F96" t="s">
        <v>22</v>
      </c>
    </row>
    <row r="97" spans="1:10">
      <c r="C97" t="s">
        <v>11</v>
      </c>
      <c r="E97" t="s">
        <v>120</v>
      </c>
      <c r="F97" t="s">
        <v>22</v>
      </c>
    </row>
    <row r="98" spans="1:10">
      <c r="C98" t="s">
        <v>12</v>
      </c>
      <c r="E98" t="s">
        <v>120</v>
      </c>
      <c r="F98" t="s">
        <v>20</v>
      </c>
      <c r="G98" t="s">
        <v>98</v>
      </c>
      <c r="J98" t="s">
        <v>188</v>
      </c>
    </row>
    <row r="100" spans="1:10">
      <c r="A100" t="s">
        <v>15</v>
      </c>
      <c r="B100" t="s">
        <v>17</v>
      </c>
      <c r="C100" t="s">
        <v>3</v>
      </c>
      <c r="E100" t="s">
        <v>119</v>
      </c>
      <c r="F100" t="s">
        <v>20</v>
      </c>
      <c r="G100" t="s">
        <v>131</v>
      </c>
      <c r="J100" s="7" t="s">
        <v>209</v>
      </c>
    </row>
    <row r="101" spans="1:10">
      <c r="C101" t="s">
        <v>4</v>
      </c>
      <c r="E101" t="s">
        <v>119</v>
      </c>
      <c r="F101" t="s">
        <v>20</v>
      </c>
      <c r="G101" t="s">
        <v>132</v>
      </c>
      <c r="J101" s="7" t="s">
        <v>210</v>
      </c>
    </row>
    <row r="102" spans="1:10">
      <c r="C102" t="s">
        <v>5</v>
      </c>
      <c r="E102" t="s">
        <v>119</v>
      </c>
      <c r="F102" t="s">
        <v>20</v>
      </c>
      <c r="G102" t="s">
        <v>133</v>
      </c>
      <c r="J102" s="7" t="s">
        <v>211</v>
      </c>
    </row>
    <row r="103" spans="1:10">
      <c r="C103" t="s">
        <v>6</v>
      </c>
      <c r="E103" t="s">
        <v>119</v>
      </c>
      <c r="F103" t="s">
        <v>21</v>
      </c>
      <c r="I103" t="s">
        <v>28</v>
      </c>
    </row>
    <row r="104" spans="1:10">
      <c r="C104" t="s">
        <v>7</v>
      </c>
      <c r="E104" t="s">
        <v>119</v>
      </c>
      <c r="F104" t="s">
        <v>21</v>
      </c>
      <c r="I104" t="s">
        <v>29</v>
      </c>
    </row>
    <row r="105" spans="1:10">
      <c r="C105" t="s">
        <v>8</v>
      </c>
      <c r="E105" t="s">
        <v>119</v>
      </c>
      <c r="F105" t="s">
        <v>21</v>
      </c>
      <c r="I105" t="s">
        <v>30</v>
      </c>
    </row>
    <row r="106" spans="1:10">
      <c r="B106" t="s">
        <v>18</v>
      </c>
      <c r="C106" t="s">
        <v>9</v>
      </c>
      <c r="E106" t="s">
        <v>120</v>
      </c>
      <c r="F106" t="s">
        <v>22</v>
      </c>
    </row>
    <row r="107" spans="1:10">
      <c r="C107" t="s">
        <v>10</v>
      </c>
      <c r="E107" t="s">
        <v>120</v>
      </c>
      <c r="F107" t="s">
        <v>22</v>
      </c>
    </row>
    <row r="108" spans="1:10">
      <c r="C108" t="s">
        <v>11</v>
      </c>
      <c r="E108" t="s">
        <v>120</v>
      </c>
      <c r="F108" t="s">
        <v>22</v>
      </c>
    </row>
    <row r="109" spans="1:10">
      <c r="C109" t="s">
        <v>12</v>
      </c>
      <c r="E109" t="s">
        <v>120</v>
      </c>
      <c r="F109" t="s">
        <v>20</v>
      </c>
      <c r="G109" t="s">
        <v>99</v>
      </c>
      <c r="J109" s="7" t="s">
        <v>189</v>
      </c>
    </row>
    <row r="111" spans="1:10">
      <c r="A111" t="s">
        <v>123</v>
      </c>
      <c r="B111" t="s">
        <v>103</v>
      </c>
      <c r="C111" t="s">
        <v>104</v>
      </c>
      <c r="E111" t="s">
        <v>121</v>
      </c>
      <c r="F111" t="s">
        <v>20</v>
      </c>
      <c r="G111" t="s">
        <v>141</v>
      </c>
      <c r="J111" t="s">
        <v>195</v>
      </c>
    </row>
    <row r="112" spans="1:10">
      <c r="C112" t="s">
        <v>105</v>
      </c>
      <c r="E112" t="s">
        <v>121</v>
      </c>
      <c r="F112" t="s">
        <v>20</v>
      </c>
      <c r="G112" t="s">
        <v>143</v>
      </c>
      <c r="J112" t="s">
        <v>196</v>
      </c>
    </row>
    <row r="113" spans="1:10">
      <c r="C113" t="s">
        <v>106</v>
      </c>
      <c r="E113" t="s">
        <v>121</v>
      </c>
      <c r="F113" t="s">
        <v>20</v>
      </c>
      <c r="G113" t="s">
        <v>144</v>
      </c>
      <c r="J113" s="7" t="s">
        <v>197</v>
      </c>
    </row>
    <row r="114" spans="1:10">
      <c r="C114" t="s">
        <v>107</v>
      </c>
      <c r="E114" t="s">
        <v>121</v>
      </c>
      <c r="F114" t="s">
        <v>20</v>
      </c>
      <c r="G114" t="s">
        <v>145</v>
      </c>
      <c r="J114" s="7" t="s">
        <v>198</v>
      </c>
    </row>
    <row r="115" spans="1:10">
      <c r="C115" t="s">
        <v>108</v>
      </c>
      <c r="E115" t="s">
        <v>119</v>
      </c>
      <c r="G115" t="s">
        <v>134</v>
      </c>
      <c r="J115" t="s">
        <v>199</v>
      </c>
    </row>
    <row r="116" spans="1:10">
      <c r="C116" t="s">
        <v>109</v>
      </c>
      <c r="E116" t="s">
        <v>119</v>
      </c>
      <c r="G116" t="s">
        <v>135</v>
      </c>
      <c r="J116" t="s">
        <v>200</v>
      </c>
    </row>
    <row r="117" spans="1:10">
      <c r="C117" t="s">
        <v>110</v>
      </c>
      <c r="E117" t="s">
        <v>119</v>
      </c>
      <c r="G117" t="s">
        <v>136</v>
      </c>
      <c r="J117" t="s">
        <v>201</v>
      </c>
    </row>
    <row r="118" spans="1:10">
      <c r="C118" t="s">
        <v>111</v>
      </c>
      <c r="E118" t="s">
        <v>119</v>
      </c>
      <c r="G118" t="s">
        <v>137</v>
      </c>
      <c r="J118" t="s">
        <v>202</v>
      </c>
    </row>
    <row r="119" spans="1:10">
      <c r="C119" t="s">
        <v>112</v>
      </c>
      <c r="E119" t="s">
        <v>119</v>
      </c>
      <c r="G119" t="s">
        <v>138</v>
      </c>
      <c r="J119" t="s">
        <v>203</v>
      </c>
    </row>
    <row r="120" spans="1:10">
      <c r="C120" t="s">
        <v>113</v>
      </c>
      <c r="E120" t="s">
        <v>120</v>
      </c>
      <c r="G120" t="s">
        <v>100</v>
      </c>
      <c r="J120" t="s">
        <v>190</v>
      </c>
    </row>
    <row r="121" spans="1:10">
      <c r="C121" t="s">
        <v>114</v>
      </c>
      <c r="E121" t="s">
        <v>120</v>
      </c>
      <c r="G121" t="s">
        <v>101</v>
      </c>
      <c r="J121" t="s">
        <v>191</v>
      </c>
    </row>
    <row r="122" spans="1:10">
      <c r="C122" t="s">
        <v>115</v>
      </c>
      <c r="E122" t="s">
        <v>120</v>
      </c>
      <c r="G122" t="s">
        <v>151</v>
      </c>
      <c r="J122" s="7" t="s">
        <v>192</v>
      </c>
    </row>
    <row r="123" spans="1:10">
      <c r="C123" t="s">
        <v>116</v>
      </c>
      <c r="E123" t="s">
        <v>120</v>
      </c>
      <c r="G123" t="s">
        <v>152</v>
      </c>
      <c r="J123" s="7" t="s">
        <v>193</v>
      </c>
    </row>
    <row r="124" spans="1:10">
      <c r="C124" t="s">
        <v>117</v>
      </c>
      <c r="E124" t="s">
        <v>120</v>
      </c>
      <c r="G124" t="s">
        <v>153</v>
      </c>
      <c r="J124" s="7" t="s">
        <v>194</v>
      </c>
    </row>
    <row r="125" spans="1:10">
      <c r="C125" t="s">
        <v>118</v>
      </c>
      <c r="E125" t="s">
        <v>122</v>
      </c>
      <c r="G125" t="s">
        <v>274</v>
      </c>
    </row>
    <row r="127" spans="1:10">
      <c r="A127" t="s">
        <v>126</v>
      </c>
      <c r="B127" t="s">
        <v>18</v>
      </c>
      <c r="C127" t="s">
        <v>124</v>
      </c>
      <c r="E127" t="s">
        <v>119</v>
      </c>
      <c r="G127" t="s">
        <v>139</v>
      </c>
    </row>
    <row r="128" spans="1:10">
      <c r="C128" t="s">
        <v>124</v>
      </c>
      <c r="E128" t="s">
        <v>119</v>
      </c>
      <c r="G128" t="s">
        <v>140</v>
      </c>
    </row>
    <row r="129" spans="1:7">
      <c r="C129" t="s">
        <v>124</v>
      </c>
      <c r="E129" t="s">
        <v>119</v>
      </c>
      <c r="G129" t="s">
        <v>146</v>
      </c>
    </row>
    <row r="130" spans="1:7">
      <c r="C130" s="4" t="s">
        <v>125</v>
      </c>
      <c r="D130" s="4"/>
      <c r="E130" s="4" t="s">
        <v>128</v>
      </c>
    </row>
    <row r="131" spans="1:7">
      <c r="A131" t="s">
        <v>127</v>
      </c>
      <c r="B131" t="s">
        <v>18</v>
      </c>
      <c r="C131" t="s">
        <v>124</v>
      </c>
      <c r="E131" t="s">
        <v>119</v>
      </c>
      <c r="G131" t="s">
        <v>147</v>
      </c>
    </row>
    <row r="132" spans="1:7">
      <c r="C132" t="s">
        <v>124</v>
      </c>
      <c r="E132" t="s">
        <v>119</v>
      </c>
      <c r="G132" t="s">
        <v>148</v>
      </c>
    </row>
    <row r="133" spans="1:7">
      <c r="C133" t="s">
        <v>124</v>
      </c>
      <c r="E133" t="s">
        <v>119</v>
      </c>
    </row>
    <row r="134" spans="1:7">
      <c r="C134" s="4" t="s">
        <v>125</v>
      </c>
      <c r="D134" s="4"/>
      <c r="E134" s="4" t="s">
        <v>128</v>
      </c>
    </row>
  </sheetData>
  <phoneticPr fontId="4" type="noConversion"/>
  <printOptions horizontalCentered="1"/>
  <pageMargins left="0.2" right="0.2" top="1" bottom="1" header="0.5" footer="0.5"/>
  <pageSetup paperSize="8" scale="90" orientation="landscape" horizontalDpi="4294967292" verticalDpi="4294967292"/>
  <headerFooter>
    <oddHeader>&amp;F</oddHeader>
    <oddFooter>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N39"/>
  <sheetViews>
    <sheetView workbookViewId="0">
      <selection activeCell="I8" sqref="I8"/>
    </sheetView>
  </sheetViews>
  <sheetFormatPr baseColWidth="10" defaultRowHeight="15" x14ac:dyDescent="0"/>
  <cols>
    <col min="12" max="12" width="12" customWidth="1"/>
  </cols>
  <sheetData>
    <row r="1" spans="1:14" ht="18">
      <c r="A1" t="s">
        <v>162</v>
      </c>
      <c r="K1" s="10" t="s">
        <v>273</v>
      </c>
      <c r="L1" s="10"/>
      <c r="M1" s="10"/>
      <c r="N1" s="10"/>
    </row>
    <row r="2" spans="1:14" ht="30">
      <c r="A2">
        <v>0</v>
      </c>
      <c r="K2" t="s">
        <v>225</v>
      </c>
      <c r="L2" s="9" t="s">
        <v>271</v>
      </c>
      <c r="M2" t="s">
        <v>272</v>
      </c>
      <c r="N2" t="s">
        <v>272</v>
      </c>
    </row>
    <row r="3" spans="1:14">
      <c r="A3">
        <v>3</v>
      </c>
      <c r="K3">
        <v>1</v>
      </c>
      <c r="L3" t="s">
        <v>226</v>
      </c>
      <c r="M3" t="s">
        <v>239</v>
      </c>
    </row>
    <row r="4" spans="1:14">
      <c r="A4">
        <v>6</v>
      </c>
      <c r="K4">
        <v>20</v>
      </c>
      <c r="L4" t="s">
        <v>227</v>
      </c>
      <c r="N4" t="s">
        <v>239</v>
      </c>
    </row>
    <row r="5" spans="1:14">
      <c r="A5">
        <v>9</v>
      </c>
      <c r="K5">
        <v>2</v>
      </c>
      <c r="L5" t="s">
        <v>228</v>
      </c>
      <c r="M5" t="s">
        <v>240</v>
      </c>
    </row>
    <row r="6" spans="1:14">
      <c r="A6">
        <v>12</v>
      </c>
      <c r="K6">
        <v>21</v>
      </c>
      <c r="L6" t="s">
        <v>229</v>
      </c>
      <c r="N6" t="s">
        <v>255</v>
      </c>
    </row>
    <row r="7" spans="1:14">
      <c r="A7">
        <v>15</v>
      </c>
      <c r="K7">
        <v>3</v>
      </c>
      <c r="L7" t="s">
        <v>230</v>
      </c>
      <c r="M7" t="s">
        <v>236</v>
      </c>
    </row>
    <row r="8" spans="1:14">
      <c r="A8">
        <v>18</v>
      </c>
      <c r="K8">
        <v>22</v>
      </c>
      <c r="L8" t="s">
        <v>231</v>
      </c>
      <c r="N8" t="s">
        <v>256</v>
      </c>
    </row>
    <row r="9" spans="1:14">
      <c r="A9">
        <v>21</v>
      </c>
      <c r="K9">
        <v>4</v>
      </c>
      <c r="L9" t="s">
        <v>232</v>
      </c>
      <c r="M9" t="s">
        <v>237</v>
      </c>
    </row>
    <row r="10" spans="1:14">
      <c r="A10">
        <v>24</v>
      </c>
      <c r="K10">
        <v>23</v>
      </c>
      <c r="L10" t="s">
        <v>233</v>
      </c>
      <c r="N10" t="s">
        <v>257</v>
      </c>
    </row>
    <row r="11" spans="1:14">
      <c r="A11">
        <v>27</v>
      </c>
      <c r="K11">
        <v>5</v>
      </c>
      <c r="L11" t="s">
        <v>234</v>
      </c>
      <c r="M11" t="s">
        <v>238</v>
      </c>
    </row>
    <row r="12" spans="1:14">
      <c r="A12">
        <v>30</v>
      </c>
      <c r="K12">
        <v>24</v>
      </c>
      <c r="L12" t="s">
        <v>235</v>
      </c>
      <c r="N12" t="s">
        <v>258</v>
      </c>
    </row>
    <row r="13" spans="1:14">
      <c r="A13">
        <v>33</v>
      </c>
      <c r="K13">
        <v>6</v>
      </c>
      <c r="L13" t="s">
        <v>226</v>
      </c>
      <c r="M13" t="s">
        <v>241</v>
      </c>
    </row>
    <row r="14" spans="1:14">
      <c r="A14">
        <v>36</v>
      </c>
      <c r="K14">
        <v>25</v>
      </c>
      <c r="L14" t="s">
        <v>227</v>
      </c>
      <c r="N14" t="s">
        <v>259</v>
      </c>
    </row>
    <row r="15" spans="1:14">
      <c r="A15">
        <v>39</v>
      </c>
      <c r="K15">
        <v>7</v>
      </c>
      <c r="L15" t="s">
        <v>228</v>
      </c>
      <c r="M15" t="s">
        <v>242</v>
      </c>
    </row>
    <row r="16" spans="1:14">
      <c r="A16">
        <v>42</v>
      </c>
      <c r="K16">
        <v>26</v>
      </c>
      <c r="L16" t="s">
        <v>229</v>
      </c>
      <c r="N16" t="s">
        <v>260</v>
      </c>
    </row>
    <row r="17" spans="1:14">
      <c r="A17">
        <v>45</v>
      </c>
      <c r="K17">
        <v>8</v>
      </c>
      <c r="L17" t="s">
        <v>230</v>
      </c>
      <c r="M17" t="s">
        <v>243</v>
      </c>
    </row>
    <row r="18" spans="1:14">
      <c r="K18">
        <v>27</v>
      </c>
      <c r="L18" t="s">
        <v>231</v>
      </c>
      <c r="N18" t="s">
        <v>261</v>
      </c>
    </row>
    <row r="19" spans="1:14">
      <c r="A19" t="s">
        <v>171</v>
      </c>
      <c r="B19">
        <v>3</v>
      </c>
      <c r="K19">
        <v>9</v>
      </c>
      <c r="L19" t="s">
        <v>232</v>
      </c>
      <c r="M19" t="s">
        <v>244</v>
      </c>
    </row>
    <row r="20" spans="1:14">
      <c r="K20">
        <v>28</v>
      </c>
      <c r="L20" t="s">
        <v>233</v>
      </c>
      <c r="N20" t="s">
        <v>262</v>
      </c>
    </row>
    <row r="21" spans="1:14">
      <c r="D21" t="s">
        <v>172</v>
      </c>
      <c r="E21" t="s">
        <v>173</v>
      </c>
      <c r="K21">
        <v>10</v>
      </c>
      <c r="L21" t="s">
        <v>234</v>
      </c>
      <c r="M21" t="s">
        <v>245</v>
      </c>
    </row>
    <row r="22" spans="1:14">
      <c r="A22" t="s">
        <v>163</v>
      </c>
      <c r="B22">
        <v>24</v>
      </c>
      <c r="C22">
        <f>IF(B19-B22&lt;0,0,IF(B19-B22=0, 1,B19-B22))</f>
        <v>0</v>
      </c>
      <c r="D22">
        <f>IF(C22&gt;0,1,0)</f>
        <v>0</v>
      </c>
      <c r="E22">
        <f>D22*1</f>
        <v>0</v>
      </c>
      <c r="K22">
        <v>29</v>
      </c>
      <c r="L22" t="s">
        <v>235</v>
      </c>
      <c r="N22" t="s">
        <v>263</v>
      </c>
    </row>
    <row r="23" spans="1:14">
      <c r="A23" t="s">
        <v>164</v>
      </c>
      <c r="B23">
        <v>12</v>
      </c>
      <c r="C23">
        <f>IF(C22-B23&lt;0,0,IF(C22-B23=0,1,C22-B23))</f>
        <v>0</v>
      </c>
      <c r="D23">
        <f t="shared" ref="D23:D29" si="0">IF(C23&gt;0,1,0)</f>
        <v>0</v>
      </c>
      <c r="E23">
        <f>D23*2</f>
        <v>0</v>
      </c>
      <c r="K23">
        <v>11</v>
      </c>
      <c r="L23" t="s">
        <v>226</v>
      </c>
      <c r="M23" t="s">
        <v>246</v>
      </c>
    </row>
    <row r="24" spans="1:14">
      <c r="A24" t="s">
        <v>165</v>
      </c>
      <c r="B24">
        <v>6</v>
      </c>
      <c r="C24">
        <f t="shared" ref="C24:C25" si="1">IF(C23-B24&lt;0,0,IF(C23-B24=0,1,C23-B24))</f>
        <v>0</v>
      </c>
      <c r="D24">
        <f t="shared" si="0"/>
        <v>0</v>
      </c>
      <c r="E24">
        <f>4*D24</f>
        <v>0</v>
      </c>
      <c r="K24">
        <v>30</v>
      </c>
      <c r="L24" t="s">
        <v>227</v>
      </c>
      <c r="N24" t="s">
        <v>264</v>
      </c>
    </row>
    <row r="25" spans="1:14">
      <c r="A25" t="s">
        <v>166</v>
      </c>
      <c r="B25">
        <v>3</v>
      </c>
      <c r="C25">
        <f t="shared" si="1"/>
        <v>0</v>
      </c>
      <c r="D25">
        <f t="shared" si="0"/>
        <v>0</v>
      </c>
      <c r="E25">
        <f>8*D25</f>
        <v>0</v>
      </c>
      <c r="K25">
        <v>12</v>
      </c>
      <c r="L25" t="s">
        <v>228</v>
      </c>
      <c r="M25" t="s">
        <v>247</v>
      </c>
    </row>
    <row r="26" spans="1:14">
      <c r="A26" t="s">
        <v>167</v>
      </c>
      <c r="B26">
        <v>0</v>
      </c>
      <c r="C26">
        <v>0</v>
      </c>
      <c r="D26">
        <f t="shared" si="0"/>
        <v>0</v>
      </c>
      <c r="E26">
        <f>16*D26</f>
        <v>0</v>
      </c>
      <c r="K26">
        <v>31</v>
      </c>
      <c r="L26" t="s">
        <v>229</v>
      </c>
      <c r="N26" t="s">
        <v>265</v>
      </c>
    </row>
    <row r="27" spans="1:14">
      <c r="A27" t="s">
        <v>168</v>
      </c>
      <c r="B27">
        <v>0</v>
      </c>
      <c r="C27">
        <v>0</v>
      </c>
      <c r="D27">
        <f t="shared" si="0"/>
        <v>0</v>
      </c>
      <c r="E27">
        <f>32*D27</f>
        <v>0</v>
      </c>
      <c r="K27">
        <v>13</v>
      </c>
      <c r="L27" t="s">
        <v>230</v>
      </c>
      <c r="M27" t="s">
        <v>248</v>
      </c>
    </row>
    <row r="28" spans="1:14">
      <c r="A28" t="s">
        <v>169</v>
      </c>
      <c r="B28">
        <v>0</v>
      </c>
      <c r="C28">
        <v>0</v>
      </c>
      <c r="D28">
        <f t="shared" si="0"/>
        <v>0</v>
      </c>
      <c r="E28">
        <f>64*D28</f>
        <v>0</v>
      </c>
      <c r="K28">
        <v>32</v>
      </c>
      <c r="L28" t="s">
        <v>231</v>
      </c>
      <c r="N28" t="s">
        <v>266</v>
      </c>
    </row>
    <row r="29" spans="1:14">
      <c r="A29" t="s">
        <v>170</v>
      </c>
      <c r="B29">
        <v>1</v>
      </c>
      <c r="C29">
        <v>1</v>
      </c>
      <c r="D29">
        <f t="shared" si="0"/>
        <v>1</v>
      </c>
      <c r="E29">
        <f>128*D29</f>
        <v>128</v>
      </c>
      <c r="K29">
        <v>14</v>
      </c>
      <c r="L29" t="s">
        <v>232</v>
      </c>
      <c r="M29" t="s">
        <v>249</v>
      </c>
    </row>
    <row r="30" spans="1:14">
      <c r="K30">
        <v>33</v>
      </c>
      <c r="L30" t="s">
        <v>233</v>
      </c>
      <c r="N30" t="s">
        <v>267</v>
      </c>
    </row>
    <row r="31" spans="1:14">
      <c r="E31">
        <f>SUM(E22:E29)</f>
        <v>128</v>
      </c>
      <c r="K31">
        <v>15</v>
      </c>
      <c r="L31" t="s">
        <v>234</v>
      </c>
      <c r="M31" t="s">
        <v>250</v>
      </c>
    </row>
    <row r="32" spans="1:14">
      <c r="K32">
        <v>34</v>
      </c>
      <c r="L32" t="s">
        <v>235</v>
      </c>
      <c r="N32" t="s">
        <v>268</v>
      </c>
    </row>
    <row r="33" spans="11:14">
      <c r="K33">
        <v>16</v>
      </c>
      <c r="L33" t="s">
        <v>226</v>
      </c>
      <c r="M33" t="s">
        <v>251</v>
      </c>
    </row>
    <row r="34" spans="11:14">
      <c r="K34">
        <v>35</v>
      </c>
      <c r="L34" t="s">
        <v>227</v>
      </c>
      <c r="N34" t="s">
        <v>269</v>
      </c>
    </row>
    <row r="35" spans="11:14">
      <c r="K35">
        <v>17</v>
      </c>
      <c r="L35" t="s">
        <v>228</v>
      </c>
      <c r="M35" t="s">
        <v>252</v>
      </c>
    </row>
    <row r="36" spans="11:14">
      <c r="K36">
        <v>36</v>
      </c>
      <c r="L36" t="s">
        <v>229</v>
      </c>
      <c r="N36" t="s">
        <v>270</v>
      </c>
    </row>
    <row r="37" spans="11:14">
      <c r="K37">
        <v>18</v>
      </c>
      <c r="L37" t="s">
        <v>230</v>
      </c>
      <c r="M37" s="4" t="s">
        <v>253</v>
      </c>
    </row>
    <row r="38" spans="11:14">
      <c r="K38">
        <v>37</v>
      </c>
      <c r="L38" t="s">
        <v>231</v>
      </c>
      <c r="N38" s="4" t="s">
        <v>253</v>
      </c>
    </row>
    <row r="39" spans="11:14">
      <c r="K39">
        <v>19</v>
      </c>
      <c r="L39" t="s">
        <v>232</v>
      </c>
      <c r="M39" t="s">
        <v>254</v>
      </c>
    </row>
  </sheetData>
  <mergeCells count="1">
    <mergeCell ref="K1:N1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5" workbookViewId="0">
      <selection activeCell="B41" sqref="B41"/>
    </sheetView>
  </sheetViews>
  <sheetFormatPr baseColWidth="10" defaultRowHeight="15" x14ac:dyDescent="0"/>
  <cols>
    <col min="1" max="1" width="13.33203125" customWidth="1"/>
  </cols>
  <sheetData>
    <row r="1" spans="1:11">
      <c r="A1" s="1" t="s">
        <v>275</v>
      </c>
      <c r="B1" s="1">
        <f>SUM(B2:B12)</f>
        <v>34</v>
      </c>
      <c r="G1" t="s">
        <v>292</v>
      </c>
      <c r="K1" t="s">
        <v>300</v>
      </c>
    </row>
    <row r="2" spans="1:11">
      <c r="A2" t="s">
        <v>276</v>
      </c>
      <c r="B2">
        <v>3</v>
      </c>
      <c r="G2" t="s">
        <v>293</v>
      </c>
      <c r="H2" t="s">
        <v>294</v>
      </c>
      <c r="K2">
        <f>ROUNDUP((B18+B31)/16,0)</f>
        <v>6</v>
      </c>
    </row>
    <row r="3" spans="1:11">
      <c r="A3" t="s">
        <v>277</v>
      </c>
      <c r="B3">
        <v>3</v>
      </c>
      <c r="G3" t="s">
        <v>295</v>
      </c>
      <c r="H3" t="s">
        <v>296</v>
      </c>
      <c r="K3">
        <f>ROUNDUP(B1/8,0)</f>
        <v>5</v>
      </c>
    </row>
    <row r="4" spans="1:11">
      <c r="A4" t="s">
        <v>278</v>
      </c>
      <c r="B4">
        <v>3</v>
      </c>
      <c r="G4" t="s">
        <v>297</v>
      </c>
      <c r="H4" t="s">
        <v>298</v>
      </c>
      <c r="K4">
        <f>ROUNDUP(B14/8,0)</f>
        <v>1</v>
      </c>
    </row>
    <row r="5" spans="1:11">
      <c r="A5" t="s">
        <v>279</v>
      </c>
      <c r="B5">
        <v>3</v>
      </c>
      <c r="G5" t="s">
        <v>299</v>
      </c>
      <c r="H5" t="s">
        <v>305</v>
      </c>
      <c r="K5">
        <f>ROUNDUP(B38/6,0)</f>
        <v>1</v>
      </c>
    </row>
    <row r="6" spans="1:11">
      <c r="A6" t="s">
        <v>280</v>
      </c>
      <c r="B6">
        <v>5</v>
      </c>
    </row>
    <row r="7" spans="1:11">
      <c r="A7" t="s">
        <v>281</v>
      </c>
      <c r="B7">
        <v>5</v>
      </c>
    </row>
    <row r="10" spans="1:11">
      <c r="A10" t="s">
        <v>287</v>
      </c>
      <c r="B10">
        <v>4</v>
      </c>
    </row>
    <row r="11" spans="1:11">
      <c r="A11" t="s">
        <v>288</v>
      </c>
      <c r="B11">
        <v>4</v>
      </c>
      <c r="G11" s="1" t="s">
        <v>302</v>
      </c>
      <c r="K11" t="s">
        <v>300</v>
      </c>
    </row>
    <row r="12" spans="1:11">
      <c r="A12" t="s">
        <v>289</v>
      </c>
      <c r="B12">
        <v>4</v>
      </c>
      <c r="G12" t="s">
        <v>293</v>
      </c>
      <c r="H12" t="s">
        <v>294</v>
      </c>
      <c r="K12">
        <f>ROUNDUP((SUM(B19:B25)+SUM(B32:B34))/16,0)</f>
        <v>4</v>
      </c>
    </row>
    <row r="13" spans="1:11">
      <c r="G13" t="s">
        <v>295</v>
      </c>
      <c r="H13" t="s">
        <v>296</v>
      </c>
      <c r="K13">
        <f>ROUNDUP((SUM(B2:B5)+SUM(B10:B12))/8,0)</f>
        <v>3</v>
      </c>
    </row>
    <row r="14" spans="1:11">
      <c r="A14" s="1" t="s">
        <v>284</v>
      </c>
      <c r="B14" s="1">
        <f>SUM(B15:B16)</f>
        <v>8</v>
      </c>
      <c r="G14" t="s">
        <v>297</v>
      </c>
      <c r="H14" t="s">
        <v>298</v>
      </c>
      <c r="K14">
        <v>0</v>
      </c>
    </row>
    <row r="15" spans="1:11">
      <c r="A15" t="s">
        <v>280</v>
      </c>
      <c r="B15">
        <v>4</v>
      </c>
      <c r="G15" t="s">
        <v>299</v>
      </c>
      <c r="H15" t="s">
        <v>305</v>
      </c>
      <c r="K15">
        <f>ROUNDUP(B38/6,0)</f>
        <v>1</v>
      </c>
    </row>
    <row r="16" spans="1:11">
      <c r="A16" t="s">
        <v>281</v>
      </c>
      <c r="B16">
        <v>4</v>
      </c>
    </row>
    <row r="18" spans="1:11">
      <c r="A18" s="1" t="s">
        <v>285</v>
      </c>
      <c r="B18" s="1">
        <f>SUM(B19:B28)</f>
        <v>76</v>
      </c>
    </row>
    <row r="19" spans="1:11">
      <c r="A19" t="s">
        <v>276</v>
      </c>
      <c r="B19">
        <v>4</v>
      </c>
      <c r="G19" s="1" t="s">
        <v>303</v>
      </c>
      <c r="K19" t="s">
        <v>304</v>
      </c>
    </row>
    <row r="20" spans="1:11">
      <c r="A20" t="s">
        <v>277</v>
      </c>
      <c r="B20">
        <v>4</v>
      </c>
      <c r="G20" t="s">
        <v>293</v>
      </c>
      <c r="H20" t="s">
        <v>294</v>
      </c>
      <c r="K20">
        <f>ROUNDUP((SUM(B26:B28)+SUM(B35:B36))/16,0)</f>
        <v>3</v>
      </c>
    </row>
    <row r="21" spans="1:11">
      <c r="A21" t="s">
        <v>286</v>
      </c>
      <c r="B21">
        <v>4</v>
      </c>
      <c r="G21" t="s">
        <v>295</v>
      </c>
      <c r="H21" t="s">
        <v>296</v>
      </c>
      <c r="K21">
        <f>ROUNDUP((B6+B7)/16,0)</f>
        <v>1</v>
      </c>
    </row>
    <row r="22" spans="1:11">
      <c r="A22" t="s">
        <v>279</v>
      </c>
      <c r="B22">
        <v>4</v>
      </c>
      <c r="G22" t="s">
        <v>297</v>
      </c>
      <c r="H22" t="s">
        <v>298</v>
      </c>
      <c r="K22">
        <f>ROUNDUP((B15+B16)/8,0)</f>
        <v>1</v>
      </c>
    </row>
    <row r="23" spans="1:11">
      <c r="A23" t="s">
        <v>287</v>
      </c>
      <c r="B23">
        <v>6</v>
      </c>
      <c r="G23" t="s">
        <v>299</v>
      </c>
      <c r="H23" t="s">
        <v>305</v>
      </c>
      <c r="K23">
        <v>0</v>
      </c>
    </row>
    <row r="24" spans="1:11">
      <c r="A24" t="s">
        <v>288</v>
      </c>
      <c r="B24">
        <v>6</v>
      </c>
    </row>
    <row r="25" spans="1:11">
      <c r="A25" t="s">
        <v>289</v>
      </c>
      <c r="B25">
        <v>6</v>
      </c>
    </row>
    <row r="26" spans="1:11">
      <c r="A26" t="s">
        <v>290</v>
      </c>
      <c r="B26">
        <v>32</v>
      </c>
      <c r="G26" s="1" t="s">
        <v>306</v>
      </c>
    </row>
    <row r="27" spans="1:11">
      <c r="A27" t="s">
        <v>280</v>
      </c>
      <c r="B27">
        <v>5</v>
      </c>
      <c r="G27" t="s">
        <v>309</v>
      </c>
      <c r="I27" t="s">
        <v>310</v>
      </c>
    </row>
    <row r="28" spans="1:11">
      <c r="A28" t="s">
        <v>281</v>
      </c>
      <c r="B28">
        <v>5</v>
      </c>
      <c r="G28" t="s">
        <v>307</v>
      </c>
      <c r="H28" t="s">
        <v>308</v>
      </c>
    </row>
    <row r="29" spans="1:11">
      <c r="G29" t="s">
        <v>311</v>
      </c>
      <c r="I29" t="s">
        <v>312</v>
      </c>
    </row>
    <row r="30" spans="1:11">
      <c r="G30" t="s">
        <v>313</v>
      </c>
      <c r="I30" t="s">
        <v>314</v>
      </c>
    </row>
    <row r="31" spans="1:11">
      <c r="A31" s="1" t="s">
        <v>291</v>
      </c>
      <c r="B31" s="1">
        <f>SUM(B32:B36)</f>
        <v>17</v>
      </c>
      <c r="G31" t="s">
        <v>315</v>
      </c>
      <c r="I31" t="s">
        <v>316</v>
      </c>
    </row>
    <row r="32" spans="1:11">
      <c r="A32" t="s">
        <v>287</v>
      </c>
      <c r="B32">
        <v>5</v>
      </c>
      <c r="I32" t="s">
        <v>317</v>
      </c>
    </row>
    <row r="33" spans="1:9">
      <c r="A33" t="s">
        <v>288</v>
      </c>
      <c r="B33">
        <v>5</v>
      </c>
      <c r="G33" t="s">
        <v>318</v>
      </c>
      <c r="I33" t="s">
        <v>319</v>
      </c>
    </row>
    <row r="34" spans="1:9">
      <c r="A34" t="s">
        <v>289</v>
      </c>
      <c r="B34">
        <v>5</v>
      </c>
    </row>
    <row r="35" spans="1:9">
      <c r="A35" t="s">
        <v>280</v>
      </c>
      <c r="B35">
        <v>1</v>
      </c>
    </row>
    <row r="36" spans="1:9">
      <c r="A36" t="s">
        <v>281</v>
      </c>
      <c r="B36">
        <v>1</v>
      </c>
    </row>
    <row r="38" spans="1:9">
      <c r="A38" s="1" t="s">
        <v>301</v>
      </c>
      <c r="B38" s="1">
        <f>SUM(B39:B40)</f>
        <v>6</v>
      </c>
    </row>
    <row r="39" spans="1:9">
      <c r="A39" t="s">
        <v>282</v>
      </c>
      <c r="B39">
        <v>3</v>
      </c>
    </row>
    <row r="40" spans="1:9">
      <c r="A40" t="s">
        <v>283</v>
      </c>
      <c r="B40"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EE651AD2B5F4EB7B977A9AEE2C6F6" ma:contentTypeVersion="10" ma:contentTypeDescription="Create a new document." ma:contentTypeScope="" ma:versionID="03aab5329bf23d4d58da0dbcd90b59c0">
  <xsd:schema xmlns:xsd="http://www.w3.org/2001/XMLSchema" xmlns:xs="http://www.w3.org/2001/XMLSchema" xmlns:p="http://schemas.microsoft.com/office/2006/metadata/properties" xmlns:ns2="ed89bdd6-8469-43e4-87a1-2cfacdbb3f8c" targetNamespace="http://schemas.microsoft.com/office/2006/metadata/properties" ma:root="true" ma:fieldsID="b9ea5fc405b127062b34224d266c25e8" ns2:_="">
    <xsd:import namespace="ed89bdd6-8469-43e4-87a1-2cfacdbb3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9bdd6-8469-43e4-87a1-2cfacdbb3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C1B429-6DD5-418C-B2A9-CA1ACE46EDD2}"/>
</file>

<file path=customXml/itemProps2.xml><?xml version="1.0" encoding="utf-8"?>
<ds:datastoreItem xmlns:ds="http://schemas.openxmlformats.org/officeDocument/2006/customXml" ds:itemID="{F94DC14E-EA56-43DD-9C64-107EF846BBC9}"/>
</file>

<file path=customXml/itemProps3.xml><?xml version="1.0" encoding="utf-8"?>
<ds:datastoreItem xmlns:ds="http://schemas.openxmlformats.org/officeDocument/2006/customXml" ds:itemID="{10BAA505-F9D8-482A-B0CD-2E15649B94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Australian National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Slagmolen</dc:creator>
  <cp:lastModifiedBy>Bram Slagmolen</cp:lastModifiedBy>
  <cp:lastPrinted>2016-11-21T03:32:01Z</cp:lastPrinted>
  <dcterms:created xsi:type="dcterms:W3CDTF">2016-10-09T03:29:58Z</dcterms:created>
  <dcterms:modified xsi:type="dcterms:W3CDTF">2017-08-02T02:46:54Z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0x010100EC1EE651AD2B5F4EB7B977A9AEE2C6F6</vt:lpwstr>
  </property>
</Properties>
</file>