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na_\Documents\MathEconomy\Lab1\"/>
    </mc:Choice>
  </mc:AlternateContent>
  <xr:revisionPtr revIDLastSave="0" documentId="13_ncr:1_{7B1F40B7-D3E1-4870-8E8E-CC391B436976}" xr6:coauthVersionLast="46" xr6:coauthVersionMax="46" xr10:uidLastSave="{00000000-0000-0000-0000-000000000000}"/>
  <bookViews>
    <workbookView xWindow="-110" yWindow="-110" windowWidth="19420" windowHeight="10420" activeTab="2" xr2:uid="{67270A0A-6EA5-4BD1-9A51-701EC38D0F44}"/>
  </bookViews>
  <sheets>
    <sheet name="AMZN Inc" sheetId="2" r:id="rId1"/>
    <sheet name="^GSPC (1)" sheetId="4" r:id="rId2"/>
    <sheet name="Лист1" sheetId="1" r:id="rId3"/>
  </sheets>
  <definedNames>
    <definedName name="ExternalData_1" localSheetId="1" hidden="1">'^GSPC (1)'!$A$1:$G$121</definedName>
    <definedName name="ExternalData_1" localSheetId="0" hidden="1">'AMZN Inc'!$A$1:$G$121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1" i="1" l="1"/>
  <c r="B142" i="1" s="1"/>
  <c r="G134" i="1"/>
  <c r="B133" i="1" a="1"/>
  <c r="B133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G133" i="1"/>
  <c r="C133" i="1" l="1"/>
  <c r="C127" i="1"/>
  <c r="B127" i="1"/>
  <c r="C126" i="1"/>
  <c r="B126" i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D14" i="1" l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6" i="1"/>
  <c r="D7" i="1"/>
  <c r="D15" i="1"/>
  <c r="D23" i="1"/>
  <c r="D31" i="1"/>
  <c r="D39" i="1"/>
  <c r="D47" i="1"/>
  <c r="D55" i="1"/>
  <c r="D63" i="1"/>
  <c r="D9" i="1"/>
  <c r="D19" i="1"/>
  <c r="D29" i="1"/>
  <c r="D41" i="1"/>
  <c r="D51" i="1"/>
  <c r="D61" i="1"/>
  <c r="D72" i="1"/>
  <c r="D81" i="1"/>
  <c r="D90" i="1"/>
  <c r="D99" i="1"/>
  <c r="D108" i="1"/>
  <c r="D117" i="1"/>
  <c r="D11" i="1"/>
  <c r="D21" i="1"/>
  <c r="D33" i="1"/>
  <c r="D43" i="1"/>
  <c r="D53" i="1"/>
  <c r="D65" i="1"/>
  <c r="D74" i="1"/>
  <c r="D83" i="1"/>
  <c r="D92" i="1"/>
  <c r="D101" i="1"/>
  <c r="D111" i="1"/>
  <c r="D120" i="1"/>
  <c r="D66" i="1"/>
  <c r="D93" i="1"/>
  <c r="D121" i="1"/>
  <c r="D104" i="1"/>
  <c r="D49" i="1"/>
  <c r="D106" i="1"/>
  <c r="D8" i="1"/>
  <c r="D50" i="1"/>
  <c r="D80" i="1"/>
  <c r="D107" i="1"/>
  <c r="D125" i="1"/>
  <c r="D20" i="1"/>
  <c r="D52" i="1"/>
  <c r="D73" i="1"/>
  <c r="D100" i="1"/>
  <c r="D12" i="1"/>
  <c r="D24" i="1"/>
  <c r="D34" i="1"/>
  <c r="D44" i="1"/>
  <c r="D56" i="1"/>
  <c r="D75" i="1"/>
  <c r="D84" i="1"/>
  <c r="D103" i="1"/>
  <c r="D112" i="1"/>
  <c r="D85" i="1"/>
  <c r="D113" i="1"/>
  <c r="D123" i="1"/>
  <c r="D17" i="1"/>
  <c r="D79" i="1"/>
  <c r="D18" i="1"/>
  <c r="D40" i="1"/>
  <c r="D71" i="1"/>
  <c r="D98" i="1"/>
  <c r="D10" i="1"/>
  <c r="D32" i="1"/>
  <c r="D64" i="1"/>
  <c r="D91" i="1"/>
  <c r="D119" i="1"/>
  <c r="D13" i="1"/>
  <c r="D25" i="1"/>
  <c r="D35" i="1"/>
  <c r="D45" i="1"/>
  <c r="D57" i="1"/>
  <c r="D67" i="1"/>
  <c r="D76" i="1"/>
  <c r="D95" i="1"/>
  <c r="D122" i="1"/>
  <c r="D37" i="1"/>
  <c r="D69" i="1"/>
  <c r="D97" i="1"/>
  <c r="D124" i="1"/>
  <c r="D28" i="1"/>
  <c r="D60" i="1"/>
  <c r="D89" i="1"/>
  <c r="D116" i="1"/>
  <c r="D42" i="1"/>
  <c r="D82" i="1"/>
  <c r="D109" i="1"/>
  <c r="D16" i="1"/>
  <c r="D26" i="1"/>
  <c r="D36" i="1"/>
  <c r="D48" i="1"/>
  <c r="D58" i="1"/>
  <c r="D68" i="1"/>
  <c r="D77" i="1"/>
  <c r="D87" i="1"/>
  <c r="D96" i="1"/>
  <c r="D105" i="1"/>
  <c r="D114" i="1"/>
  <c r="D27" i="1"/>
  <c r="D59" i="1"/>
  <c r="D88" i="1"/>
  <c r="D115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6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1" i="1"/>
  <c r="E21" i="1"/>
  <c r="E33" i="1"/>
  <c r="E43" i="1"/>
  <c r="E53" i="1"/>
  <c r="E65" i="1"/>
  <c r="E75" i="1"/>
  <c r="E85" i="1"/>
  <c r="E97" i="1"/>
  <c r="E107" i="1"/>
  <c r="E117" i="1"/>
  <c r="E13" i="1"/>
  <c r="E25" i="1"/>
  <c r="E35" i="1"/>
  <c r="E45" i="1"/>
  <c r="E57" i="1"/>
  <c r="E67" i="1"/>
  <c r="E77" i="1"/>
  <c r="E89" i="1"/>
  <c r="E99" i="1"/>
  <c r="E109" i="1"/>
  <c r="E121" i="1"/>
  <c r="E83" i="1"/>
  <c r="E10" i="1"/>
  <c r="E52" i="1"/>
  <c r="E84" i="1"/>
  <c r="E24" i="1"/>
  <c r="E76" i="1"/>
  <c r="E108" i="1"/>
  <c r="E16" i="1"/>
  <c r="E26" i="1"/>
  <c r="E36" i="1"/>
  <c r="E48" i="1"/>
  <c r="E58" i="1"/>
  <c r="E68" i="1"/>
  <c r="E80" i="1"/>
  <c r="E90" i="1"/>
  <c r="E100" i="1"/>
  <c r="E112" i="1"/>
  <c r="E122" i="1"/>
  <c r="E61" i="1"/>
  <c r="E32" i="1"/>
  <c r="E64" i="1"/>
  <c r="E106" i="1"/>
  <c r="E12" i="1"/>
  <c r="E44" i="1"/>
  <c r="E66" i="1"/>
  <c r="E98" i="1"/>
  <c r="E17" i="1"/>
  <c r="E27" i="1"/>
  <c r="E37" i="1"/>
  <c r="E49" i="1"/>
  <c r="E59" i="1"/>
  <c r="E69" i="1"/>
  <c r="E81" i="1"/>
  <c r="E91" i="1"/>
  <c r="E101" i="1"/>
  <c r="E113" i="1"/>
  <c r="E123" i="1"/>
  <c r="E19" i="1"/>
  <c r="E41" i="1"/>
  <c r="E73" i="1"/>
  <c r="E105" i="1"/>
  <c r="E125" i="1"/>
  <c r="E20" i="1"/>
  <c r="E42" i="1"/>
  <c r="E74" i="1"/>
  <c r="E96" i="1"/>
  <c r="E116" i="1"/>
  <c r="E34" i="1"/>
  <c r="E56" i="1"/>
  <c r="E88" i="1"/>
  <c r="E120" i="1"/>
  <c r="E8" i="1"/>
  <c r="E18" i="1"/>
  <c r="E28" i="1"/>
  <c r="E40" i="1"/>
  <c r="E50" i="1"/>
  <c r="E60" i="1"/>
  <c r="E72" i="1"/>
  <c r="E82" i="1"/>
  <c r="E92" i="1"/>
  <c r="E104" i="1"/>
  <c r="E114" i="1"/>
  <c r="E124" i="1"/>
  <c r="E9" i="1"/>
  <c r="E29" i="1"/>
  <c r="E51" i="1"/>
  <c r="E93" i="1"/>
  <c r="E115" i="1"/>
  <c r="D142" i="1"/>
  <c r="C147" i="1" s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6" i="1"/>
  <c r="H7" i="1"/>
  <c r="H8" i="1"/>
  <c r="H9" i="1"/>
  <c r="H10" i="1"/>
  <c r="H20" i="1"/>
  <c r="H32" i="1"/>
  <c r="H42" i="1"/>
  <c r="H52" i="1"/>
  <c r="H64" i="1"/>
  <c r="H74" i="1"/>
  <c r="H84" i="1"/>
  <c r="H96" i="1"/>
  <c r="H106" i="1"/>
  <c r="H116" i="1"/>
  <c r="H11" i="1"/>
  <c r="H23" i="1"/>
  <c r="H33" i="1"/>
  <c r="H43" i="1"/>
  <c r="H55" i="1"/>
  <c r="H65" i="1"/>
  <c r="H75" i="1"/>
  <c r="H87" i="1"/>
  <c r="H97" i="1"/>
  <c r="H107" i="1"/>
  <c r="H119" i="1"/>
  <c r="H12" i="1"/>
  <c r="H24" i="1"/>
  <c r="H34" i="1"/>
  <c r="H44" i="1"/>
  <c r="H56" i="1"/>
  <c r="H66" i="1"/>
  <c r="H76" i="1"/>
  <c r="H88" i="1"/>
  <c r="H98" i="1"/>
  <c r="H108" i="1"/>
  <c r="H120" i="1"/>
  <c r="H40" i="1"/>
  <c r="H51" i="1"/>
  <c r="H83" i="1"/>
  <c r="H15" i="1"/>
  <c r="H25" i="1"/>
  <c r="H35" i="1"/>
  <c r="H47" i="1"/>
  <c r="H57" i="1"/>
  <c r="H67" i="1"/>
  <c r="H79" i="1"/>
  <c r="H89" i="1"/>
  <c r="H99" i="1"/>
  <c r="H111" i="1"/>
  <c r="H121" i="1"/>
  <c r="H50" i="1"/>
  <c r="H19" i="1"/>
  <c r="H105" i="1"/>
  <c r="H16" i="1"/>
  <c r="H26" i="1"/>
  <c r="H36" i="1"/>
  <c r="H48" i="1"/>
  <c r="H58" i="1"/>
  <c r="H68" i="1"/>
  <c r="H80" i="1"/>
  <c r="H90" i="1"/>
  <c r="H100" i="1"/>
  <c r="H112" i="1"/>
  <c r="H122" i="1"/>
  <c r="H28" i="1"/>
  <c r="H72" i="1"/>
  <c r="H82" i="1"/>
  <c r="H104" i="1"/>
  <c r="H124" i="1"/>
  <c r="H31" i="1"/>
  <c r="H73" i="1"/>
  <c r="H115" i="1"/>
  <c r="H17" i="1"/>
  <c r="H27" i="1"/>
  <c r="H39" i="1"/>
  <c r="H49" i="1"/>
  <c r="H59" i="1"/>
  <c r="H71" i="1"/>
  <c r="H81" i="1"/>
  <c r="H91" i="1"/>
  <c r="H103" i="1"/>
  <c r="H113" i="1"/>
  <c r="H123" i="1"/>
  <c r="H18" i="1"/>
  <c r="H60" i="1"/>
  <c r="H92" i="1"/>
  <c r="H114" i="1"/>
  <c r="H41" i="1"/>
  <c r="H63" i="1"/>
  <c r="H95" i="1"/>
  <c r="G77" i="1" l="1"/>
  <c r="F77" i="1"/>
  <c r="G69" i="1"/>
  <c r="F69" i="1"/>
  <c r="F98" i="1"/>
  <c r="G98" i="1"/>
  <c r="G24" i="1"/>
  <c r="F24" i="1"/>
  <c r="G66" i="1"/>
  <c r="F66" i="1"/>
  <c r="G90" i="1"/>
  <c r="F90" i="1"/>
  <c r="G70" i="1"/>
  <c r="F70" i="1"/>
  <c r="E126" i="1"/>
  <c r="G88" i="1"/>
  <c r="F88" i="1"/>
  <c r="F42" i="1"/>
  <c r="G42" i="1"/>
  <c r="G25" i="1"/>
  <c r="F25" i="1"/>
  <c r="G112" i="1"/>
  <c r="F112" i="1"/>
  <c r="G12" i="1"/>
  <c r="F12" i="1"/>
  <c r="G120" i="1"/>
  <c r="F120" i="1"/>
  <c r="G43" i="1"/>
  <c r="F43" i="1"/>
  <c r="G81" i="1"/>
  <c r="F81" i="1"/>
  <c r="G63" i="1"/>
  <c r="F63" i="1"/>
  <c r="G6" i="1"/>
  <c r="D126" i="1"/>
  <c r="F6" i="1"/>
  <c r="G62" i="1"/>
  <c r="F62" i="1"/>
  <c r="G59" i="1"/>
  <c r="F59" i="1"/>
  <c r="G58" i="1"/>
  <c r="F58" i="1"/>
  <c r="G116" i="1"/>
  <c r="F116" i="1"/>
  <c r="G122" i="1"/>
  <c r="F122" i="1"/>
  <c r="F13" i="1"/>
  <c r="G13" i="1"/>
  <c r="G40" i="1"/>
  <c r="F40" i="1"/>
  <c r="G103" i="1"/>
  <c r="F103" i="1"/>
  <c r="G100" i="1"/>
  <c r="F100" i="1"/>
  <c r="G8" i="1"/>
  <c r="F8" i="1"/>
  <c r="G111" i="1"/>
  <c r="F111" i="1"/>
  <c r="G33" i="1"/>
  <c r="F33" i="1"/>
  <c r="G72" i="1"/>
  <c r="F72" i="1"/>
  <c r="G55" i="1"/>
  <c r="F55" i="1"/>
  <c r="G118" i="1"/>
  <c r="F118" i="1"/>
  <c r="G54" i="1"/>
  <c r="F54" i="1"/>
  <c r="G27" i="1"/>
  <c r="F27" i="1"/>
  <c r="G48" i="1"/>
  <c r="F48" i="1"/>
  <c r="G89" i="1"/>
  <c r="F89" i="1"/>
  <c r="G95" i="1"/>
  <c r="F95" i="1"/>
  <c r="G119" i="1"/>
  <c r="F119" i="1"/>
  <c r="G18" i="1"/>
  <c r="F18" i="1"/>
  <c r="F84" i="1"/>
  <c r="G84" i="1"/>
  <c r="G73" i="1"/>
  <c r="F73" i="1"/>
  <c r="G106" i="1"/>
  <c r="F106" i="1"/>
  <c r="G101" i="1"/>
  <c r="F101" i="1"/>
  <c r="G21" i="1"/>
  <c r="F21" i="1"/>
  <c r="G61" i="1"/>
  <c r="F61" i="1"/>
  <c r="G47" i="1"/>
  <c r="F47" i="1"/>
  <c r="G110" i="1"/>
  <c r="F110" i="1"/>
  <c r="G46" i="1"/>
  <c r="F46" i="1"/>
  <c r="G105" i="1"/>
  <c r="F105" i="1"/>
  <c r="G26" i="1"/>
  <c r="F26" i="1"/>
  <c r="G28" i="1"/>
  <c r="F28" i="1"/>
  <c r="F67" i="1"/>
  <c r="G67" i="1"/>
  <c r="G64" i="1"/>
  <c r="F64" i="1"/>
  <c r="G17" i="1"/>
  <c r="F17" i="1"/>
  <c r="G56" i="1"/>
  <c r="F56" i="1"/>
  <c r="G20" i="1"/>
  <c r="F20" i="1"/>
  <c r="G104" i="1"/>
  <c r="F104" i="1"/>
  <c r="F83" i="1"/>
  <c r="G83" i="1"/>
  <c r="G117" i="1"/>
  <c r="F117" i="1"/>
  <c r="G41" i="1"/>
  <c r="F41" i="1"/>
  <c r="G31" i="1"/>
  <c r="F31" i="1"/>
  <c r="G94" i="1"/>
  <c r="F94" i="1"/>
  <c r="G30" i="1"/>
  <c r="F30" i="1"/>
  <c r="G71" i="1"/>
  <c r="F71" i="1"/>
  <c r="G102" i="1"/>
  <c r="F102" i="1"/>
  <c r="G96" i="1"/>
  <c r="F96" i="1"/>
  <c r="G16" i="1"/>
  <c r="F16" i="1"/>
  <c r="F124" i="1"/>
  <c r="G124" i="1"/>
  <c r="G57" i="1"/>
  <c r="F57" i="1"/>
  <c r="G32" i="1"/>
  <c r="F32" i="1"/>
  <c r="G123" i="1"/>
  <c r="F123" i="1"/>
  <c r="F44" i="1"/>
  <c r="G44" i="1"/>
  <c r="G125" i="1"/>
  <c r="F125" i="1"/>
  <c r="G121" i="1"/>
  <c r="F121" i="1"/>
  <c r="F74" i="1"/>
  <c r="G74" i="1"/>
  <c r="G108" i="1"/>
  <c r="F108" i="1"/>
  <c r="G29" i="1"/>
  <c r="F29" i="1"/>
  <c r="G23" i="1"/>
  <c r="F23" i="1"/>
  <c r="G86" i="1"/>
  <c r="F86" i="1"/>
  <c r="G22" i="1"/>
  <c r="F22" i="1"/>
  <c r="F115" i="1"/>
  <c r="G115" i="1"/>
  <c r="G82" i="1"/>
  <c r="F82" i="1"/>
  <c r="F35" i="1"/>
  <c r="G35" i="1"/>
  <c r="G85" i="1"/>
  <c r="F85" i="1"/>
  <c r="G80" i="1"/>
  <c r="F80" i="1"/>
  <c r="G53" i="1"/>
  <c r="F53" i="1"/>
  <c r="G9" i="1"/>
  <c r="F9" i="1"/>
  <c r="G7" i="1"/>
  <c r="F7" i="1"/>
  <c r="F68" i="1"/>
  <c r="G68" i="1"/>
  <c r="G37" i="1"/>
  <c r="F37" i="1"/>
  <c r="G50" i="1"/>
  <c r="F50" i="1"/>
  <c r="F114" i="1"/>
  <c r="G114" i="1"/>
  <c r="G36" i="1"/>
  <c r="F36" i="1"/>
  <c r="G60" i="1"/>
  <c r="F60" i="1"/>
  <c r="G76" i="1"/>
  <c r="F76" i="1"/>
  <c r="G91" i="1"/>
  <c r="F91" i="1"/>
  <c r="G79" i="1"/>
  <c r="F79" i="1"/>
  <c r="G75" i="1"/>
  <c r="F75" i="1"/>
  <c r="G52" i="1"/>
  <c r="F52" i="1"/>
  <c r="G49" i="1"/>
  <c r="F49" i="1"/>
  <c r="F92" i="1"/>
  <c r="G92" i="1"/>
  <c r="F11" i="1"/>
  <c r="G11" i="1"/>
  <c r="F51" i="1"/>
  <c r="G51" i="1"/>
  <c r="G39" i="1"/>
  <c r="F39" i="1"/>
  <c r="G38" i="1"/>
  <c r="F38" i="1"/>
  <c r="G87" i="1"/>
  <c r="F87" i="1"/>
  <c r="G109" i="1"/>
  <c r="F109" i="1"/>
  <c r="G97" i="1"/>
  <c r="F97" i="1"/>
  <c r="G45" i="1"/>
  <c r="F45" i="1"/>
  <c r="G10" i="1"/>
  <c r="F10" i="1"/>
  <c r="G113" i="1"/>
  <c r="F113" i="1"/>
  <c r="G34" i="1"/>
  <c r="F34" i="1"/>
  <c r="F107" i="1"/>
  <c r="G107" i="1"/>
  <c r="G93" i="1"/>
  <c r="F93" i="1"/>
  <c r="G65" i="1"/>
  <c r="F65" i="1"/>
  <c r="F99" i="1"/>
  <c r="G99" i="1"/>
  <c r="F19" i="1"/>
  <c r="G19" i="1"/>
  <c r="G15" i="1"/>
  <c r="F15" i="1"/>
  <c r="G78" i="1"/>
  <c r="F78" i="1"/>
  <c r="G14" i="1"/>
  <c r="F14" i="1"/>
  <c r="F126" i="1" l="1"/>
  <c r="F133" i="1" s="1"/>
  <c r="G126" i="1"/>
  <c r="F134" i="1" s="1"/>
  <c r="B134" i="1" l="1"/>
  <c r="C13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46B93F-0159-425A-A5F3-7E35CEDCDA8A}" keepAlive="1" name="Запрос — ^GSPC (1)" description="Соединение с запросом &quot;^GSPC (1)&quot; в книге." type="5" refreshedVersion="6" background="1" saveData="1">
    <dbPr connection="Provider=Microsoft.Mashup.OleDb.1;Data Source=$Workbook$;Location=&quot;^GSPC (1)&quot;;Extended Properties=&quot;&quot;" command="SELECT * FROM [^GSPC (1)]"/>
  </connection>
  <connection id="2" xr16:uid="{BCDC86D0-8A57-4F07-B315-A757C00B367A}" keepAlive="1" name="Запрос — AMZN (4)" description="Соединение с запросом &quot;AMZN (4)&quot; в книге." type="5" refreshedVersion="6" background="1" saveData="1">
    <dbPr connection="Provider=Microsoft.Mashup.OleDb.1;Data Source=$Workbook$;Location=&quot;AMZN (4)&quot;;Extended Properties=&quot;&quot;" command="SELECT * FROM [AMZN (4)]"/>
  </connection>
</connections>
</file>

<file path=xl/sharedStrings.xml><?xml version="1.0" encoding="utf-8"?>
<sst xmlns="http://schemas.openxmlformats.org/spreadsheetml/2006/main" count="297" uniqueCount="166">
  <si>
    <t>Date</t>
  </si>
  <si>
    <t>Open</t>
  </si>
  <si>
    <t>High</t>
  </si>
  <si>
    <t>Low</t>
  </si>
  <si>
    <t>Close</t>
  </si>
  <si>
    <t>Adj Close</t>
  </si>
  <si>
    <t>Volume</t>
  </si>
  <si>
    <t>Y</t>
  </si>
  <si>
    <t>01,01,2011</t>
  </si>
  <si>
    <t>01,02,2011</t>
  </si>
  <si>
    <t>01,03,2011</t>
  </si>
  <si>
    <t>01,04,2011</t>
  </si>
  <si>
    <t>01,05,2011</t>
  </si>
  <si>
    <t>01,06,2011</t>
  </si>
  <si>
    <t>01,07,2011</t>
  </si>
  <si>
    <t>01,08,2011</t>
  </si>
  <si>
    <t>01,09,2011</t>
  </si>
  <si>
    <t>01,10,2011</t>
  </si>
  <si>
    <t>01,11,2011</t>
  </si>
  <si>
    <t>01,12,2011</t>
  </si>
  <si>
    <t>01,01,2012</t>
  </si>
  <si>
    <t>01,02,2012</t>
  </si>
  <si>
    <t>01,03,2012</t>
  </si>
  <si>
    <t>01,04,2012</t>
  </si>
  <si>
    <t>01,05,2012</t>
  </si>
  <si>
    <t>01,06,2012</t>
  </si>
  <si>
    <t>01,07,2012</t>
  </si>
  <si>
    <t>01,08,2012</t>
  </si>
  <si>
    <t>01,09,2012</t>
  </si>
  <si>
    <t>01,10,2012</t>
  </si>
  <si>
    <t>01,11,2012</t>
  </si>
  <si>
    <t>01,12,2012</t>
  </si>
  <si>
    <t>01,01,2013</t>
  </si>
  <si>
    <t>01,02,2013</t>
  </si>
  <si>
    <t>01,03,2013</t>
  </si>
  <si>
    <t>01,04,2013</t>
  </si>
  <si>
    <t>01,05,2013</t>
  </si>
  <si>
    <t>01,06,2013</t>
  </si>
  <si>
    <t>01,07,2013</t>
  </si>
  <si>
    <t>01,08,2013</t>
  </si>
  <si>
    <t>01,09,2013</t>
  </si>
  <si>
    <t>01,10,2013</t>
  </si>
  <si>
    <t>01,11,2013</t>
  </si>
  <si>
    <t>01,12,2013</t>
  </si>
  <si>
    <t>01,01,2014</t>
  </si>
  <si>
    <t>01,02,2014</t>
  </si>
  <si>
    <t>01,03,2014</t>
  </si>
  <si>
    <t>01,04,2014</t>
  </si>
  <si>
    <t>01,05,2014</t>
  </si>
  <si>
    <t>01,06,2014</t>
  </si>
  <si>
    <t>01,07,2014</t>
  </si>
  <si>
    <t>01,08,2014</t>
  </si>
  <si>
    <t>01,09,2014</t>
  </si>
  <si>
    <t>01,10,2014</t>
  </si>
  <si>
    <t>01,11,2014</t>
  </si>
  <si>
    <t>01,12,2014</t>
  </si>
  <si>
    <t>01,01,2015</t>
  </si>
  <si>
    <t>01,02,2015</t>
  </si>
  <si>
    <t>01,03,2015</t>
  </si>
  <si>
    <t>01,04,2015</t>
  </si>
  <si>
    <t>01,05,2015</t>
  </si>
  <si>
    <t>01,06,2015</t>
  </si>
  <si>
    <t>01,07,2015</t>
  </si>
  <si>
    <t>01,08,2015</t>
  </si>
  <si>
    <t>01,09,2015</t>
  </si>
  <si>
    <t>01,10,2015</t>
  </si>
  <si>
    <t>01,11,2015</t>
  </si>
  <si>
    <t>01,12,2015</t>
  </si>
  <si>
    <t>01,01,2016</t>
  </si>
  <si>
    <t>01,02,2016</t>
  </si>
  <si>
    <t>01,03,2016</t>
  </si>
  <si>
    <t>01,04,2016</t>
  </si>
  <si>
    <t>01,05,2016</t>
  </si>
  <si>
    <t>01,06,2016</t>
  </si>
  <si>
    <t>01,07,2016</t>
  </si>
  <si>
    <t>01,08,2016</t>
  </si>
  <si>
    <t>01,09,2016</t>
  </si>
  <si>
    <t>01,10,2016</t>
  </si>
  <si>
    <t>01,11,2016</t>
  </si>
  <si>
    <t>01,12,2016</t>
  </si>
  <si>
    <t>01,01,2017</t>
  </si>
  <si>
    <t>01,02,2017</t>
  </si>
  <si>
    <t>01,03,2017</t>
  </si>
  <si>
    <t>01,04,2017</t>
  </si>
  <si>
    <t>01,05,2017</t>
  </si>
  <si>
    <t>01,06,2017</t>
  </si>
  <si>
    <t>01,07,2017</t>
  </si>
  <si>
    <t>01,08,2017</t>
  </si>
  <si>
    <t>01,09,2017</t>
  </si>
  <si>
    <t>01,10,2017</t>
  </si>
  <si>
    <t>01,11,2017</t>
  </si>
  <si>
    <t>01,12,2017</t>
  </si>
  <si>
    <t>01,01,2018</t>
  </si>
  <si>
    <t>01,02,2018</t>
  </si>
  <si>
    <t>01,03,2018</t>
  </si>
  <si>
    <t>01,04,2018</t>
  </si>
  <si>
    <t>01,05,2018</t>
  </si>
  <si>
    <t>01,06,2018</t>
  </si>
  <si>
    <t>01,07,2018</t>
  </si>
  <si>
    <t>01,08,2018</t>
  </si>
  <si>
    <t>01,09,2018</t>
  </si>
  <si>
    <t>01,10,2018</t>
  </si>
  <si>
    <t>01,11,2018</t>
  </si>
  <si>
    <t>01,12,2018</t>
  </si>
  <si>
    <t>01,01,2019</t>
  </si>
  <si>
    <t>01,02,2019</t>
  </si>
  <si>
    <t>01,03,2019</t>
  </si>
  <si>
    <t>01,04,2019</t>
  </si>
  <si>
    <t>01,05,2019</t>
  </si>
  <si>
    <t>01,06,2019</t>
  </si>
  <si>
    <t>01,07,2019</t>
  </si>
  <si>
    <t>01,08,2019</t>
  </si>
  <si>
    <t>01,09,2019</t>
  </si>
  <si>
    <t>01,10,2019</t>
  </si>
  <si>
    <t>01,11,2019</t>
  </si>
  <si>
    <t>01,12,2019</t>
  </si>
  <si>
    <t>01,01,2020</t>
  </si>
  <si>
    <t>01,02,2020</t>
  </si>
  <si>
    <t>01,03,2020</t>
  </si>
  <si>
    <t>01,04,2020</t>
  </si>
  <si>
    <t>01,05,2020</t>
  </si>
  <si>
    <t>01,06,2020</t>
  </si>
  <si>
    <t>01,07,2020</t>
  </si>
  <si>
    <t>01,08,2020</t>
  </si>
  <si>
    <t>01,09,2020</t>
  </si>
  <si>
    <t>01,10,2020</t>
  </si>
  <si>
    <t>01,11,2020</t>
  </si>
  <si>
    <t>01,12,2020</t>
  </si>
  <si>
    <t>X</t>
  </si>
  <si>
    <t>Дані ^GSPC про щомісячний прибуток</t>
  </si>
  <si>
    <t>Дані про щомісячний прибуток компанії</t>
  </si>
  <si>
    <t>Разом</t>
  </si>
  <si>
    <t>Amazon,com, Inc, (AMZN)</t>
  </si>
  <si>
    <t>Сер</t>
  </si>
  <si>
    <t>b</t>
  </si>
  <si>
    <t>a</t>
  </si>
  <si>
    <t>Y^</t>
  </si>
  <si>
    <t>формули</t>
  </si>
  <si>
    <t>функції</t>
  </si>
  <si>
    <t>cov(x,y)</t>
  </si>
  <si>
    <t>X_i - X_c</t>
  </si>
  <si>
    <t>Y_i - Y_c</t>
  </si>
  <si>
    <t>(X_i - X_c)*(Y_i - Y_c)</t>
  </si>
  <si>
    <t>var(x)</t>
  </si>
  <si>
    <t>(X_i - X_c)^2</t>
  </si>
  <si>
    <t>функція</t>
  </si>
  <si>
    <t>формула</t>
  </si>
  <si>
    <t>Скаженик Тетяна, ПМ-3</t>
  </si>
  <si>
    <t>Прогноз</t>
  </si>
  <si>
    <r>
      <rPr>
        <b/>
        <i/>
        <sz val="12"/>
        <color theme="1"/>
        <rFont val="Calibri"/>
        <family val="2"/>
        <charset val="204"/>
        <scheme val="minor"/>
      </rPr>
      <t>1)</t>
    </r>
    <r>
      <rPr>
        <i/>
        <sz val="12"/>
        <color theme="1"/>
        <rFont val="Calibri"/>
        <family val="2"/>
        <charset val="204"/>
        <scheme val="minor"/>
      </rPr>
      <t>Обираємо максимальне значення X з усіх наявних. І знаходимо для нього Y.</t>
    </r>
  </si>
  <si>
    <r>
      <rPr>
        <b/>
        <i/>
        <sz val="12"/>
        <color theme="1"/>
        <rFont val="Calibri"/>
        <family val="2"/>
        <charset val="204"/>
        <scheme val="minor"/>
      </rPr>
      <t xml:space="preserve">2) </t>
    </r>
    <r>
      <rPr>
        <i/>
        <sz val="12"/>
        <color theme="1"/>
        <rFont val="Calibri"/>
        <family val="2"/>
        <charset val="204"/>
        <scheme val="minor"/>
      </rPr>
      <t>Потім збільшуємо X на 10%, і для нього знаходимо значення за формулою</t>
    </r>
    <r>
      <rPr>
        <b/>
        <i/>
        <sz val="12"/>
        <color theme="1"/>
        <rFont val="Calibri"/>
        <family val="2"/>
        <charset val="204"/>
        <scheme val="minor"/>
      </rPr>
      <t xml:space="preserve"> Y^=a+bX</t>
    </r>
  </si>
  <si>
    <t>1) X</t>
  </si>
  <si>
    <t>2) X</t>
  </si>
  <si>
    <t>Тепер порахуємо наскільки збільшилася ціна компанії, за умови,</t>
  </si>
  <si>
    <t xml:space="preserve"> що ринок зріс на 10% від максимального значення.</t>
  </si>
  <si>
    <t>Знайдемо різницю у відсотках.</t>
  </si>
  <si>
    <t xml:space="preserve">(Y^-Y)/Y*100% = </t>
  </si>
  <si>
    <t>Висновок.</t>
  </si>
  <si>
    <r>
      <t>a)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1"/>
        <color theme="1"/>
        <rFont val="Times New Roman"/>
        <family val="1"/>
        <charset val="204"/>
      </rPr>
      <t xml:space="preserve">a = </t>
    </r>
    <r>
      <rPr>
        <sz val="11"/>
        <color rgb="FF000000"/>
        <rFont val="Times New Roman"/>
        <family val="1"/>
        <charset val="204"/>
      </rPr>
      <t>-1691,37733</t>
    </r>
  </si>
  <si>
    <r>
      <t xml:space="preserve">b = </t>
    </r>
    <r>
      <rPr>
        <sz val="11"/>
        <color rgb="FF000000"/>
        <rFont val="Times New Roman"/>
        <family val="1"/>
        <charset val="204"/>
      </rPr>
      <t>1,209076419</t>
    </r>
  </si>
  <si>
    <r>
      <t>b)</t>
    </r>
    <r>
      <rPr>
        <sz val="7"/>
        <color rgb="FF000000"/>
        <rFont val="Times New Roman"/>
        <family val="1"/>
        <charset val="204"/>
      </rPr>
      <t xml:space="preserve">     </t>
    </r>
    <r>
      <rPr>
        <sz val="11"/>
        <color rgb="FF000000"/>
        <rFont val="Times New Roman"/>
        <family val="1"/>
        <charset val="204"/>
      </rPr>
      <t>З обчислень отримали таку економічну модель:</t>
    </r>
  </si>
  <si>
    <r>
      <t xml:space="preserve">Отже, прослідковується залежність, тобто </t>
    </r>
    <r>
      <rPr>
        <sz val="11"/>
        <color theme="1"/>
        <rFont val="Times New Roman"/>
        <family val="1"/>
        <charset val="204"/>
      </rPr>
      <t>кожна з цих акцій буде залежати від глобальних змін.</t>
    </r>
  </si>
  <si>
    <r>
      <t>c)</t>
    </r>
    <r>
      <rPr>
        <sz val="7"/>
        <color rgb="FF000000"/>
        <rFont val="Times New Roman"/>
        <family val="1"/>
        <charset val="204"/>
      </rPr>
      <t xml:space="preserve">     </t>
    </r>
    <r>
      <rPr>
        <sz val="11"/>
        <color rgb="FF000000"/>
        <rFont val="Times New Roman"/>
        <family val="1"/>
        <charset val="204"/>
      </rPr>
      <t>В рівнянні прямої коефіцієнт b є нахилом регресії (або тангенсом кута нахилу прямої до осі Ox).</t>
    </r>
  </si>
  <si>
    <t xml:space="preserve"> Так як b &gt; 0, то між змінною X та залежною змінною Y існує позитивний зв'язок. </t>
  </si>
  <si>
    <t>Якщо  вартість ціни всього ринку збільшується на 1 ум.о., то ціна компанії Amazon збільшується в середньому на 1.2 ум.о.</t>
  </si>
  <si>
    <r>
      <t>d)</t>
    </r>
    <r>
      <rPr>
        <sz val="7"/>
        <color rgb="FF000000"/>
        <rFont val="Times New Roman"/>
        <family val="1"/>
        <charset val="204"/>
      </rPr>
      <t xml:space="preserve">     </t>
    </r>
    <r>
      <rPr>
        <sz val="11"/>
        <color rgb="FF000000"/>
        <rFont val="Times New Roman"/>
        <family val="1"/>
        <charset val="204"/>
      </rPr>
      <t>Якщо ринок збільшиться на 10%, то вартість акції збільшиться на 0,25%.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</si>
</sst>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.5"/>
      <color rgb="FF000000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4" borderId="0" xfId="0" applyFill="1"/>
    <xf numFmtId="0" fontId="0" fillId="0" borderId="1" xfId="0" applyBorder="1" applyAlignment="1">
      <alignment horizontal="center"/>
    </xf>
    <xf numFmtId="0" fontId="3" fillId="0" borderId="0" xfId="0" applyFont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10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indent="4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 indent="4"/>
    </xf>
    <xf numFmtId="0" fontId="9" fillId="0" borderId="0" xfId="0" applyFont="1" applyAlignment="1">
      <alignment vertical="center"/>
    </xf>
  </cellXfs>
  <cellStyles count="1">
    <cellStyle name="Обычный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FFFF99"/>
      <color rgb="FFFF66FF"/>
      <color rgb="FFFF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Прогноз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Лист1!$B$142</c:f>
              <c:numCache>
                <c:formatCode>General</c:formatCode>
                <c:ptCount val="1"/>
                <c:pt idx="0">
                  <c:v>4071.0671017500003</c:v>
                </c:pt>
              </c:numCache>
            </c:numRef>
          </c:xVal>
          <c:yVal>
            <c:numRef>
              <c:f>Лист1!$D$142</c:f>
              <c:numCache>
                <c:formatCode>General</c:formatCode>
                <c:ptCount val="1"/>
                <c:pt idx="0">
                  <c:v>3230.8539062763725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9-4D64-B06D-3A4E21E65884}"/>
            </c:ext>
          </c:extLst>
        </c:ser>
        <c:ser>
          <c:idx val="1"/>
          <c:order val="1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Лист1!$B$6:$B$125</c:f>
              <c:numCache>
                <c:formatCode>General</c:formatCode>
                <c:ptCount val="120"/>
                <c:pt idx="0">
                  <c:v>1271.869995</c:v>
                </c:pt>
                <c:pt idx="1">
                  <c:v>1308.179993</c:v>
                </c:pt>
                <c:pt idx="2">
                  <c:v>1327.2349855</c:v>
                </c:pt>
                <c:pt idx="3">
                  <c:v>1346.5449825000001</c:v>
                </c:pt>
                <c:pt idx="4">
                  <c:v>1355.204956</c:v>
                </c:pt>
                <c:pt idx="5">
                  <c:v>1332.919983</c:v>
                </c:pt>
                <c:pt idx="6">
                  <c:v>1306.460022</c:v>
                </c:pt>
                <c:pt idx="7">
                  <c:v>1255.7399905</c:v>
                </c:pt>
                <c:pt idx="8">
                  <c:v>1175.2700195</c:v>
                </c:pt>
                <c:pt idx="9">
                  <c:v>1192.255005</c:v>
                </c:pt>
                <c:pt idx="10">
                  <c:v>1248.9799805</c:v>
                </c:pt>
                <c:pt idx="11">
                  <c:v>1252.255005</c:v>
                </c:pt>
                <c:pt idx="12">
                  <c:v>1285.6350095</c:v>
                </c:pt>
                <c:pt idx="13">
                  <c:v>1339.0650025</c:v>
                </c:pt>
                <c:pt idx="14">
                  <c:v>1387.1849975</c:v>
                </c:pt>
                <c:pt idx="15">
                  <c:v>1403.1900025</c:v>
                </c:pt>
                <c:pt idx="16">
                  <c:v>1354.0949705</c:v>
                </c:pt>
                <c:pt idx="17">
                  <c:v>1336.0150145</c:v>
                </c:pt>
                <c:pt idx="18">
                  <c:v>1370.8249510000001</c:v>
                </c:pt>
                <c:pt idx="19">
                  <c:v>1392.9499510000001</c:v>
                </c:pt>
                <c:pt idx="20">
                  <c:v>1423.6050415</c:v>
                </c:pt>
                <c:pt idx="21">
                  <c:v>1426.530029</c:v>
                </c:pt>
                <c:pt idx="22">
                  <c:v>1414.1900025</c:v>
                </c:pt>
                <c:pt idx="23">
                  <c:v>1421.2649535</c:v>
                </c:pt>
                <c:pt idx="24">
                  <c:v>1462.1499630000001</c:v>
                </c:pt>
                <c:pt idx="25">
                  <c:v>1506.3950195</c:v>
                </c:pt>
                <c:pt idx="26">
                  <c:v>1541.9349975</c:v>
                </c:pt>
                <c:pt idx="27">
                  <c:v>1583.375</c:v>
                </c:pt>
                <c:pt idx="28">
                  <c:v>1614.1450195</c:v>
                </c:pt>
                <c:pt idx="29">
                  <c:v>1618.994995</c:v>
                </c:pt>
                <c:pt idx="30">
                  <c:v>1647.7550045</c:v>
                </c:pt>
                <c:pt idx="31">
                  <c:v>1661.1950075</c:v>
                </c:pt>
                <c:pt idx="32">
                  <c:v>1658.75</c:v>
                </c:pt>
                <c:pt idx="33">
                  <c:v>1719.4750365</c:v>
                </c:pt>
                <c:pt idx="34">
                  <c:v>1782.255005</c:v>
                </c:pt>
                <c:pt idx="35">
                  <c:v>1827.455017</c:v>
                </c:pt>
                <c:pt idx="36">
                  <c:v>1814.2249755</c:v>
                </c:pt>
                <c:pt idx="37">
                  <c:v>1821.0650025</c:v>
                </c:pt>
                <c:pt idx="38">
                  <c:v>1865.01001</c:v>
                </c:pt>
                <c:pt idx="39">
                  <c:v>1878.954956</c:v>
                </c:pt>
                <c:pt idx="40">
                  <c:v>1903.9799805</c:v>
                </c:pt>
                <c:pt idx="41">
                  <c:v>1942.0499875</c:v>
                </c:pt>
                <c:pt idx="42">
                  <c:v>1946.4800415</c:v>
                </c:pt>
                <c:pt idx="43">
                  <c:v>1966.585022</c:v>
                </c:pt>
                <c:pt idx="44">
                  <c:v>1988.1799925</c:v>
                </c:pt>
                <c:pt idx="45">
                  <c:v>1994.744995</c:v>
                </c:pt>
                <c:pt idx="46">
                  <c:v>2042.88501</c:v>
                </c:pt>
                <c:pt idx="47">
                  <c:v>2062.3399654999998</c:v>
                </c:pt>
                <c:pt idx="48">
                  <c:v>2026.9449460000001</c:v>
                </c:pt>
                <c:pt idx="49">
                  <c:v>2050.5850220000002</c:v>
                </c:pt>
                <c:pt idx="50">
                  <c:v>2086.5599364999998</c:v>
                </c:pt>
                <c:pt idx="51">
                  <c:v>2076.5699464999998</c:v>
                </c:pt>
                <c:pt idx="52">
                  <c:v>2097.384888</c:v>
                </c:pt>
                <c:pt idx="53">
                  <c:v>2085.875</c:v>
                </c:pt>
                <c:pt idx="54">
                  <c:v>2085.420044</c:v>
                </c:pt>
                <c:pt idx="55">
                  <c:v>2038.335022</c:v>
                </c:pt>
                <c:pt idx="56">
                  <c:v>1945.0599975</c:v>
                </c:pt>
                <c:pt idx="57">
                  <c:v>1999.5050655</c:v>
                </c:pt>
                <c:pt idx="58">
                  <c:v>2080.584961</c:v>
                </c:pt>
                <c:pt idx="59">
                  <c:v>2063.4349364999998</c:v>
                </c:pt>
                <c:pt idx="60">
                  <c:v>1989.2199705</c:v>
                </c:pt>
                <c:pt idx="61">
                  <c:v>1934.5849605000001</c:v>
                </c:pt>
                <c:pt idx="62">
                  <c:v>1998.414978</c:v>
                </c:pt>
                <c:pt idx="63">
                  <c:v>2060.9600829999999</c:v>
                </c:pt>
                <c:pt idx="64">
                  <c:v>2082.0599364999998</c:v>
                </c:pt>
                <c:pt idx="65">
                  <c:v>2096.400024</c:v>
                </c:pt>
                <c:pt idx="66">
                  <c:v>2136.4700929999999</c:v>
                </c:pt>
                <c:pt idx="67">
                  <c:v>2172.0499264999999</c:v>
                </c:pt>
                <c:pt idx="68">
                  <c:v>2169.8000489999999</c:v>
                </c:pt>
                <c:pt idx="69">
                  <c:v>2145.23999</c:v>
                </c:pt>
                <c:pt idx="70">
                  <c:v>2163.7449955000002</c:v>
                </c:pt>
                <c:pt idx="71">
                  <c:v>2219.5</c:v>
                </c:pt>
                <c:pt idx="72">
                  <c:v>2265.2200925000002</c:v>
                </c:pt>
                <c:pt idx="73">
                  <c:v>2324.6149905000002</c:v>
                </c:pt>
                <c:pt idx="74">
                  <c:v>2371.424927</c:v>
                </c:pt>
                <c:pt idx="75">
                  <c:v>2373.2700195000002</c:v>
                </c:pt>
                <c:pt idx="76">
                  <c:v>2400.1500245000002</c:v>
                </c:pt>
                <c:pt idx="77">
                  <c:v>2419.5299070000001</c:v>
                </c:pt>
                <c:pt idx="78">
                  <c:v>2450.844971</c:v>
                </c:pt>
                <c:pt idx="79">
                  <c:v>2474.375</c:v>
                </c:pt>
                <c:pt idx="80">
                  <c:v>2496.8900144999998</c:v>
                </c:pt>
                <c:pt idx="81">
                  <c:v>2548.2299804999998</c:v>
                </c:pt>
                <c:pt idx="82">
                  <c:v>2584.0250245000002</c:v>
                </c:pt>
                <c:pt idx="83">
                  <c:v>2659.3551025000002</c:v>
                </c:pt>
                <c:pt idx="84">
                  <c:v>2753.7700195000002</c:v>
                </c:pt>
                <c:pt idx="85">
                  <c:v>2765.1400144999998</c:v>
                </c:pt>
                <c:pt idx="86">
                  <c:v>2678.045044</c:v>
                </c:pt>
                <c:pt idx="87">
                  <c:v>2640.75</c:v>
                </c:pt>
                <c:pt idx="88">
                  <c:v>2674.1149905000002</c:v>
                </c:pt>
                <c:pt idx="89">
                  <c:v>2718.535034</c:v>
                </c:pt>
                <c:pt idx="90">
                  <c:v>2760.619995</c:v>
                </c:pt>
                <c:pt idx="91">
                  <c:v>2861.344971</c:v>
                </c:pt>
                <c:pt idx="92">
                  <c:v>2905.4699704999998</c:v>
                </c:pt>
                <c:pt idx="93">
                  <c:v>2819.0150144999998</c:v>
                </c:pt>
                <c:pt idx="94">
                  <c:v>2738.875</c:v>
                </c:pt>
                <c:pt idx="95">
                  <c:v>2648.6750489999999</c:v>
                </c:pt>
                <c:pt idx="96">
                  <c:v>2590.5300295000002</c:v>
                </c:pt>
                <c:pt idx="97">
                  <c:v>2743.405029</c:v>
                </c:pt>
                <c:pt idx="98">
                  <c:v>2816.3099364999998</c:v>
                </c:pt>
                <c:pt idx="99">
                  <c:v>2897.2299804999998</c:v>
                </c:pt>
                <c:pt idx="100">
                  <c:v>2852.1950685000002</c:v>
                </c:pt>
                <c:pt idx="101">
                  <c:v>2846.6450195000002</c:v>
                </c:pt>
                <c:pt idx="102">
                  <c:v>2975.8948974999998</c:v>
                </c:pt>
                <c:pt idx="103">
                  <c:v>2953.3900144999998</c:v>
                </c:pt>
                <c:pt idx="104">
                  <c:v>2942.875</c:v>
                </c:pt>
                <c:pt idx="105">
                  <c:v>3010.625</c:v>
                </c:pt>
                <c:pt idx="106">
                  <c:v>3095.8499754999998</c:v>
                </c:pt>
                <c:pt idx="107">
                  <c:v>3187.3150635000002</c:v>
                </c:pt>
                <c:pt idx="108">
                  <c:v>3235.094971</c:v>
                </c:pt>
                <c:pt idx="109">
                  <c:v>3094.9399414999998</c:v>
                </c:pt>
                <c:pt idx="110">
                  <c:v>2779.4350585000002</c:v>
                </c:pt>
                <c:pt idx="111">
                  <c:v>2705.255005</c:v>
                </c:pt>
                <c:pt idx="112">
                  <c:v>2956.7000735000001</c:v>
                </c:pt>
                <c:pt idx="113">
                  <c:v>3069.535034</c:v>
                </c:pt>
                <c:pt idx="114">
                  <c:v>3188.5200195000002</c:v>
                </c:pt>
                <c:pt idx="115">
                  <c:v>3394.2850345000002</c:v>
                </c:pt>
                <c:pt idx="116">
                  <c:v>3435.2199704999998</c:v>
                </c:pt>
                <c:pt idx="117">
                  <c:v>3327.915039</c:v>
                </c:pt>
                <c:pt idx="118">
                  <c:v>3458.9149170000001</c:v>
                </c:pt>
                <c:pt idx="119">
                  <c:v>3700.9700925000002</c:v>
                </c:pt>
              </c:numCache>
            </c:numRef>
          </c:xVal>
          <c:yVal>
            <c:numRef>
              <c:f>Лист1!$C$6:$C$125</c:f>
              <c:numCache>
                <c:formatCode>General</c:formatCode>
                <c:ptCount val="120"/>
                <c:pt idx="0">
                  <c:v>175.504997</c:v>
                </c:pt>
                <c:pt idx="1">
                  <c:v>171.9049985</c:v>
                </c:pt>
                <c:pt idx="2">
                  <c:v>176.83000200000001</c:v>
                </c:pt>
                <c:pt idx="3">
                  <c:v>188.69499999999999</c:v>
                </c:pt>
                <c:pt idx="4">
                  <c:v>196.63000450000001</c:v>
                </c:pt>
                <c:pt idx="5">
                  <c:v>200.2750015</c:v>
                </c:pt>
                <c:pt idx="6">
                  <c:v>214.03500349999999</c:v>
                </c:pt>
                <c:pt idx="7">
                  <c:v>220.11499800000001</c:v>
                </c:pt>
                <c:pt idx="8">
                  <c:v>215.7549975</c:v>
                </c:pt>
                <c:pt idx="9">
                  <c:v>215.259995</c:v>
                </c:pt>
                <c:pt idx="10">
                  <c:v>200.199997</c:v>
                </c:pt>
                <c:pt idx="11">
                  <c:v>182.47500600000001</c:v>
                </c:pt>
                <c:pt idx="12">
                  <c:v>185.16500049999999</c:v>
                </c:pt>
                <c:pt idx="13">
                  <c:v>176.75</c:v>
                </c:pt>
                <c:pt idx="14">
                  <c:v>191.199997</c:v>
                </c:pt>
                <c:pt idx="15">
                  <c:v>214.95999900000001</c:v>
                </c:pt>
                <c:pt idx="16">
                  <c:v>221.154999</c:v>
                </c:pt>
                <c:pt idx="17">
                  <c:v>218.395004</c:v>
                </c:pt>
                <c:pt idx="18">
                  <c:v>231.300003</c:v>
                </c:pt>
                <c:pt idx="19">
                  <c:v>241.20500150000001</c:v>
                </c:pt>
                <c:pt idx="20">
                  <c:v>251.2950055</c:v>
                </c:pt>
                <c:pt idx="21">
                  <c:v>244.14499649999999</c:v>
                </c:pt>
                <c:pt idx="22">
                  <c:v>243.13999949999999</c:v>
                </c:pt>
                <c:pt idx="23">
                  <c:v>251.704994</c:v>
                </c:pt>
                <c:pt idx="24">
                  <c:v>260.78999349999998</c:v>
                </c:pt>
                <c:pt idx="25">
                  <c:v>266.59999099999999</c:v>
                </c:pt>
                <c:pt idx="26">
                  <c:v>264.87998950000002</c:v>
                </c:pt>
                <c:pt idx="27">
                  <c:v>260.39500450000003</c:v>
                </c:pt>
                <c:pt idx="28">
                  <c:v>261.550003</c:v>
                </c:pt>
                <c:pt idx="29">
                  <c:v>273.3249965</c:v>
                </c:pt>
                <c:pt idx="30">
                  <c:v>290.11000050000001</c:v>
                </c:pt>
                <c:pt idx="31">
                  <c:v>292.02999899999998</c:v>
                </c:pt>
                <c:pt idx="32">
                  <c:v>298.68501300000003</c:v>
                </c:pt>
                <c:pt idx="33">
                  <c:v>339.125</c:v>
                </c:pt>
                <c:pt idx="34">
                  <c:v>379.625</c:v>
                </c:pt>
                <c:pt idx="35">
                  <c:v>398.89500450000003</c:v>
                </c:pt>
                <c:pt idx="36">
                  <c:v>378.74499500000002</c:v>
                </c:pt>
                <c:pt idx="37">
                  <c:v>360.5400085</c:v>
                </c:pt>
                <c:pt idx="38">
                  <c:v>347.55499250000003</c:v>
                </c:pt>
                <c:pt idx="39">
                  <c:v>321.11000050000001</c:v>
                </c:pt>
                <c:pt idx="40">
                  <c:v>308.33999649999998</c:v>
                </c:pt>
                <c:pt idx="41">
                  <c:v>318.68499750000001</c:v>
                </c:pt>
                <c:pt idx="42">
                  <c:v>319.42498749999999</c:v>
                </c:pt>
                <c:pt idx="43">
                  <c:v>326.3650055</c:v>
                </c:pt>
                <c:pt idx="44">
                  <c:v>331.21000650000002</c:v>
                </c:pt>
                <c:pt idx="45">
                  <c:v>313.75</c:v>
                </c:pt>
                <c:pt idx="46">
                  <c:v>322.44000249999999</c:v>
                </c:pt>
                <c:pt idx="47">
                  <c:v>324.23500050000001</c:v>
                </c:pt>
                <c:pt idx="48">
                  <c:v>333.55499300000002</c:v>
                </c:pt>
                <c:pt idx="49">
                  <c:v>365.10499600000003</c:v>
                </c:pt>
                <c:pt idx="50">
                  <c:v>376.47500600000001</c:v>
                </c:pt>
                <c:pt idx="51">
                  <c:v>396.94000249999999</c:v>
                </c:pt>
                <c:pt idx="52">
                  <c:v>426.52500900000001</c:v>
                </c:pt>
                <c:pt idx="53">
                  <c:v>432.24499500000002</c:v>
                </c:pt>
                <c:pt idx="54">
                  <c:v>487.75001500000002</c:v>
                </c:pt>
                <c:pt idx="55">
                  <c:v>525.17001349999998</c:v>
                </c:pt>
                <c:pt idx="56">
                  <c:v>505.51501500000001</c:v>
                </c:pt>
                <c:pt idx="57">
                  <c:v>568.45001200000002</c:v>
                </c:pt>
                <c:pt idx="58">
                  <c:v>645.96499649999998</c:v>
                </c:pt>
                <c:pt idx="59">
                  <c:v>674.82000749999997</c:v>
                </c:pt>
                <c:pt idx="60">
                  <c:v>621.64498900000001</c:v>
                </c:pt>
                <c:pt idx="61">
                  <c:v>565.33502199999998</c:v>
                </c:pt>
                <c:pt idx="62">
                  <c:v>574.96499649999998</c:v>
                </c:pt>
                <c:pt idx="63">
                  <c:v>625.0400085</c:v>
                </c:pt>
                <c:pt idx="64">
                  <c:v>693.35498050000001</c:v>
                </c:pt>
                <c:pt idx="65">
                  <c:v>718.26000950000002</c:v>
                </c:pt>
                <c:pt idx="66">
                  <c:v>738.06500249999999</c:v>
                </c:pt>
                <c:pt idx="67">
                  <c:v>764.51498400000003</c:v>
                </c:pt>
                <c:pt idx="68">
                  <c:v>804.10501099999999</c:v>
                </c:pt>
                <c:pt idx="69">
                  <c:v>812.91000350000002</c:v>
                </c:pt>
                <c:pt idx="70">
                  <c:v>774.78500350000002</c:v>
                </c:pt>
                <c:pt idx="71">
                  <c:v>760.53497300000004</c:v>
                </c:pt>
                <c:pt idx="72">
                  <c:v>790.69998150000004</c:v>
                </c:pt>
                <c:pt idx="73">
                  <c:v>837.125</c:v>
                </c:pt>
                <c:pt idx="74">
                  <c:v>869.794983</c:v>
                </c:pt>
                <c:pt idx="75">
                  <c:v>906.49499500000002</c:v>
                </c:pt>
                <c:pt idx="76">
                  <c:v>961.2099915</c:v>
                </c:pt>
                <c:pt idx="77">
                  <c:v>983.29501349999998</c:v>
                </c:pt>
                <c:pt idx="78">
                  <c:v>980.28500350000002</c:v>
                </c:pt>
                <c:pt idx="79">
                  <c:v>988.35498050000001</c:v>
                </c:pt>
                <c:pt idx="80">
                  <c:v>972.77499399999999</c:v>
                </c:pt>
                <c:pt idx="81">
                  <c:v>1034.6400145</c:v>
                </c:pt>
                <c:pt idx="82">
                  <c:v>1141.075012</c:v>
                </c:pt>
                <c:pt idx="83">
                  <c:v>1170.76001</c:v>
                </c:pt>
                <c:pt idx="84">
                  <c:v>1311.4450075</c:v>
                </c:pt>
                <c:pt idx="85">
                  <c:v>1478.7249755</c:v>
                </c:pt>
                <c:pt idx="86">
                  <c:v>1480.469971</c:v>
                </c:pt>
                <c:pt idx="87">
                  <c:v>1491.875</c:v>
                </c:pt>
                <c:pt idx="88">
                  <c:v>1596.419983</c:v>
                </c:pt>
                <c:pt idx="89">
                  <c:v>1668.415039</c:v>
                </c:pt>
                <c:pt idx="90">
                  <c:v>1730.0699460000001</c:v>
                </c:pt>
                <c:pt idx="91">
                  <c:v>1898.3549805</c:v>
                </c:pt>
                <c:pt idx="92">
                  <c:v>2014.75</c:v>
                </c:pt>
                <c:pt idx="93">
                  <c:v>1810</c:v>
                </c:pt>
                <c:pt idx="94">
                  <c:v>1656.8500365</c:v>
                </c:pt>
                <c:pt idx="95">
                  <c:v>1635.714966</c:v>
                </c:pt>
                <c:pt idx="96">
                  <c:v>1591.9649655000001</c:v>
                </c:pt>
                <c:pt idx="97">
                  <c:v>1639.3549805</c:v>
                </c:pt>
                <c:pt idx="98">
                  <c:v>1717.9400025</c:v>
                </c:pt>
                <c:pt idx="99">
                  <c:v>1863.3150025</c:v>
                </c:pt>
                <c:pt idx="100">
                  <c:v>1854.079956</c:v>
                </c:pt>
                <c:pt idx="101">
                  <c:v>1826.8200075</c:v>
                </c:pt>
                <c:pt idx="102">
                  <c:v>1894.8800045</c:v>
                </c:pt>
                <c:pt idx="103">
                  <c:v>1824.005005</c:v>
                </c:pt>
                <c:pt idx="104">
                  <c:v>1752.955017</c:v>
                </c:pt>
                <c:pt idx="105">
                  <c:v>1761.330017</c:v>
                </c:pt>
                <c:pt idx="106">
                  <c:v>1794.4050295</c:v>
                </c:pt>
                <c:pt idx="107">
                  <c:v>1826.119995</c:v>
                </c:pt>
                <c:pt idx="108">
                  <c:v>1941.8599855</c:v>
                </c:pt>
                <c:pt idx="109">
                  <c:v>1947.174988</c:v>
                </c:pt>
                <c:pt idx="110">
                  <c:v>1928.1049805</c:v>
                </c:pt>
                <c:pt idx="111">
                  <c:v>2203.4849855000002</c:v>
                </c:pt>
                <c:pt idx="112">
                  <c:v>2389.5850829999999</c:v>
                </c:pt>
                <c:pt idx="113">
                  <c:v>2603.410034</c:v>
                </c:pt>
                <c:pt idx="114">
                  <c:v>2961.334961</c:v>
                </c:pt>
                <c:pt idx="115">
                  <c:v>3315.7349855000002</c:v>
                </c:pt>
                <c:pt idx="116">
                  <c:v>3319.155029</c:v>
                </c:pt>
                <c:pt idx="117">
                  <c:v>3122.0749510000001</c:v>
                </c:pt>
                <c:pt idx="118">
                  <c:v>3114.8900144999998</c:v>
                </c:pt>
                <c:pt idx="119">
                  <c:v>3222.714966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49-4D64-B06D-3A4E21E65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734432"/>
        <c:axId val="1780759392"/>
      </c:scatterChart>
      <c:scatterChart>
        <c:scatterStyle val="smoothMarker"/>
        <c:varyColors val="0"/>
        <c:ser>
          <c:idx val="2"/>
          <c:order val="2"/>
          <c:tx>
            <c:v>Y^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Лист1!$B$6:$B$125</c:f>
              <c:numCache>
                <c:formatCode>General</c:formatCode>
                <c:ptCount val="120"/>
                <c:pt idx="0">
                  <c:v>1271.869995</c:v>
                </c:pt>
                <c:pt idx="1">
                  <c:v>1308.179993</c:v>
                </c:pt>
                <c:pt idx="2">
                  <c:v>1327.2349855</c:v>
                </c:pt>
                <c:pt idx="3">
                  <c:v>1346.5449825000001</c:v>
                </c:pt>
                <c:pt idx="4">
                  <c:v>1355.204956</c:v>
                </c:pt>
                <c:pt idx="5">
                  <c:v>1332.919983</c:v>
                </c:pt>
                <c:pt idx="6">
                  <c:v>1306.460022</c:v>
                </c:pt>
                <c:pt idx="7">
                  <c:v>1255.7399905</c:v>
                </c:pt>
                <c:pt idx="8">
                  <c:v>1175.2700195</c:v>
                </c:pt>
                <c:pt idx="9">
                  <c:v>1192.255005</c:v>
                </c:pt>
                <c:pt idx="10">
                  <c:v>1248.9799805</c:v>
                </c:pt>
                <c:pt idx="11">
                  <c:v>1252.255005</c:v>
                </c:pt>
                <c:pt idx="12">
                  <c:v>1285.6350095</c:v>
                </c:pt>
                <c:pt idx="13">
                  <c:v>1339.0650025</c:v>
                </c:pt>
                <c:pt idx="14">
                  <c:v>1387.1849975</c:v>
                </c:pt>
                <c:pt idx="15">
                  <c:v>1403.1900025</c:v>
                </c:pt>
                <c:pt idx="16">
                  <c:v>1354.0949705</c:v>
                </c:pt>
                <c:pt idx="17">
                  <c:v>1336.0150145</c:v>
                </c:pt>
                <c:pt idx="18">
                  <c:v>1370.8249510000001</c:v>
                </c:pt>
                <c:pt idx="19">
                  <c:v>1392.9499510000001</c:v>
                </c:pt>
                <c:pt idx="20">
                  <c:v>1423.6050415</c:v>
                </c:pt>
                <c:pt idx="21">
                  <c:v>1426.530029</c:v>
                </c:pt>
                <c:pt idx="22">
                  <c:v>1414.1900025</c:v>
                </c:pt>
                <c:pt idx="23">
                  <c:v>1421.2649535</c:v>
                </c:pt>
                <c:pt idx="24">
                  <c:v>1462.1499630000001</c:v>
                </c:pt>
                <c:pt idx="25">
                  <c:v>1506.3950195</c:v>
                </c:pt>
                <c:pt idx="26">
                  <c:v>1541.9349975</c:v>
                </c:pt>
                <c:pt idx="27">
                  <c:v>1583.375</c:v>
                </c:pt>
                <c:pt idx="28">
                  <c:v>1614.1450195</c:v>
                </c:pt>
                <c:pt idx="29">
                  <c:v>1618.994995</c:v>
                </c:pt>
                <c:pt idx="30">
                  <c:v>1647.7550045</c:v>
                </c:pt>
                <c:pt idx="31">
                  <c:v>1661.1950075</c:v>
                </c:pt>
                <c:pt idx="32">
                  <c:v>1658.75</c:v>
                </c:pt>
                <c:pt idx="33">
                  <c:v>1719.4750365</c:v>
                </c:pt>
                <c:pt idx="34">
                  <c:v>1782.255005</c:v>
                </c:pt>
                <c:pt idx="35">
                  <c:v>1827.455017</c:v>
                </c:pt>
                <c:pt idx="36">
                  <c:v>1814.2249755</c:v>
                </c:pt>
                <c:pt idx="37">
                  <c:v>1821.0650025</c:v>
                </c:pt>
                <c:pt idx="38">
                  <c:v>1865.01001</c:v>
                </c:pt>
                <c:pt idx="39">
                  <c:v>1878.954956</c:v>
                </c:pt>
                <c:pt idx="40">
                  <c:v>1903.9799805</c:v>
                </c:pt>
                <c:pt idx="41">
                  <c:v>1942.0499875</c:v>
                </c:pt>
                <c:pt idx="42">
                  <c:v>1946.4800415</c:v>
                </c:pt>
                <c:pt idx="43">
                  <c:v>1966.585022</c:v>
                </c:pt>
                <c:pt idx="44">
                  <c:v>1988.1799925</c:v>
                </c:pt>
                <c:pt idx="45">
                  <c:v>1994.744995</c:v>
                </c:pt>
                <c:pt idx="46">
                  <c:v>2042.88501</c:v>
                </c:pt>
                <c:pt idx="47">
                  <c:v>2062.3399654999998</c:v>
                </c:pt>
                <c:pt idx="48">
                  <c:v>2026.9449460000001</c:v>
                </c:pt>
                <c:pt idx="49">
                  <c:v>2050.5850220000002</c:v>
                </c:pt>
                <c:pt idx="50">
                  <c:v>2086.5599364999998</c:v>
                </c:pt>
                <c:pt idx="51">
                  <c:v>2076.5699464999998</c:v>
                </c:pt>
                <c:pt idx="52">
                  <c:v>2097.384888</c:v>
                </c:pt>
                <c:pt idx="53">
                  <c:v>2085.875</c:v>
                </c:pt>
                <c:pt idx="54">
                  <c:v>2085.420044</c:v>
                </c:pt>
                <c:pt idx="55">
                  <c:v>2038.335022</c:v>
                </c:pt>
                <c:pt idx="56">
                  <c:v>1945.0599975</c:v>
                </c:pt>
                <c:pt idx="57">
                  <c:v>1999.5050655</c:v>
                </c:pt>
                <c:pt idx="58">
                  <c:v>2080.584961</c:v>
                </c:pt>
                <c:pt idx="59">
                  <c:v>2063.4349364999998</c:v>
                </c:pt>
                <c:pt idx="60">
                  <c:v>1989.2199705</c:v>
                </c:pt>
                <c:pt idx="61">
                  <c:v>1934.5849605000001</c:v>
                </c:pt>
                <c:pt idx="62">
                  <c:v>1998.414978</c:v>
                </c:pt>
                <c:pt idx="63">
                  <c:v>2060.9600829999999</c:v>
                </c:pt>
                <c:pt idx="64">
                  <c:v>2082.0599364999998</c:v>
                </c:pt>
                <c:pt idx="65">
                  <c:v>2096.400024</c:v>
                </c:pt>
                <c:pt idx="66">
                  <c:v>2136.4700929999999</c:v>
                </c:pt>
                <c:pt idx="67">
                  <c:v>2172.0499264999999</c:v>
                </c:pt>
                <c:pt idx="68">
                  <c:v>2169.8000489999999</c:v>
                </c:pt>
                <c:pt idx="69">
                  <c:v>2145.23999</c:v>
                </c:pt>
                <c:pt idx="70">
                  <c:v>2163.7449955000002</c:v>
                </c:pt>
                <c:pt idx="71">
                  <c:v>2219.5</c:v>
                </c:pt>
                <c:pt idx="72">
                  <c:v>2265.2200925000002</c:v>
                </c:pt>
                <c:pt idx="73">
                  <c:v>2324.6149905000002</c:v>
                </c:pt>
                <c:pt idx="74">
                  <c:v>2371.424927</c:v>
                </c:pt>
                <c:pt idx="75">
                  <c:v>2373.2700195000002</c:v>
                </c:pt>
                <c:pt idx="76">
                  <c:v>2400.1500245000002</c:v>
                </c:pt>
                <c:pt idx="77">
                  <c:v>2419.5299070000001</c:v>
                </c:pt>
                <c:pt idx="78">
                  <c:v>2450.844971</c:v>
                </c:pt>
                <c:pt idx="79">
                  <c:v>2474.375</c:v>
                </c:pt>
                <c:pt idx="80">
                  <c:v>2496.8900144999998</c:v>
                </c:pt>
                <c:pt idx="81">
                  <c:v>2548.2299804999998</c:v>
                </c:pt>
                <c:pt idx="82">
                  <c:v>2584.0250245000002</c:v>
                </c:pt>
                <c:pt idx="83">
                  <c:v>2659.3551025000002</c:v>
                </c:pt>
                <c:pt idx="84">
                  <c:v>2753.7700195000002</c:v>
                </c:pt>
                <c:pt idx="85">
                  <c:v>2765.1400144999998</c:v>
                </c:pt>
                <c:pt idx="86">
                  <c:v>2678.045044</c:v>
                </c:pt>
                <c:pt idx="87">
                  <c:v>2640.75</c:v>
                </c:pt>
                <c:pt idx="88">
                  <c:v>2674.1149905000002</c:v>
                </c:pt>
                <c:pt idx="89">
                  <c:v>2718.535034</c:v>
                </c:pt>
                <c:pt idx="90">
                  <c:v>2760.619995</c:v>
                </c:pt>
                <c:pt idx="91">
                  <c:v>2861.344971</c:v>
                </c:pt>
                <c:pt idx="92">
                  <c:v>2905.4699704999998</c:v>
                </c:pt>
                <c:pt idx="93">
                  <c:v>2819.0150144999998</c:v>
                </c:pt>
                <c:pt idx="94">
                  <c:v>2738.875</c:v>
                </c:pt>
                <c:pt idx="95">
                  <c:v>2648.6750489999999</c:v>
                </c:pt>
                <c:pt idx="96">
                  <c:v>2590.5300295000002</c:v>
                </c:pt>
                <c:pt idx="97">
                  <c:v>2743.405029</c:v>
                </c:pt>
                <c:pt idx="98">
                  <c:v>2816.3099364999998</c:v>
                </c:pt>
                <c:pt idx="99">
                  <c:v>2897.2299804999998</c:v>
                </c:pt>
                <c:pt idx="100">
                  <c:v>2852.1950685000002</c:v>
                </c:pt>
                <c:pt idx="101">
                  <c:v>2846.6450195000002</c:v>
                </c:pt>
                <c:pt idx="102">
                  <c:v>2975.8948974999998</c:v>
                </c:pt>
                <c:pt idx="103">
                  <c:v>2953.3900144999998</c:v>
                </c:pt>
                <c:pt idx="104">
                  <c:v>2942.875</c:v>
                </c:pt>
                <c:pt idx="105">
                  <c:v>3010.625</c:v>
                </c:pt>
                <c:pt idx="106">
                  <c:v>3095.8499754999998</c:v>
                </c:pt>
                <c:pt idx="107">
                  <c:v>3187.3150635000002</c:v>
                </c:pt>
                <c:pt idx="108">
                  <c:v>3235.094971</c:v>
                </c:pt>
                <c:pt idx="109">
                  <c:v>3094.9399414999998</c:v>
                </c:pt>
                <c:pt idx="110">
                  <c:v>2779.4350585000002</c:v>
                </c:pt>
                <c:pt idx="111">
                  <c:v>2705.255005</c:v>
                </c:pt>
                <c:pt idx="112">
                  <c:v>2956.7000735000001</c:v>
                </c:pt>
                <c:pt idx="113">
                  <c:v>3069.535034</c:v>
                </c:pt>
                <c:pt idx="114">
                  <c:v>3188.5200195000002</c:v>
                </c:pt>
                <c:pt idx="115">
                  <c:v>3394.2850345000002</c:v>
                </c:pt>
                <c:pt idx="116">
                  <c:v>3435.2199704999998</c:v>
                </c:pt>
                <c:pt idx="117">
                  <c:v>3327.915039</c:v>
                </c:pt>
                <c:pt idx="118">
                  <c:v>3458.9149170000001</c:v>
                </c:pt>
                <c:pt idx="119">
                  <c:v>3700.9700925000002</c:v>
                </c:pt>
              </c:numCache>
            </c:numRef>
          </c:xVal>
          <c:yVal>
            <c:numRef>
              <c:f>Лист1!$H$6:$H$125</c:f>
              <c:numCache>
                <c:formatCode>General</c:formatCode>
                <c:ptCount val="120"/>
                <c:pt idx="0">
                  <c:v>-153.58930850307092</c:v>
                </c:pt>
                <c:pt idx="1">
                  <c:v>-109.68774613598384</c:v>
                </c:pt>
                <c:pt idx="2">
                  <c:v>-86.648804034055729</c:v>
                </c:pt>
                <c:pt idx="3">
                  <c:v>-63.30154200435868</c:v>
                </c:pt>
                <c:pt idx="4">
                  <c:v>-52.830972253636901</c:v>
                </c:pt>
                <c:pt idx="5">
                  <c:v>-79.775207612954546</c:v>
                </c:pt>
                <c:pt idx="6">
                  <c:v>-111.76732251398539</c:v>
                </c:pt>
                <c:pt idx="7">
                  <c:v>-173.09171658742707</c:v>
                </c:pt>
                <c:pt idx="8">
                  <c:v>-270.38606098629475</c:v>
                </c:pt>
                <c:pt idx="9">
                  <c:v>-249.84991553587838</c:v>
                </c:pt>
                <c:pt idx="10">
                  <c:v>-181.26508527274427</c:v>
                </c:pt>
                <c:pt idx="11">
                  <c:v>-177.30533037712325</c:v>
                </c:pt>
                <c:pt idx="12">
                  <c:v>-136.94635405962526</c:v>
                </c:pt>
                <c:pt idx="13">
                  <c:v>-72.345409439288687</c:v>
                </c:pt>
                <c:pt idx="14">
                  <c:v>-14.164658187349005</c:v>
                </c:pt>
                <c:pt idx="15">
                  <c:v>5.18661594913101</c:v>
                </c:pt>
                <c:pt idx="16">
                  <c:v>-54.173029547465831</c:v>
                </c:pt>
                <c:pt idx="17">
                  <c:v>-76.033078009274959</c:v>
                </c:pt>
                <c:pt idx="18">
                  <c:v>-33.94520462935634</c:v>
                </c:pt>
                <c:pt idx="19">
                  <c:v>-7.1943888520654582</c:v>
                </c:pt>
                <c:pt idx="20">
                  <c:v>29.869958203377792</c:v>
                </c:pt>
                <c:pt idx="21">
                  <c:v>33.40649161641204</c:v>
                </c:pt>
                <c:pt idx="22">
                  <c:v>18.486456561569412</c:v>
                </c:pt>
                <c:pt idx="23">
                  <c:v>27.040612983461642</c:v>
                </c:pt>
                <c:pt idx="24">
                  <c:v>76.473713873282577</c:v>
                </c:pt>
                <c:pt idx="25">
                  <c:v>129.9693683585856</c:v>
                </c:pt>
                <c:pt idx="26">
                  <c:v>172.93991770127377</c:v>
                </c:pt>
                <c:pt idx="27">
                  <c:v>223.04404754027837</c:v>
                </c:pt>
                <c:pt idx="28">
                  <c:v>260.2473525395169</c:v>
                </c:pt>
                <c:pt idx="29">
                  <c:v>266.11134355081072</c:v>
                </c:pt>
                <c:pt idx="30">
                  <c:v>300.88439285646677</c:v>
                </c:pt>
                <c:pt idx="31">
                  <c:v>317.134383559257</c:v>
                </c:pt>
                <c:pt idx="32">
                  <c:v>314.17818264596463</c:v>
                </c:pt>
                <c:pt idx="33">
                  <c:v>387.59939234001104</c:v>
                </c:pt>
                <c:pt idx="34">
                  <c:v>463.50517185854778</c:v>
                </c:pt>
                <c:pt idx="35">
                  <c:v>518.15544052039377</c:v>
                </c:pt>
                <c:pt idx="36">
                  <c:v>502.15930931621688</c:v>
                </c:pt>
                <c:pt idx="37">
                  <c:v>510.42942466937848</c:v>
                </c:pt>
                <c:pt idx="38">
                  <c:v>563.5622969841429</c:v>
                </c:pt>
                <c:pt idx="39">
                  <c:v>580.42280236133047</c:v>
                </c:pt>
                <c:pt idx="40">
                  <c:v>610.67996937700036</c:v>
                </c:pt>
                <c:pt idx="41">
                  <c:v>656.70951712376518</c:v>
                </c:pt>
                <c:pt idx="42">
                  <c:v>662.06579095144662</c:v>
                </c:pt>
                <c:pt idx="43">
                  <c:v>686.37424878473621</c:v>
                </c:pt>
                <c:pt idx="44">
                  <c:v>712.48421839203729</c:v>
                </c:pt>
                <c:pt idx="45">
                  <c:v>720.42180810751506</c:v>
                </c:pt>
                <c:pt idx="46">
                  <c:v>778.62676506936941</c:v>
                </c:pt>
                <c:pt idx="47">
                  <c:v>802.149293003195</c:v>
                </c:pt>
                <c:pt idx="48">
                  <c:v>759.35400956463627</c:v>
                </c:pt>
                <c:pt idx="49">
                  <c:v>787.93666800699384</c:v>
                </c:pt>
                <c:pt idx="50">
                  <c:v>831.43308881572966</c:v>
                </c:pt>
                <c:pt idx="51">
                  <c:v>819.35442747756088</c:v>
                </c:pt>
                <c:pt idx="52">
                  <c:v>844.5212824145824</c:v>
                </c:pt>
                <c:pt idx="53">
                  <c:v>830.6049482448534</c:v>
                </c:pt>
                <c:pt idx="54">
                  <c:v>830.05487167342835</c:v>
                </c:pt>
                <c:pt idx="55">
                  <c:v>773.12548187041421</c:v>
                </c:pt>
                <c:pt idx="56">
                  <c:v>660.3488492366605</c:v>
                </c:pt>
                <c:pt idx="57">
                  <c:v>726.17709710333065</c:v>
                </c:pt>
                <c:pt idx="58">
                  <c:v>824.2088868327096</c:v>
                </c:pt>
                <c:pt idx="59">
                  <c:v>803.47319661912616</c:v>
                </c:pt>
                <c:pt idx="60">
                  <c:v>713.74163126844087</c:v>
                </c:pt>
                <c:pt idx="61">
                  <c:v>647.68372900853365</c:v>
                </c:pt>
                <c:pt idx="62">
                  <c:v>724.85909801209345</c:v>
                </c:pt>
                <c:pt idx="63">
                  <c:v>800.48090961102298</c:v>
                </c:pt>
                <c:pt idx="64">
                  <c:v>825.99224492882286</c:v>
                </c:pt>
                <c:pt idx="65">
                  <c:v>843.33050657595231</c:v>
                </c:pt>
                <c:pt idx="66">
                  <c:v>891.77828212408076</c:v>
                </c:pt>
                <c:pt idx="67">
                  <c:v>934.79701981199878</c:v>
                </c:pt>
                <c:pt idx="68">
                  <c:v>932.07674598040694</c:v>
                </c:pt>
                <c:pt idx="69">
                  <c:v>902.38175778658115</c:v>
                </c:pt>
                <c:pt idx="70">
                  <c:v>924.75572357588089</c:v>
                </c:pt>
                <c:pt idx="71">
                  <c:v>992.16778477549769</c:v>
                </c:pt>
                <c:pt idx="72">
                  <c:v>1047.4468705060385</c:v>
                </c:pt>
                <c:pt idx="73">
                  <c:v>1119.2598411053145</c:v>
                </c:pt>
                <c:pt idx="74">
                  <c:v>1175.8566315169842</c:v>
                </c:pt>
                <c:pt idx="75">
                  <c:v>1178.0874893501846</c:v>
                </c:pt>
                <c:pt idx="76">
                  <c:v>1210.5874695466891</c:v>
                </c:pt>
                <c:pt idx="77">
                  <c:v>1234.0192284864879</c:v>
                </c:pt>
                <c:pt idx="78">
                  <c:v>1271.8815339381522</c:v>
                </c:pt>
                <c:pt idx="79">
                  <c:v>1300.3311371477935</c:v>
                </c:pt>
                <c:pt idx="80">
                  <c:v>1327.5535102602239</c:v>
                </c:pt>
                <c:pt idx="81">
                  <c:v>1389.6274525191343</c:v>
                </c:pt>
                <c:pt idx="82">
                  <c:v>1432.9063961477909</c:v>
                </c:pt>
                <c:pt idx="83">
                  <c:v>1523.9862171225691</c:v>
                </c:pt>
                <c:pt idx="84">
                  <c:v>1638.1410668986241</c:v>
                </c:pt>
                <c:pt idx="85">
                  <c:v>1651.8882597408256</c:v>
                </c:pt>
                <c:pt idx="86">
                  <c:v>1546.5837846685504</c:v>
                </c:pt>
                <c:pt idx="87">
                  <c:v>1501.4912264109253</c:v>
                </c:pt>
                <c:pt idx="88">
                  <c:v>1541.8320496550637</c:v>
                </c:pt>
                <c:pt idx="89">
                  <c:v>1595.5392767957528</c:v>
                </c:pt>
                <c:pt idx="90">
                  <c:v>1646.4232107485427</c:v>
                </c:pt>
                <c:pt idx="91">
                  <c:v>1768.2074040659691</c:v>
                </c:pt>
                <c:pt idx="92">
                  <c:v>1821.5579004635983</c:v>
                </c:pt>
                <c:pt idx="93">
                  <c:v>1717.0272518312913</c:v>
                </c:pt>
                <c:pt idx="94">
                  <c:v>1620.1318500559728</c:v>
                </c:pt>
                <c:pt idx="95">
                  <c:v>1511.0732162787217</c:v>
                </c:pt>
                <c:pt idx="96">
                  <c:v>1440.7714443008017</c:v>
                </c:pt>
                <c:pt idx="97">
                  <c:v>1625.6090012986747</c:v>
                </c:pt>
                <c:pt idx="98">
                  <c:v>1713.7566058090902</c:v>
                </c:pt>
                <c:pt idx="99">
                  <c:v>1811.5951228592271</c:v>
                </c:pt>
                <c:pt idx="100">
                  <c:v>1757.1444727142098</c:v>
                </c:pt>
                <c:pt idx="101">
                  <c:v>1750.4340393422804</c:v>
                </c:pt>
                <c:pt idx="102">
                  <c:v>1906.7070190311088</c:v>
                </c:pt>
                <c:pt idx="103">
                  <c:v>1879.4968956764201</c:v>
                </c:pt>
                <c:pt idx="104">
                  <c:v>1866.7834395957402</c:v>
                </c:pt>
                <c:pt idx="105">
                  <c:v>1948.6983670041682</c:v>
                </c:pt>
                <c:pt idx="106">
                  <c:v>2051.7418752177109</c:v>
                </c:pt>
                <c:pt idx="107">
                  <c:v>2162.3301563088621</c:v>
                </c:pt>
                <c:pt idx="108">
                  <c:v>2220.0997157840484</c:v>
                </c:pt>
                <c:pt idx="109">
                  <c:v>2050.6415745675381</c:v>
                </c:pt>
                <c:pt idx="110">
                  <c:v>1669.1720603542622</c:v>
                </c:pt>
                <c:pt idx="111">
                  <c:v>1579.4827068840655</c:v>
                </c:pt>
                <c:pt idx="112">
                  <c:v>1883.499009959854</c:v>
                </c:pt>
                <c:pt idx="113">
                  <c:v>2019.9250999744709</c:v>
                </c:pt>
                <c:pt idx="114">
                  <c:v>2163.7870401947712</c:v>
                </c:pt>
                <c:pt idx="115">
                  <c:v>2412.5726677507723</c:v>
                </c:pt>
                <c:pt idx="116">
                  <c:v>2462.066133594441</c:v>
                </c:pt>
                <c:pt idx="117">
                  <c:v>2332.3262712418391</c:v>
                </c:pt>
                <c:pt idx="118">
                  <c:v>2490.7151346644646</c:v>
                </c:pt>
                <c:pt idx="119">
                  <c:v>2783.3783395340847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49-4D64-B06D-3A4E21E65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734432"/>
        <c:axId val="1780759392"/>
      </c:scatterChart>
      <c:valAx>
        <c:axId val="17807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0759392"/>
        <c:crosses val="autoZero"/>
        <c:crossBetween val="midCat"/>
      </c:valAx>
      <c:valAx>
        <c:axId val="17807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073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10400</xdr:colOff>
      <xdr:row>143</xdr:row>
      <xdr:rowOff>104009</xdr:rowOff>
    </xdr:from>
    <xdr:to>
      <xdr:col>13</xdr:col>
      <xdr:colOff>49268</xdr:colOff>
      <xdr:row>160</xdr:row>
      <xdr:rowOff>180648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49B222-310F-4CFF-9808-16EE38960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166</xdr:row>
      <xdr:rowOff>0</xdr:rowOff>
    </xdr:from>
    <xdr:to>
      <xdr:col>2</xdr:col>
      <xdr:colOff>438150</xdr:colOff>
      <xdr:row>167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38594BF-BEBE-4553-96F8-A59C263C1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" y="31222950"/>
          <a:ext cx="12509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348226</xdr:colOff>
      <xdr:row>175</xdr:row>
      <xdr:rowOff>81935</xdr:rowOff>
    </xdr:from>
    <xdr:to>
      <xdr:col>12</xdr:col>
      <xdr:colOff>76610</xdr:colOff>
      <xdr:row>194</xdr:row>
      <xdr:rowOff>170836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6C3173B-A798-4BBC-BC6C-246088EE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742" y="32692258"/>
          <a:ext cx="8003868" cy="3591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311274</xdr:colOff>
      <xdr:row>196</xdr:row>
      <xdr:rowOff>0</xdr:rowOff>
    </xdr:from>
    <xdr:to>
      <xdr:col>6</xdr:col>
      <xdr:colOff>458320</xdr:colOff>
      <xdr:row>207</xdr:row>
      <xdr:rowOff>180664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6DD9D055-3622-4865-B17E-AB609EDE2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372" y="36879804"/>
          <a:ext cx="4542242" cy="223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373530</xdr:colOff>
      <xdr:row>209</xdr:row>
      <xdr:rowOff>14942</xdr:rowOff>
    </xdr:from>
    <xdr:to>
      <xdr:col>5</xdr:col>
      <xdr:colOff>1182968</xdr:colOff>
      <xdr:row>214</xdr:row>
      <xdr:rowOff>98613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151ED748-42A2-4D35-AA5A-5B49FABE9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8" y="39287824"/>
          <a:ext cx="3924674" cy="1017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22411</xdr:colOff>
      <xdr:row>226</xdr:row>
      <xdr:rowOff>141942</xdr:rowOff>
    </xdr:from>
    <xdr:to>
      <xdr:col>8</xdr:col>
      <xdr:colOff>168461</xdr:colOff>
      <xdr:row>248</xdr:row>
      <xdr:rowOff>87407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400A5F5F-3F65-4B8B-BA9A-8F9A03D9F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999" y="42589824"/>
          <a:ext cx="5950697" cy="4054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440765</xdr:colOff>
      <xdr:row>215</xdr:row>
      <xdr:rowOff>7471</xdr:rowOff>
    </xdr:from>
    <xdr:to>
      <xdr:col>3</xdr:col>
      <xdr:colOff>759759</xdr:colOff>
      <xdr:row>217</xdr:row>
      <xdr:rowOff>153521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A4B6FDBB-C038-48AD-97FF-B76F73B1D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353" y="40400942"/>
          <a:ext cx="1947582" cy="519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440764</xdr:colOff>
      <xdr:row>218</xdr:row>
      <xdr:rowOff>67234</xdr:rowOff>
    </xdr:from>
    <xdr:to>
      <xdr:col>5</xdr:col>
      <xdr:colOff>87404</xdr:colOff>
      <xdr:row>225</xdr:row>
      <xdr:rowOff>148663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350B21B7-D79C-4837-9ABF-B0B04311A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352" y="41020999"/>
          <a:ext cx="2761876" cy="1388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96E515-E350-4CB5-AFB2-3A606C63031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A59E7D-85D4-4323-BE23-83EECE4D12F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B5881-2B0F-42CA-AA02-9158D8127A4B}" name="AMZN__4" displayName="AMZN__4" ref="A1:H121" tableType="queryTable" totalsRowShown="0">
  <autoFilter ref="A1:H121" xr:uid="{D14FAD22-5BE9-439E-A8A6-ECC5EA99CACB}"/>
  <tableColumns count="8">
    <tableColumn id="1" xr3:uid="{A6F862C6-9303-4E6C-B811-1EB3E4ED0B1E}" uniqueName="1" name="Date" queryTableFieldId="1" dataDxfId="13"/>
    <tableColumn id="2" xr3:uid="{DC72B06E-514C-4FB1-804B-572B74D3DCC1}" uniqueName="2" name="Open" queryTableFieldId="2" dataDxfId="12"/>
    <tableColumn id="3" xr3:uid="{1793F1EF-A7C8-4667-97FD-AA79561F89EA}" uniqueName="3" name="High" queryTableFieldId="3" dataDxfId="11"/>
    <tableColumn id="4" xr3:uid="{A4677F24-BDA8-47F6-B417-5932507AA4DD}" uniqueName="4" name="Low" queryTableFieldId="4" dataDxfId="10"/>
    <tableColumn id="5" xr3:uid="{E3370EE2-FBBF-4772-A200-6D6612B34AA5}" uniqueName="5" name="Close" queryTableFieldId="5" dataDxfId="9"/>
    <tableColumn id="6" xr3:uid="{2A9D7652-CC42-45D6-A739-D1F955521517}" uniqueName="6" name="Adj Close" queryTableFieldId="6" dataDxfId="8"/>
    <tableColumn id="7" xr3:uid="{550707CB-CA97-40DF-A31F-0EE0E7BDA9B0}" uniqueName="7" name="Volume" queryTableFieldId="7"/>
    <tableColumn id="8" xr3:uid="{6DAD06EF-048E-428B-874A-7A5ABCE785B0}" uniqueName="8" name="Y" queryTableFieldId="8" dataDxfId="7">
      <calculatedColumnFormula>(AMZN__4[[#This Row],[Open]]+AMZN__4[[#This Row],[Close]])/2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384719-9874-41E5-BF71-BFA0B03BFECE}" name="GSPC__1" displayName="GSPC__1" ref="A1:H121" tableType="queryTable" totalsRowShown="0">
  <autoFilter ref="A1:H121" xr:uid="{7EC6355D-C129-451E-BED8-19D565FF522B}"/>
  <tableColumns count="8">
    <tableColumn id="1" xr3:uid="{BF962E26-3360-47F1-AF2C-6084C31DC070}" uniqueName="1" name="Date" queryTableFieldId="1" dataDxfId="6"/>
    <tableColumn id="2" xr3:uid="{AEF3C5AB-4F89-42CF-8CA1-AB5D3C9E77A9}" uniqueName="2" name="Open" queryTableFieldId="2" dataDxfId="5"/>
    <tableColumn id="3" xr3:uid="{04DB1AA6-D894-47F6-A401-0028D5B78C40}" uniqueName="3" name="High" queryTableFieldId="3" dataDxfId="4"/>
    <tableColumn id="4" xr3:uid="{33294222-7F28-4938-B37D-0F617E50C0E3}" uniqueName="4" name="Low" queryTableFieldId="4" dataDxfId="3"/>
    <tableColumn id="5" xr3:uid="{892DE59A-0F52-4CE1-9B3C-EA2F48F7010C}" uniqueName="5" name="Close" queryTableFieldId="5" dataDxfId="2"/>
    <tableColumn id="6" xr3:uid="{185849AD-28FC-4293-997E-4BC6640CA974}" uniqueName="6" name="Adj Close" queryTableFieldId="6" dataDxfId="1"/>
    <tableColumn id="7" xr3:uid="{51DEB3E0-64D7-4FE7-B537-3E359EFD6A87}" uniqueName="7" name="Volume" queryTableFieldId="7"/>
    <tableColumn id="8" xr3:uid="{4C3519CE-D93F-4E3F-9AE3-98CAEDD9D96F}" uniqueName="8" name="X" queryTableFieldId="8" dataDxfId="0">
      <calculatedColumnFormula>(GSPC__1[[#This Row],[Open]]+GSPC__1[[#This Row],[Close]])/2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6F69-3FBC-41B5-BC7D-D5E762DCAD08}">
  <dimension ref="A1:H121"/>
  <sheetViews>
    <sheetView workbookViewId="0">
      <selection activeCell="H121" sqref="H2:H121"/>
    </sheetView>
  </sheetViews>
  <sheetFormatPr defaultRowHeight="14.5" x14ac:dyDescent="0.35"/>
  <cols>
    <col min="1" max="1" width="9.90625" bestFit="1" customWidth="1"/>
    <col min="2" max="6" width="11.36328125" bestFit="1" customWidth="1"/>
    <col min="7" max="7" width="9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 t="s">
        <v>8</v>
      </c>
      <c r="B2" s="2">
        <v>181.36999499999999</v>
      </c>
      <c r="C2" s="2">
        <v>191.60000600000001</v>
      </c>
      <c r="D2" s="2">
        <v>166.89999399999999</v>
      </c>
      <c r="E2" s="2">
        <v>169.63999899999999</v>
      </c>
      <c r="F2" s="2">
        <v>169.63999899999999</v>
      </c>
      <c r="G2">
        <v>113611300</v>
      </c>
      <c r="H2" s="2">
        <f>(AMZN__4[[#This Row],[Open]]+AMZN__4[[#This Row],[Close]])/2</f>
        <v>175.504997</v>
      </c>
    </row>
    <row r="3" spans="1:8" x14ac:dyDescent="0.35">
      <c r="A3" s="1" t="s">
        <v>9</v>
      </c>
      <c r="B3" s="2">
        <v>170.520004</v>
      </c>
      <c r="C3" s="2">
        <v>191.39999399999999</v>
      </c>
      <c r="D3" s="2">
        <v>169.509995</v>
      </c>
      <c r="E3" s="2">
        <v>173.28999300000001</v>
      </c>
      <c r="F3" s="2">
        <v>173.28999300000001</v>
      </c>
      <c r="G3">
        <v>95776400</v>
      </c>
      <c r="H3" s="2">
        <f>(AMZN__4[[#This Row],[Open]]+AMZN__4[[#This Row],[Close]])/2</f>
        <v>171.9049985</v>
      </c>
    </row>
    <row r="4" spans="1:8" x14ac:dyDescent="0.35">
      <c r="A4" s="1" t="s">
        <v>10</v>
      </c>
      <c r="B4" s="2">
        <v>173.529999</v>
      </c>
      <c r="C4" s="2">
        <v>181.570007</v>
      </c>
      <c r="D4" s="2">
        <v>160.58999600000001</v>
      </c>
      <c r="E4" s="2">
        <v>180.13000500000001</v>
      </c>
      <c r="F4" s="2">
        <v>180.13000500000001</v>
      </c>
      <c r="G4">
        <v>118979100</v>
      </c>
      <c r="H4" s="2">
        <f>(AMZN__4[[#This Row],[Open]]+AMZN__4[[#This Row],[Close]])/2</f>
        <v>176.83000200000001</v>
      </c>
    </row>
    <row r="5" spans="1:8" x14ac:dyDescent="0.35">
      <c r="A5" s="1" t="s">
        <v>11</v>
      </c>
      <c r="B5" s="2">
        <v>181.58000200000001</v>
      </c>
      <c r="C5" s="2">
        <v>197.800003</v>
      </c>
      <c r="D5" s="2">
        <v>175.36999499999999</v>
      </c>
      <c r="E5" s="2">
        <v>195.80999800000001</v>
      </c>
      <c r="F5" s="2">
        <v>195.80999800000001</v>
      </c>
      <c r="G5">
        <v>116749400</v>
      </c>
      <c r="H5" s="2">
        <f>(AMZN__4[[#This Row],[Open]]+AMZN__4[[#This Row],[Close]])/2</f>
        <v>188.69499999999999</v>
      </c>
    </row>
    <row r="6" spans="1:8" x14ac:dyDescent="0.35">
      <c r="A6" s="1" t="s">
        <v>12</v>
      </c>
      <c r="B6" s="2">
        <v>196.570007</v>
      </c>
      <c r="C6" s="2">
        <v>206.38999899999999</v>
      </c>
      <c r="D6" s="2">
        <v>190.88000500000001</v>
      </c>
      <c r="E6" s="2">
        <v>196.69000199999999</v>
      </c>
      <c r="F6" s="2">
        <v>196.69000199999999</v>
      </c>
      <c r="G6">
        <v>106274500</v>
      </c>
      <c r="H6" s="2">
        <f>(AMZN__4[[#This Row],[Open]]+AMZN__4[[#This Row],[Close]])/2</f>
        <v>196.63000449999998</v>
      </c>
    </row>
    <row r="7" spans="1:8" x14ac:dyDescent="0.35">
      <c r="A7" s="1" t="s">
        <v>13</v>
      </c>
      <c r="B7" s="2">
        <v>196.05999800000001</v>
      </c>
      <c r="C7" s="2">
        <v>206.25</v>
      </c>
      <c r="D7" s="2">
        <v>181.58999600000001</v>
      </c>
      <c r="E7" s="2">
        <v>204.490005</v>
      </c>
      <c r="F7" s="2">
        <v>204.490005</v>
      </c>
      <c r="G7">
        <v>95563700</v>
      </c>
      <c r="H7" s="2">
        <f>(AMZN__4[[#This Row],[Open]]+AMZN__4[[#This Row],[Close]])/2</f>
        <v>200.2750015</v>
      </c>
    </row>
    <row r="8" spans="1:8" x14ac:dyDescent="0.35">
      <c r="A8" s="1" t="s">
        <v>14</v>
      </c>
      <c r="B8" s="2">
        <v>205.550003</v>
      </c>
      <c r="C8" s="2">
        <v>227.199997</v>
      </c>
      <c r="D8" s="2">
        <v>203.61000100000001</v>
      </c>
      <c r="E8" s="2">
        <v>222.520004</v>
      </c>
      <c r="F8" s="2">
        <v>222.520004</v>
      </c>
      <c r="G8">
        <v>92808500</v>
      </c>
      <c r="H8" s="2">
        <f>(AMZN__4[[#This Row],[Open]]+AMZN__4[[#This Row],[Close]])/2</f>
        <v>214.03500350000002</v>
      </c>
    </row>
    <row r="9" spans="1:8" x14ac:dyDescent="0.35">
      <c r="A9" s="1" t="s">
        <v>15</v>
      </c>
      <c r="B9" s="2">
        <v>225</v>
      </c>
      <c r="C9" s="2">
        <v>227.449997</v>
      </c>
      <c r="D9" s="2">
        <v>177.10000600000001</v>
      </c>
      <c r="E9" s="2">
        <v>215.229996</v>
      </c>
      <c r="F9" s="2">
        <v>215.229996</v>
      </c>
      <c r="G9">
        <v>155194700</v>
      </c>
      <c r="H9" s="2">
        <f>(AMZN__4[[#This Row],[Open]]+AMZN__4[[#This Row],[Close]])/2</f>
        <v>220.11499800000001</v>
      </c>
    </row>
    <row r="10" spans="1:8" x14ac:dyDescent="0.35">
      <c r="A10" s="1" t="s">
        <v>16</v>
      </c>
      <c r="B10" s="2">
        <v>215.279999</v>
      </c>
      <c r="C10" s="2">
        <v>244</v>
      </c>
      <c r="D10" s="2">
        <v>204.470001</v>
      </c>
      <c r="E10" s="2">
        <v>216.229996</v>
      </c>
      <c r="F10" s="2">
        <v>216.229996</v>
      </c>
      <c r="G10">
        <v>143623300</v>
      </c>
      <c r="H10" s="2">
        <f>(AMZN__4[[#This Row],[Open]]+AMZN__4[[#This Row],[Close]])/2</f>
        <v>215.7549975</v>
      </c>
    </row>
    <row r="11" spans="1:8" x14ac:dyDescent="0.35">
      <c r="A11" s="1" t="s">
        <v>17</v>
      </c>
      <c r="B11" s="2">
        <v>217.009995</v>
      </c>
      <c r="C11" s="2">
        <v>246.71000699999999</v>
      </c>
      <c r="D11" s="2">
        <v>196.509995</v>
      </c>
      <c r="E11" s="2">
        <v>213.509995</v>
      </c>
      <c r="F11" s="2">
        <v>213.509995</v>
      </c>
      <c r="G11">
        <v>159214400</v>
      </c>
      <c r="H11" s="2">
        <f>(AMZN__4[[#This Row],[Open]]+AMZN__4[[#This Row],[Close]])/2</f>
        <v>215.259995</v>
      </c>
    </row>
    <row r="12" spans="1:8" x14ac:dyDescent="0.35">
      <c r="A12" s="1" t="s">
        <v>18</v>
      </c>
      <c r="B12" s="2">
        <v>208.11000100000001</v>
      </c>
      <c r="C12" s="2">
        <v>222.35000600000001</v>
      </c>
      <c r="D12" s="2">
        <v>181.509995</v>
      </c>
      <c r="E12" s="2">
        <v>192.28999300000001</v>
      </c>
      <c r="F12" s="2">
        <v>192.28999300000001</v>
      </c>
      <c r="G12">
        <v>136588100</v>
      </c>
      <c r="H12" s="2">
        <f>(AMZN__4[[#This Row],[Open]]+AMZN__4[[#This Row],[Close]])/2</f>
        <v>200.199997</v>
      </c>
    </row>
    <row r="13" spans="1:8" x14ac:dyDescent="0.35">
      <c r="A13" s="1" t="s">
        <v>19</v>
      </c>
      <c r="B13" s="2">
        <v>191.85000600000001</v>
      </c>
      <c r="C13" s="2">
        <v>199.66000399999999</v>
      </c>
      <c r="D13" s="2">
        <v>166.970001</v>
      </c>
      <c r="E13" s="2">
        <v>173.10000600000001</v>
      </c>
      <c r="F13" s="2">
        <v>173.10000600000001</v>
      </c>
      <c r="G13">
        <v>125595200</v>
      </c>
      <c r="H13" s="2">
        <f>(AMZN__4[[#This Row],[Open]]+AMZN__4[[#This Row],[Close]])/2</f>
        <v>182.47500600000001</v>
      </c>
    </row>
    <row r="14" spans="1:8" x14ac:dyDescent="0.35">
      <c r="A14" s="1" t="s">
        <v>20</v>
      </c>
      <c r="B14" s="2">
        <v>175.88999899999999</v>
      </c>
      <c r="C14" s="2">
        <v>196.5</v>
      </c>
      <c r="D14" s="2">
        <v>173.5</v>
      </c>
      <c r="E14" s="2">
        <v>194.44000199999999</v>
      </c>
      <c r="F14" s="2">
        <v>194.44000199999999</v>
      </c>
      <c r="G14">
        <v>110536900</v>
      </c>
      <c r="H14" s="2">
        <f>(AMZN__4[[#This Row],[Open]]+AMZN__4[[#This Row],[Close]])/2</f>
        <v>185.16500049999999</v>
      </c>
    </row>
    <row r="15" spans="1:8" x14ac:dyDescent="0.35">
      <c r="A15" s="1" t="s">
        <v>21</v>
      </c>
      <c r="B15" s="2">
        <v>173.80999800000001</v>
      </c>
      <c r="C15" s="2">
        <v>193.570007</v>
      </c>
      <c r="D15" s="2">
        <v>172</v>
      </c>
      <c r="E15" s="2">
        <v>179.69000199999999</v>
      </c>
      <c r="F15" s="2">
        <v>179.69000199999999</v>
      </c>
      <c r="G15">
        <v>146580400</v>
      </c>
      <c r="H15" s="2">
        <f>(AMZN__4[[#This Row],[Open]]+AMZN__4[[#This Row],[Close]])/2</f>
        <v>176.75</v>
      </c>
    </row>
    <row r="16" spans="1:8" x14ac:dyDescent="0.35">
      <c r="A16" s="1" t="s">
        <v>22</v>
      </c>
      <c r="B16" s="2">
        <v>179.88999899999999</v>
      </c>
      <c r="C16" s="2">
        <v>209.85000600000001</v>
      </c>
      <c r="D16" s="2">
        <v>176.58000200000001</v>
      </c>
      <c r="E16" s="2">
        <v>202.509995</v>
      </c>
      <c r="F16" s="2">
        <v>202.509995</v>
      </c>
      <c r="G16">
        <v>112975100</v>
      </c>
      <c r="H16" s="2">
        <f>(AMZN__4[[#This Row],[Open]]+AMZN__4[[#This Row],[Close]])/2</f>
        <v>191.199997</v>
      </c>
    </row>
    <row r="17" spans="1:8" x14ac:dyDescent="0.35">
      <c r="A17" s="1" t="s">
        <v>23</v>
      </c>
      <c r="B17" s="2">
        <v>198.020004</v>
      </c>
      <c r="C17" s="2">
        <v>233.83999600000001</v>
      </c>
      <c r="D17" s="2">
        <v>183.64999399999999</v>
      </c>
      <c r="E17" s="2">
        <v>231.89999399999999</v>
      </c>
      <c r="F17" s="2">
        <v>231.89999399999999</v>
      </c>
      <c r="G17">
        <v>110535400</v>
      </c>
      <c r="H17" s="2">
        <f>(AMZN__4[[#This Row],[Open]]+AMZN__4[[#This Row],[Close]])/2</f>
        <v>214.95999899999998</v>
      </c>
    </row>
    <row r="18" spans="1:8" x14ac:dyDescent="0.35">
      <c r="A18" s="1" t="s">
        <v>24</v>
      </c>
      <c r="B18" s="2">
        <v>229.39999399999999</v>
      </c>
      <c r="C18" s="2">
        <v>232.970001</v>
      </c>
      <c r="D18" s="2">
        <v>207.11000100000001</v>
      </c>
      <c r="E18" s="2">
        <v>212.91000399999999</v>
      </c>
      <c r="F18" s="2">
        <v>212.91000399999999</v>
      </c>
      <c r="G18">
        <v>92774300</v>
      </c>
      <c r="H18" s="2">
        <f>(AMZN__4[[#This Row],[Open]]+AMZN__4[[#This Row],[Close]])/2</f>
        <v>221.15499899999998</v>
      </c>
    </row>
    <row r="19" spans="1:8" x14ac:dyDescent="0.35">
      <c r="A19" s="1" t="s">
        <v>25</v>
      </c>
      <c r="B19" s="2">
        <v>208.44000199999999</v>
      </c>
      <c r="C19" s="2">
        <v>228.35000600000001</v>
      </c>
      <c r="D19" s="2">
        <v>206.36999499999999</v>
      </c>
      <c r="E19" s="2">
        <v>228.35000600000001</v>
      </c>
      <c r="F19" s="2">
        <v>228.35000600000001</v>
      </c>
      <c r="G19">
        <v>65745600</v>
      </c>
      <c r="H19" s="2">
        <f>(AMZN__4[[#This Row],[Open]]+AMZN__4[[#This Row],[Close]])/2</f>
        <v>218.395004</v>
      </c>
    </row>
    <row r="20" spans="1:8" x14ac:dyDescent="0.35">
      <c r="A20" s="1" t="s">
        <v>26</v>
      </c>
      <c r="B20" s="2">
        <v>229.300003</v>
      </c>
      <c r="C20" s="2">
        <v>240.740005</v>
      </c>
      <c r="D20" s="2">
        <v>212.61000100000001</v>
      </c>
      <c r="E20" s="2">
        <v>233.300003</v>
      </c>
      <c r="F20" s="2">
        <v>233.300003</v>
      </c>
      <c r="G20">
        <v>77340200</v>
      </c>
      <c r="H20" s="2">
        <f>(AMZN__4[[#This Row],[Open]]+AMZN__4[[#This Row],[Close]])/2</f>
        <v>231.300003</v>
      </c>
    </row>
    <row r="21" spans="1:8" x14ac:dyDescent="0.35">
      <c r="A21" s="1" t="s">
        <v>27</v>
      </c>
      <c r="B21" s="2">
        <v>234.13999899999999</v>
      </c>
      <c r="C21" s="2">
        <v>250</v>
      </c>
      <c r="D21" s="2">
        <v>228.66000399999999</v>
      </c>
      <c r="E21" s="2">
        <v>248.270004</v>
      </c>
      <c r="F21" s="2">
        <v>248.270004</v>
      </c>
      <c r="G21">
        <v>60192400</v>
      </c>
      <c r="H21" s="2">
        <f>(AMZN__4[[#This Row],[Open]]+AMZN__4[[#This Row],[Close]])/2</f>
        <v>241.20500149999998</v>
      </c>
    </row>
    <row r="22" spans="1:8" x14ac:dyDescent="0.35">
      <c r="A22" s="1" t="s">
        <v>28</v>
      </c>
      <c r="B22" s="2">
        <v>248.270004</v>
      </c>
      <c r="C22" s="2">
        <v>264.10998499999999</v>
      </c>
      <c r="D22" s="2">
        <v>244.66000399999999</v>
      </c>
      <c r="E22" s="2">
        <v>254.320007</v>
      </c>
      <c r="F22" s="2">
        <v>254.320007</v>
      </c>
      <c r="G22">
        <v>63570500</v>
      </c>
      <c r="H22" s="2">
        <f>(AMZN__4[[#This Row],[Open]]+AMZN__4[[#This Row],[Close]])/2</f>
        <v>251.2950055</v>
      </c>
    </row>
    <row r="23" spans="1:8" x14ac:dyDescent="0.35">
      <c r="A23" s="1" t="s">
        <v>29</v>
      </c>
      <c r="B23" s="2">
        <v>255.39999399999999</v>
      </c>
      <c r="C23" s="2">
        <v>261.89999399999999</v>
      </c>
      <c r="D23" s="2">
        <v>222.91999799999999</v>
      </c>
      <c r="E23" s="2">
        <v>232.88999899999999</v>
      </c>
      <c r="F23" s="2">
        <v>232.88999899999999</v>
      </c>
      <c r="G23">
        <v>81568500</v>
      </c>
      <c r="H23" s="2">
        <f>(AMZN__4[[#This Row],[Open]]+AMZN__4[[#This Row],[Close]])/2</f>
        <v>244.14499649999999</v>
      </c>
    </row>
    <row r="24" spans="1:8" x14ac:dyDescent="0.35">
      <c r="A24" s="1" t="s">
        <v>30</v>
      </c>
      <c r="B24" s="2">
        <v>234.229996</v>
      </c>
      <c r="C24" s="2">
        <v>252.64999399999999</v>
      </c>
      <c r="D24" s="2">
        <v>218.179993</v>
      </c>
      <c r="E24" s="2">
        <v>252.050003</v>
      </c>
      <c r="F24" s="2">
        <v>252.050003</v>
      </c>
      <c r="G24">
        <v>67213600</v>
      </c>
      <c r="H24" s="2">
        <f>(AMZN__4[[#This Row],[Open]]+AMZN__4[[#This Row],[Close]])/2</f>
        <v>243.13999949999999</v>
      </c>
    </row>
    <row r="25" spans="1:8" x14ac:dyDescent="0.35">
      <c r="A25" s="1" t="s">
        <v>31</v>
      </c>
      <c r="B25" s="2">
        <v>252.53999300000001</v>
      </c>
      <c r="C25" s="2">
        <v>263.10998499999999</v>
      </c>
      <c r="D25" s="2">
        <v>242.75</v>
      </c>
      <c r="E25" s="2">
        <v>250.86999499999999</v>
      </c>
      <c r="F25" s="2">
        <v>250.86999499999999</v>
      </c>
      <c r="G25">
        <v>60871200</v>
      </c>
      <c r="H25" s="2">
        <f>(AMZN__4[[#This Row],[Open]]+AMZN__4[[#This Row],[Close]])/2</f>
        <v>251.704994</v>
      </c>
    </row>
    <row r="26" spans="1:8" x14ac:dyDescent="0.35">
      <c r="A26" s="1" t="s">
        <v>32</v>
      </c>
      <c r="B26" s="2">
        <v>256.07998700000002</v>
      </c>
      <c r="C26" s="2">
        <v>284.72000100000002</v>
      </c>
      <c r="D26" s="2">
        <v>253.259995</v>
      </c>
      <c r="E26" s="2">
        <v>265.5</v>
      </c>
      <c r="F26" s="2">
        <v>265.5</v>
      </c>
      <c r="G26">
        <v>84226400</v>
      </c>
      <c r="H26" s="2">
        <f>(AMZN__4[[#This Row],[Open]]+AMZN__4[[#This Row],[Close]])/2</f>
        <v>260.78999350000004</v>
      </c>
    </row>
    <row r="27" spans="1:8" x14ac:dyDescent="0.35">
      <c r="A27" s="1" t="s">
        <v>33</v>
      </c>
      <c r="B27" s="2">
        <v>268.92999300000002</v>
      </c>
      <c r="C27" s="2">
        <v>274.29998799999998</v>
      </c>
      <c r="D27" s="2">
        <v>255.11000100000001</v>
      </c>
      <c r="E27" s="2">
        <v>264.26998900000001</v>
      </c>
      <c r="F27" s="2">
        <v>264.26998900000001</v>
      </c>
      <c r="G27">
        <v>68661700</v>
      </c>
      <c r="H27" s="2">
        <f>(AMZN__4[[#This Row],[Open]]+AMZN__4[[#This Row],[Close]])/2</f>
        <v>266.59999100000005</v>
      </c>
    </row>
    <row r="28" spans="1:8" x14ac:dyDescent="0.35">
      <c r="A28" s="1" t="s">
        <v>34</v>
      </c>
      <c r="B28" s="2">
        <v>263.26998900000001</v>
      </c>
      <c r="C28" s="2">
        <v>277.39999399999999</v>
      </c>
      <c r="D28" s="2">
        <v>252.070007</v>
      </c>
      <c r="E28" s="2">
        <v>266.48998999999998</v>
      </c>
      <c r="F28" s="2">
        <v>266.48998999999998</v>
      </c>
      <c r="G28">
        <v>58505700</v>
      </c>
      <c r="H28" s="2">
        <f>(AMZN__4[[#This Row],[Open]]+AMZN__4[[#This Row],[Close]])/2</f>
        <v>264.87998949999997</v>
      </c>
    </row>
    <row r="29" spans="1:8" x14ac:dyDescent="0.35">
      <c r="A29" s="1" t="s">
        <v>35</v>
      </c>
      <c r="B29" s="2">
        <v>266.98001099999999</v>
      </c>
      <c r="C29" s="2">
        <v>275.79998799999998</v>
      </c>
      <c r="D29" s="2">
        <v>248.55999800000001</v>
      </c>
      <c r="E29" s="2">
        <v>253.80999800000001</v>
      </c>
      <c r="F29" s="2">
        <v>253.80999800000001</v>
      </c>
      <c r="G29">
        <v>76916200</v>
      </c>
      <c r="H29" s="2">
        <f>(AMZN__4[[#This Row],[Open]]+AMZN__4[[#This Row],[Close]])/2</f>
        <v>260.39500450000003</v>
      </c>
    </row>
    <row r="30" spans="1:8" x14ac:dyDescent="0.35">
      <c r="A30" s="1" t="s">
        <v>36</v>
      </c>
      <c r="B30" s="2">
        <v>253.89999399999999</v>
      </c>
      <c r="C30" s="2">
        <v>271.91000400000001</v>
      </c>
      <c r="D30" s="2">
        <v>245.75</v>
      </c>
      <c r="E30" s="2">
        <v>269.20001200000002</v>
      </c>
      <c r="F30" s="2">
        <v>269.20001200000002</v>
      </c>
      <c r="G30">
        <v>59050500</v>
      </c>
      <c r="H30" s="2">
        <f>(AMZN__4[[#This Row],[Open]]+AMZN__4[[#This Row],[Close]])/2</f>
        <v>261.550003</v>
      </c>
    </row>
    <row r="31" spans="1:8" x14ac:dyDescent="0.35">
      <c r="A31" s="1" t="s">
        <v>37</v>
      </c>
      <c r="B31" s="2">
        <v>268.959991</v>
      </c>
      <c r="C31" s="2">
        <v>283.33999599999999</v>
      </c>
      <c r="D31" s="2">
        <v>262.95001200000002</v>
      </c>
      <c r="E31" s="2">
        <v>277.69000199999999</v>
      </c>
      <c r="F31" s="2">
        <v>277.69000199999999</v>
      </c>
      <c r="G31">
        <v>58575800</v>
      </c>
      <c r="H31" s="2">
        <f>(AMZN__4[[#This Row],[Open]]+AMZN__4[[#This Row],[Close]])/2</f>
        <v>273.3249965</v>
      </c>
    </row>
    <row r="32" spans="1:8" x14ac:dyDescent="0.35">
      <c r="A32" s="1" t="s">
        <v>38</v>
      </c>
      <c r="B32" s="2">
        <v>279</v>
      </c>
      <c r="C32" s="2">
        <v>313.61999500000002</v>
      </c>
      <c r="D32" s="2">
        <v>277.16000400000001</v>
      </c>
      <c r="E32" s="2">
        <v>301.22000100000002</v>
      </c>
      <c r="F32" s="2">
        <v>301.22000100000002</v>
      </c>
      <c r="G32">
        <v>67536900</v>
      </c>
      <c r="H32" s="2">
        <f>(AMZN__4[[#This Row],[Open]]+AMZN__4[[#This Row],[Close]])/2</f>
        <v>290.11000050000001</v>
      </c>
    </row>
    <row r="33" spans="1:8" x14ac:dyDescent="0.35">
      <c r="A33" s="1" t="s">
        <v>39</v>
      </c>
      <c r="B33" s="2">
        <v>303.07998700000002</v>
      </c>
      <c r="C33" s="2">
        <v>306.209991</v>
      </c>
      <c r="D33" s="2">
        <v>279.32998700000002</v>
      </c>
      <c r="E33" s="2">
        <v>280.98001099999999</v>
      </c>
      <c r="F33" s="2">
        <v>280.98001099999999</v>
      </c>
      <c r="G33">
        <v>43773900</v>
      </c>
      <c r="H33" s="2">
        <f>(AMZN__4[[#This Row],[Open]]+AMZN__4[[#This Row],[Close]])/2</f>
        <v>292.02999899999998</v>
      </c>
    </row>
    <row r="34" spans="1:8" x14ac:dyDescent="0.35">
      <c r="A34" s="1" t="s">
        <v>40</v>
      </c>
      <c r="B34" s="2">
        <v>284.73001099999999</v>
      </c>
      <c r="C34" s="2">
        <v>320.57000699999998</v>
      </c>
      <c r="D34" s="2">
        <v>284.17001299999998</v>
      </c>
      <c r="E34" s="2">
        <v>312.64001500000001</v>
      </c>
      <c r="F34" s="2">
        <v>312.64001500000001</v>
      </c>
      <c r="G34">
        <v>43468800</v>
      </c>
      <c r="H34" s="2">
        <f>(AMZN__4[[#This Row],[Open]]+AMZN__4[[#This Row],[Close]])/2</f>
        <v>298.68501300000003</v>
      </c>
    </row>
    <row r="35" spans="1:8" x14ac:dyDescent="0.35">
      <c r="A35" s="1" t="s">
        <v>41</v>
      </c>
      <c r="B35" s="2">
        <v>314.22000100000002</v>
      </c>
      <c r="C35" s="2">
        <v>368.39999399999999</v>
      </c>
      <c r="D35" s="2">
        <v>296.5</v>
      </c>
      <c r="E35" s="2">
        <v>364.02999899999998</v>
      </c>
      <c r="F35" s="2">
        <v>364.02999899999998</v>
      </c>
      <c r="G35">
        <v>77295400</v>
      </c>
      <c r="H35" s="2">
        <f>(AMZN__4[[#This Row],[Open]]+AMZN__4[[#This Row],[Close]])/2</f>
        <v>339.125</v>
      </c>
    </row>
    <row r="36" spans="1:8" x14ac:dyDescent="0.35">
      <c r="A36" s="1" t="s">
        <v>42</v>
      </c>
      <c r="B36" s="2">
        <v>365.63000499999998</v>
      </c>
      <c r="C36" s="2">
        <v>394.10000600000001</v>
      </c>
      <c r="D36" s="2">
        <v>341.88000499999998</v>
      </c>
      <c r="E36" s="2">
        <v>393.61999500000002</v>
      </c>
      <c r="F36" s="2">
        <v>393.61999500000002</v>
      </c>
      <c r="G36">
        <v>54207700</v>
      </c>
      <c r="H36" s="2">
        <f>(AMZN__4[[#This Row],[Open]]+AMZN__4[[#This Row],[Close]])/2</f>
        <v>379.625</v>
      </c>
    </row>
    <row r="37" spans="1:8" x14ac:dyDescent="0.35">
      <c r="A37" s="1" t="s">
        <v>43</v>
      </c>
      <c r="B37" s="2">
        <v>399</v>
      </c>
      <c r="C37" s="2">
        <v>405.63000499999998</v>
      </c>
      <c r="D37" s="2">
        <v>379.5</v>
      </c>
      <c r="E37" s="2">
        <v>398.790009</v>
      </c>
      <c r="F37" s="2">
        <v>398.790009</v>
      </c>
      <c r="G37">
        <v>55686700</v>
      </c>
      <c r="H37" s="2">
        <f>(AMZN__4[[#This Row],[Open]]+AMZN__4[[#This Row],[Close]])/2</f>
        <v>398.89500450000003</v>
      </c>
    </row>
    <row r="38" spans="1:8" x14ac:dyDescent="0.35">
      <c r="A38" s="1" t="s">
        <v>44</v>
      </c>
      <c r="B38" s="2">
        <v>398.79998799999998</v>
      </c>
      <c r="C38" s="2">
        <v>408.05999800000001</v>
      </c>
      <c r="D38" s="2">
        <v>357.76001000000002</v>
      </c>
      <c r="E38" s="2">
        <v>358.69000199999999</v>
      </c>
      <c r="F38" s="2">
        <v>358.69000199999999</v>
      </c>
      <c r="G38">
        <v>81011900</v>
      </c>
      <c r="H38" s="2">
        <f>(AMZN__4[[#This Row],[Open]]+AMZN__4[[#This Row],[Close]])/2</f>
        <v>378.74499500000002</v>
      </c>
    </row>
    <row r="39" spans="1:8" x14ac:dyDescent="0.35">
      <c r="A39" s="1" t="s">
        <v>45</v>
      </c>
      <c r="B39" s="2">
        <v>358.98001099999999</v>
      </c>
      <c r="C39" s="2">
        <v>365.86999500000002</v>
      </c>
      <c r="D39" s="2">
        <v>337.73001099999999</v>
      </c>
      <c r="E39" s="2">
        <v>362.10000600000001</v>
      </c>
      <c r="F39" s="2">
        <v>362.10000600000001</v>
      </c>
      <c r="G39">
        <v>83009000</v>
      </c>
      <c r="H39" s="2">
        <f>(AMZN__4[[#This Row],[Open]]+AMZN__4[[#This Row],[Close]])/2</f>
        <v>360.5400085</v>
      </c>
    </row>
    <row r="40" spans="1:8" x14ac:dyDescent="0.35">
      <c r="A40" s="1" t="s">
        <v>46</v>
      </c>
      <c r="B40" s="2">
        <v>358.73998999999998</v>
      </c>
      <c r="C40" s="2">
        <v>383.10998499999999</v>
      </c>
      <c r="D40" s="2">
        <v>330.88000499999998</v>
      </c>
      <c r="E40" s="2">
        <v>336.36999500000002</v>
      </c>
      <c r="F40" s="2">
        <v>336.36999500000002</v>
      </c>
      <c r="G40">
        <v>75253500</v>
      </c>
      <c r="H40" s="2">
        <f>(AMZN__4[[#This Row],[Open]]+AMZN__4[[#This Row],[Close]])/2</f>
        <v>347.55499250000003</v>
      </c>
    </row>
    <row r="41" spans="1:8" x14ac:dyDescent="0.35">
      <c r="A41" s="1" t="s">
        <v>47</v>
      </c>
      <c r="B41" s="2">
        <v>338.08999599999999</v>
      </c>
      <c r="C41" s="2">
        <v>348.29998799999998</v>
      </c>
      <c r="D41" s="2">
        <v>288</v>
      </c>
      <c r="E41" s="2">
        <v>304.13000499999998</v>
      </c>
      <c r="F41" s="2">
        <v>304.13000499999998</v>
      </c>
      <c r="G41">
        <v>138278700</v>
      </c>
      <c r="H41" s="2">
        <f>(AMZN__4[[#This Row],[Open]]+AMZN__4[[#This Row],[Close]])/2</f>
        <v>321.11000049999996</v>
      </c>
    </row>
    <row r="42" spans="1:8" x14ac:dyDescent="0.35">
      <c r="A42" s="1" t="s">
        <v>48</v>
      </c>
      <c r="B42" s="2">
        <v>304.13000499999998</v>
      </c>
      <c r="C42" s="2">
        <v>314.86999500000002</v>
      </c>
      <c r="D42" s="2">
        <v>284.38000499999998</v>
      </c>
      <c r="E42" s="2">
        <v>312.54998799999998</v>
      </c>
      <c r="F42" s="2">
        <v>312.54998799999998</v>
      </c>
      <c r="G42">
        <v>78579200</v>
      </c>
      <c r="H42" s="2">
        <f>(AMZN__4[[#This Row],[Open]]+AMZN__4[[#This Row],[Close]])/2</f>
        <v>308.33999649999998</v>
      </c>
    </row>
    <row r="43" spans="1:8" x14ac:dyDescent="0.35">
      <c r="A43" s="1" t="s">
        <v>49</v>
      </c>
      <c r="B43" s="2">
        <v>312.58999599999999</v>
      </c>
      <c r="C43" s="2">
        <v>340.72000100000002</v>
      </c>
      <c r="D43" s="2">
        <v>303.83999599999999</v>
      </c>
      <c r="E43" s="2">
        <v>324.77999899999998</v>
      </c>
      <c r="F43" s="2">
        <v>324.77999899999998</v>
      </c>
      <c r="G43">
        <v>76580100</v>
      </c>
      <c r="H43" s="2">
        <f>(AMZN__4[[#This Row],[Open]]+AMZN__4[[#This Row],[Close]])/2</f>
        <v>318.68499750000001</v>
      </c>
    </row>
    <row r="44" spans="1:8" x14ac:dyDescent="0.35">
      <c r="A44" s="1" t="s">
        <v>50</v>
      </c>
      <c r="B44" s="2">
        <v>325.85998499999999</v>
      </c>
      <c r="C44" s="2">
        <v>364.85000600000001</v>
      </c>
      <c r="D44" s="2">
        <v>311.85998499999999</v>
      </c>
      <c r="E44" s="2">
        <v>312.98998999999998</v>
      </c>
      <c r="F44" s="2">
        <v>312.98998999999998</v>
      </c>
      <c r="G44">
        <v>99426000</v>
      </c>
      <c r="H44" s="2">
        <f>(AMZN__4[[#This Row],[Open]]+AMZN__4[[#This Row],[Close]])/2</f>
        <v>319.42498749999999</v>
      </c>
    </row>
    <row r="45" spans="1:8" x14ac:dyDescent="0.35">
      <c r="A45" s="1" t="s">
        <v>51</v>
      </c>
      <c r="B45" s="2">
        <v>313.69000199999999</v>
      </c>
      <c r="C45" s="2">
        <v>346.67001299999998</v>
      </c>
      <c r="D45" s="2">
        <v>304.58999599999999</v>
      </c>
      <c r="E45" s="2">
        <v>339.040009</v>
      </c>
      <c r="F45" s="2">
        <v>339.040009</v>
      </c>
      <c r="G45">
        <v>62031700</v>
      </c>
      <c r="H45" s="2">
        <f>(AMZN__4[[#This Row],[Open]]+AMZN__4[[#This Row],[Close]])/2</f>
        <v>326.3650055</v>
      </c>
    </row>
    <row r="46" spans="1:8" x14ac:dyDescent="0.35">
      <c r="A46" s="1" t="s">
        <v>52</v>
      </c>
      <c r="B46" s="2">
        <v>339.98001099999999</v>
      </c>
      <c r="C46" s="2">
        <v>349.38000499999998</v>
      </c>
      <c r="D46" s="2">
        <v>317.64001500000001</v>
      </c>
      <c r="E46" s="2">
        <v>322.44000199999999</v>
      </c>
      <c r="F46" s="2">
        <v>322.44000199999999</v>
      </c>
      <c r="G46">
        <v>68032800</v>
      </c>
      <c r="H46" s="2">
        <f>(AMZN__4[[#This Row],[Open]]+AMZN__4[[#This Row],[Close]])/2</f>
        <v>331.21000649999996</v>
      </c>
    </row>
    <row r="47" spans="1:8" x14ac:dyDescent="0.35">
      <c r="A47" s="1" t="s">
        <v>53</v>
      </c>
      <c r="B47" s="2">
        <v>322.040009</v>
      </c>
      <c r="C47" s="2">
        <v>325.16000400000001</v>
      </c>
      <c r="D47" s="2">
        <v>284</v>
      </c>
      <c r="E47" s="2">
        <v>305.459991</v>
      </c>
      <c r="F47" s="2">
        <v>305.459991</v>
      </c>
      <c r="G47">
        <v>111058700</v>
      </c>
      <c r="H47" s="2">
        <f>(AMZN__4[[#This Row],[Open]]+AMZN__4[[#This Row],[Close]])/2</f>
        <v>313.75</v>
      </c>
    </row>
    <row r="48" spans="1:8" x14ac:dyDescent="0.35">
      <c r="A48" s="1" t="s">
        <v>54</v>
      </c>
      <c r="B48" s="2">
        <v>306.23998999999998</v>
      </c>
      <c r="C48" s="2">
        <v>341.26001000000002</v>
      </c>
      <c r="D48" s="2">
        <v>292.290009</v>
      </c>
      <c r="E48" s="2">
        <v>338.64001500000001</v>
      </c>
      <c r="F48" s="2">
        <v>338.64001500000001</v>
      </c>
      <c r="G48">
        <v>68983700</v>
      </c>
      <c r="H48" s="2">
        <f>(AMZN__4[[#This Row],[Open]]+AMZN__4[[#This Row],[Close]])/2</f>
        <v>322.44000249999999</v>
      </c>
    </row>
    <row r="49" spans="1:8" x14ac:dyDescent="0.35">
      <c r="A49" s="1" t="s">
        <v>55</v>
      </c>
      <c r="B49" s="2">
        <v>338.11999500000002</v>
      </c>
      <c r="C49" s="2">
        <v>340.64001500000001</v>
      </c>
      <c r="D49" s="2">
        <v>293.02999899999998</v>
      </c>
      <c r="E49" s="2">
        <v>310.35000600000001</v>
      </c>
      <c r="F49" s="2">
        <v>310.35000600000001</v>
      </c>
      <c r="G49">
        <v>86821400</v>
      </c>
      <c r="H49" s="2">
        <f>(AMZN__4[[#This Row],[Open]]+AMZN__4[[#This Row],[Close]])/2</f>
        <v>324.23500050000001</v>
      </c>
    </row>
    <row r="50" spans="1:8" x14ac:dyDescent="0.35">
      <c r="A50" s="1" t="s">
        <v>56</v>
      </c>
      <c r="B50" s="2">
        <v>312.57998700000002</v>
      </c>
      <c r="C50" s="2">
        <v>359.5</v>
      </c>
      <c r="D50" s="2">
        <v>285.25</v>
      </c>
      <c r="E50" s="2">
        <v>354.52999899999998</v>
      </c>
      <c r="F50" s="2">
        <v>354.52999899999998</v>
      </c>
      <c r="G50">
        <v>103057100</v>
      </c>
      <c r="H50" s="2">
        <f>(AMZN__4[[#This Row],[Open]]+AMZN__4[[#This Row],[Close]])/2</f>
        <v>333.55499299999997</v>
      </c>
    </row>
    <row r="51" spans="1:8" x14ac:dyDescent="0.35">
      <c r="A51" s="1" t="s">
        <v>57</v>
      </c>
      <c r="B51" s="2">
        <v>350.04998799999998</v>
      </c>
      <c r="C51" s="2">
        <v>389.36999500000002</v>
      </c>
      <c r="D51" s="2">
        <v>350.01001000000002</v>
      </c>
      <c r="E51" s="2">
        <v>380.16000400000001</v>
      </c>
      <c r="F51" s="2">
        <v>380.16000400000001</v>
      </c>
      <c r="G51">
        <v>70846200</v>
      </c>
      <c r="H51" s="2">
        <f>(AMZN__4[[#This Row],[Open]]+AMZN__4[[#This Row],[Close]])/2</f>
        <v>365.10499600000003</v>
      </c>
    </row>
    <row r="52" spans="1:8" x14ac:dyDescent="0.35">
      <c r="A52" s="1" t="s">
        <v>58</v>
      </c>
      <c r="B52" s="2">
        <v>380.85000600000001</v>
      </c>
      <c r="C52" s="2">
        <v>388.42001299999998</v>
      </c>
      <c r="D52" s="2">
        <v>365.64999399999999</v>
      </c>
      <c r="E52" s="2">
        <v>372.10000600000001</v>
      </c>
      <c r="F52" s="2">
        <v>372.10000600000001</v>
      </c>
      <c r="G52">
        <v>55502800</v>
      </c>
      <c r="H52" s="2">
        <f>(AMZN__4[[#This Row],[Open]]+AMZN__4[[#This Row],[Close]])/2</f>
        <v>376.47500600000001</v>
      </c>
    </row>
    <row r="53" spans="1:8" x14ac:dyDescent="0.35">
      <c r="A53" s="1" t="s">
        <v>59</v>
      </c>
      <c r="B53" s="2">
        <v>372.10000600000001</v>
      </c>
      <c r="C53" s="2">
        <v>452.64999399999999</v>
      </c>
      <c r="D53" s="2">
        <v>368.33999599999999</v>
      </c>
      <c r="E53" s="2">
        <v>421.77999899999998</v>
      </c>
      <c r="F53" s="2">
        <v>421.77999899999998</v>
      </c>
      <c r="G53">
        <v>84404800</v>
      </c>
      <c r="H53" s="2">
        <f>(AMZN__4[[#This Row],[Open]]+AMZN__4[[#This Row],[Close]])/2</f>
        <v>396.94000249999999</v>
      </c>
    </row>
    <row r="54" spans="1:8" x14ac:dyDescent="0.35">
      <c r="A54" s="1" t="s">
        <v>60</v>
      </c>
      <c r="B54" s="2">
        <v>423.82000699999998</v>
      </c>
      <c r="C54" s="2">
        <v>439</v>
      </c>
      <c r="D54" s="2">
        <v>414.54998799999998</v>
      </c>
      <c r="E54" s="2">
        <v>429.23001099999999</v>
      </c>
      <c r="F54" s="2">
        <v>429.23001099999999</v>
      </c>
      <c r="G54">
        <v>51983000</v>
      </c>
      <c r="H54" s="2">
        <f>(AMZN__4[[#This Row],[Open]]+AMZN__4[[#This Row],[Close]])/2</f>
        <v>426.52500899999995</v>
      </c>
    </row>
    <row r="55" spans="1:8" x14ac:dyDescent="0.35">
      <c r="A55" s="1" t="s">
        <v>61</v>
      </c>
      <c r="B55" s="2">
        <v>430.39999399999999</v>
      </c>
      <c r="C55" s="2">
        <v>447.040009</v>
      </c>
      <c r="D55" s="2">
        <v>419.14001500000001</v>
      </c>
      <c r="E55" s="2">
        <v>434.08999599999999</v>
      </c>
      <c r="F55" s="2">
        <v>434.08999599999999</v>
      </c>
      <c r="G55">
        <v>54987500</v>
      </c>
      <c r="H55" s="2">
        <f>(AMZN__4[[#This Row],[Open]]+AMZN__4[[#This Row],[Close]])/2</f>
        <v>432.24499500000002</v>
      </c>
    </row>
    <row r="56" spans="1:8" x14ac:dyDescent="0.35">
      <c r="A56" s="1" t="s">
        <v>62</v>
      </c>
      <c r="B56" s="2">
        <v>439.35000600000001</v>
      </c>
      <c r="C56" s="2">
        <v>580.57000700000003</v>
      </c>
      <c r="D56" s="2">
        <v>425.57000699999998</v>
      </c>
      <c r="E56" s="2">
        <v>536.15002400000003</v>
      </c>
      <c r="F56" s="2">
        <v>536.15002400000003</v>
      </c>
      <c r="G56">
        <v>102070000</v>
      </c>
      <c r="H56" s="2">
        <f>(AMZN__4[[#This Row],[Open]]+AMZN__4[[#This Row],[Close]])/2</f>
        <v>487.75001500000002</v>
      </c>
    </row>
    <row r="57" spans="1:8" x14ac:dyDescent="0.35">
      <c r="A57" s="1" t="s">
        <v>63</v>
      </c>
      <c r="B57" s="2">
        <v>537.45001200000002</v>
      </c>
      <c r="C57" s="2">
        <v>542.73999000000003</v>
      </c>
      <c r="D57" s="2">
        <v>451</v>
      </c>
      <c r="E57" s="2">
        <v>512.89001499999995</v>
      </c>
      <c r="F57" s="2">
        <v>512.89001499999995</v>
      </c>
      <c r="G57">
        <v>82863200</v>
      </c>
      <c r="H57" s="2">
        <f>(AMZN__4[[#This Row],[Open]]+AMZN__4[[#This Row],[Close]])/2</f>
        <v>525.17001349999998</v>
      </c>
    </row>
    <row r="58" spans="1:8" x14ac:dyDescent="0.35">
      <c r="A58" s="1" t="s">
        <v>64</v>
      </c>
      <c r="B58" s="2">
        <v>499.14001500000001</v>
      </c>
      <c r="C58" s="2">
        <v>549.78002900000001</v>
      </c>
      <c r="D58" s="2">
        <v>490.5</v>
      </c>
      <c r="E58" s="2">
        <v>511.89001500000001</v>
      </c>
      <c r="F58" s="2">
        <v>511.89001500000001</v>
      </c>
      <c r="G58">
        <v>76768900</v>
      </c>
      <c r="H58" s="2">
        <f>(AMZN__4[[#This Row],[Open]]+AMZN__4[[#This Row],[Close]])/2</f>
        <v>505.51501500000001</v>
      </c>
    </row>
    <row r="59" spans="1:8" x14ac:dyDescent="0.35">
      <c r="A59" s="1" t="s">
        <v>65</v>
      </c>
      <c r="B59" s="2">
        <v>511</v>
      </c>
      <c r="C59" s="2">
        <v>630.71997099999999</v>
      </c>
      <c r="D59" s="2">
        <v>506</v>
      </c>
      <c r="E59" s="2">
        <v>625.90002400000003</v>
      </c>
      <c r="F59" s="2">
        <v>625.90002400000003</v>
      </c>
      <c r="G59">
        <v>97126100</v>
      </c>
      <c r="H59" s="2">
        <f>(AMZN__4[[#This Row],[Open]]+AMZN__4[[#This Row],[Close]])/2</f>
        <v>568.45001200000002</v>
      </c>
    </row>
    <row r="60" spans="1:8" x14ac:dyDescent="0.35">
      <c r="A60" s="1" t="s">
        <v>66</v>
      </c>
      <c r="B60" s="2">
        <v>627.13000499999998</v>
      </c>
      <c r="C60" s="2">
        <v>682.77002000000005</v>
      </c>
      <c r="D60" s="2">
        <v>620.40997300000004</v>
      </c>
      <c r="E60" s="2">
        <v>664.79998799999998</v>
      </c>
      <c r="F60" s="2">
        <v>664.79998799999998</v>
      </c>
      <c r="G60">
        <v>87304900</v>
      </c>
      <c r="H60" s="2">
        <f>(AMZN__4[[#This Row],[Open]]+AMZN__4[[#This Row],[Close]])/2</f>
        <v>645.96499649999998</v>
      </c>
    </row>
    <row r="61" spans="1:8" x14ac:dyDescent="0.35">
      <c r="A61" s="1" t="s">
        <v>67</v>
      </c>
      <c r="B61" s="2">
        <v>673.75</v>
      </c>
      <c r="C61" s="2">
        <v>696.44000200000005</v>
      </c>
      <c r="D61" s="2">
        <v>635.27002000000005</v>
      </c>
      <c r="E61" s="2">
        <v>675.89001499999995</v>
      </c>
      <c r="F61" s="2">
        <v>675.89001499999995</v>
      </c>
      <c r="G61">
        <v>90187500</v>
      </c>
      <c r="H61" s="2">
        <f>(AMZN__4[[#This Row],[Open]]+AMZN__4[[#This Row],[Close]])/2</f>
        <v>674.82000749999997</v>
      </c>
    </row>
    <row r="62" spans="1:8" x14ac:dyDescent="0.35">
      <c r="A62" s="1" t="s">
        <v>68</v>
      </c>
      <c r="B62" s="2">
        <v>656.28997800000002</v>
      </c>
      <c r="C62" s="2">
        <v>657.71997099999999</v>
      </c>
      <c r="D62" s="2">
        <v>547.17999299999997</v>
      </c>
      <c r="E62" s="2">
        <v>587</v>
      </c>
      <c r="F62" s="2">
        <v>587</v>
      </c>
      <c r="G62">
        <v>130200900</v>
      </c>
      <c r="H62" s="2">
        <f>(AMZN__4[[#This Row],[Open]]+AMZN__4[[#This Row],[Close]])/2</f>
        <v>621.64498900000001</v>
      </c>
    </row>
    <row r="63" spans="1:8" x14ac:dyDescent="0.35">
      <c r="A63" s="1" t="s">
        <v>69</v>
      </c>
      <c r="B63" s="2">
        <v>578.15002400000003</v>
      </c>
      <c r="C63" s="2">
        <v>581.79998799999998</v>
      </c>
      <c r="D63" s="2">
        <v>474</v>
      </c>
      <c r="E63" s="2">
        <v>552.52002000000005</v>
      </c>
      <c r="F63" s="2">
        <v>552.52002000000005</v>
      </c>
      <c r="G63">
        <v>124144800</v>
      </c>
      <c r="H63" s="2">
        <f>(AMZN__4[[#This Row],[Open]]+AMZN__4[[#This Row],[Close]])/2</f>
        <v>565.33502199999998</v>
      </c>
    </row>
    <row r="64" spans="1:8" x14ac:dyDescent="0.35">
      <c r="A64" s="1" t="s">
        <v>70</v>
      </c>
      <c r="B64" s="2">
        <v>556.28997800000002</v>
      </c>
      <c r="C64" s="2">
        <v>603.23999000000003</v>
      </c>
      <c r="D64" s="2">
        <v>538.580017</v>
      </c>
      <c r="E64" s="2">
        <v>593.64001499999995</v>
      </c>
      <c r="F64" s="2">
        <v>593.64001499999995</v>
      </c>
      <c r="G64">
        <v>94009500</v>
      </c>
      <c r="H64" s="2">
        <f>(AMZN__4[[#This Row],[Open]]+AMZN__4[[#This Row],[Close]])/2</f>
        <v>574.96499649999998</v>
      </c>
    </row>
    <row r="65" spans="1:8" x14ac:dyDescent="0.35">
      <c r="A65" s="1" t="s">
        <v>71</v>
      </c>
      <c r="B65" s="2">
        <v>590.48999000000003</v>
      </c>
      <c r="C65" s="2">
        <v>669.97997999999995</v>
      </c>
      <c r="D65" s="2">
        <v>585.25</v>
      </c>
      <c r="E65" s="2">
        <v>659.59002699999996</v>
      </c>
      <c r="F65" s="2">
        <v>659.59002699999996</v>
      </c>
      <c r="G65">
        <v>78464200</v>
      </c>
      <c r="H65" s="2">
        <f>(AMZN__4[[#This Row],[Open]]+AMZN__4[[#This Row],[Close]])/2</f>
        <v>625.0400085</v>
      </c>
    </row>
    <row r="66" spans="1:8" x14ac:dyDescent="0.35">
      <c r="A66" s="1" t="s">
        <v>72</v>
      </c>
      <c r="B66" s="2">
        <v>663.919983</v>
      </c>
      <c r="C66" s="2">
        <v>724.22997999999995</v>
      </c>
      <c r="D66" s="2">
        <v>656</v>
      </c>
      <c r="E66" s="2">
        <v>722.78997800000002</v>
      </c>
      <c r="F66" s="2">
        <v>722.78997800000002</v>
      </c>
      <c r="G66">
        <v>90614500</v>
      </c>
      <c r="H66" s="2">
        <f>(AMZN__4[[#This Row],[Open]]+AMZN__4[[#This Row],[Close]])/2</f>
        <v>693.35498050000001</v>
      </c>
    </row>
    <row r="67" spans="1:8" x14ac:dyDescent="0.35">
      <c r="A67" s="1" t="s">
        <v>73</v>
      </c>
      <c r="B67" s="2">
        <v>720.90002400000003</v>
      </c>
      <c r="C67" s="2">
        <v>731.5</v>
      </c>
      <c r="D67" s="2">
        <v>682.11999500000002</v>
      </c>
      <c r="E67" s="2">
        <v>715.61999500000002</v>
      </c>
      <c r="F67" s="2">
        <v>715.61999500000002</v>
      </c>
      <c r="G67">
        <v>74540900</v>
      </c>
      <c r="H67" s="2">
        <f>(AMZN__4[[#This Row],[Open]]+AMZN__4[[#This Row],[Close]])/2</f>
        <v>718.26000950000002</v>
      </c>
    </row>
    <row r="68" spans="1:8" x14ac:dyDescent="0.35">
      <c r="A68" s="1" t="s">
        <v>74</v>
      </c>
      <c r="B68" s="2">
        <v>717.32000700000003</v>
      </c>
      <c r="C68" s="2">
        <v>766</v>
      </c>
      <c r="D68" s="2">
        <v>716.53997800000002</v>
      </c>
      <c r="E68" s="2">
        <v>758.80999799999995</v>
      </c>
      <c r="F68" s="2">
        <v>758.80999799999995</v>
      </c>
      <c r="G68">
        <v>68635500</v>
      </c>
      <c r="H68" s="2">
        <f>(AMZN__4[[#This Row],[Open]]+AMZN__4[[#This Row],[Close]])/2</f>
        <v>738.06500249999999</v>
      </c>
    </row>
    <row r="69" spans="1:8" x14ac:dyDescent="0.35">
      <c r="A69" s="1" t="s">
        <v>75</v>
      </c>
      <c r="B69" s="2">
        <v>759.86999500000002</v>
      </c>
      <c r="C69" s="2">
        <v>774.97997999999995</v>
      </c>
      <c r="D69" s="2">
        <v>750.34997599999997</v>
      </c>
      <c r="E69" s="2">
        <v>769.15997300000004</v>
      </c>
      <c r="F69" s="2">
        <v>769.15997300000004</v>
      </c>
      <c r="G69">
        <v>50000400</v>
      </c>
      <c r="H69" s="2">
        <f>(AMZN__4[[#This Row],[Open]]+AMZN__4[[#This Row],[Close]])/2</f>
        <v>764.51498400000003</v>
      </c>
    </row>
    <row r="70" spans="1:8" x14ac:dyDescent="0.35">
      <c r="A70" s="1" t="s">
        <v>76</v>
      </c>
      <c r="B70" s="2">
        <v>770.90002400000003</v>
      </c>
      <c r="C70" s="2">
        <v>839.95001200000002</v>
      </c>
      <c r="D70" s="2">
        <v>756</v>
      </c>
      <c r="E70" s="2">
        <v>837.30999799999995</v>
      </c>
      <c r="F70" s="2">
        <v>837.30999799999995</v>
      </c>
      <c r="G70">
        <v>67335700</v>
      </c>
      <c r="H70" s="2">
        <f>(AMZN__4[[#This Row],[Open]]+AMZN__4[[#This Row],[Close]])/2</f>
        <v>804.10501099999999</v>
      </c>
    </row>
    <row r="71" spans="1:8" x14ac:dyDescent="0.35">
      <c r="A71" s="1" t="s">
        <v>77</v>
      </c>
      <c r="B71" s="2">
        <v>836</v>
      </c>
      <c r="C71" s="2">
        <v>847.21002199999998</v>
      </c>
      <c r="D71" s="2">
        <v>774.60998500000005</v>
      </c>
      <c r="E71" s="2">
        <v>789.82000700000003</v>
      </c>
      <c r="F71" s="2">
        <v>789.82000700000003</v>
      </c>
      <c r="G71">
        <v>77063800</v>
      </c>
      <c r="H71" s="2">
        <f>(AMZN__4[[#This Row],[Open]]+AMZN__4[[#This Row],[Close]])/2</f>
        <v>812.91000350000002</v>
      </c>
    </row>
    <row r="72" spans="1:8" x14ac:dyDescent="0.35">
      <c r="A72" s="1" t="s">
        <v>78</v>
      </c>
      <c r="B72" s="2">
        <v>799</v>
      </c>
      <c r="C72" s="2">
        <v>800.84002699999996</v>
      </c>
      <c r="D72" s="2">
        <v>710.09997599999997</v>
      </c>
      <c r="E72" s="2">
        <v>750.57000700000003</v>
      </c>
      <c r="F72" s="2">
        <v>750.57000700000003</v>
      </c>
      <c r="G72">
        <v>110085900</v>
      </c>
      <c r="H72" s="2">
        <f>(AMZN__4[[#This Row],[Open]]+AMZN__4[[#This Row],[Close]])/2</f>
        <v>774.78500350000002</v>
      </c>
    </row>
    <row r="73" spans="1:8" x14ac:dyDescent="0.35">
      <c r="A73" s="1" t="s">
        <v>79</v>
      </c>
      <c r="B73" s="2">
        <v>752.40997300000004</v>
      </c>
      <c r="C73" s="2">
        <v>782.46002199999998</v>
      </c>
      <c r="D73" s="2">
        <v>736.70001200000002</v>
      </c>
      <c r="E73" s="2">
        <v>768.65997300000004</v>
      </c>
      <c r="F73" s="2">
        <v>768.65997300000004</v>
      </c>
      <c r="G73">
        <v>79308600</v>
      </c>
      <c r="H73" s="2">
        <f>(AMZN__4[[#This Row],[Open]]+AMZN__4[[#This Row],[Close]])/2</f>
        <v>760.53497300000004</v>
      </c>
    </row>
    <row r="74" spans="1:8" x14ac:dyDescent="0.35">
      <c r="A74" s="1" t="s">
        <v>80</v>
      </c>
      <c r="B74" s="2">
        <v>757.919983</v>
      </c>
      <c r="C74" s="2">
        <v>843.84002699999996</v>
      </c>
      <c r="D74" s="2">
        <v>747.70001200000002</v>
      </c>
      <c r="E74" s="2">
        <v>823.47997999999995</v>
      </c>
      <c r="F74" s="2">
        <v>823.47997999999995</v>
      </c>
      <c r="G74">
        <v>70614000</v>
      </c>
      <c r="H74" s="2">
        <f>(AMZN__4[[#This Row],[Open]]+AMZN__4[[#This Row],[Close]])/2</f>
        <v>790.69998149999992</v>
      </c>
    </row>
    <row r="75" spans="1:8" x14ac:dyDescent="0.35">
      <c r="A75" s="1" t="s">
        <v>81</v>
      </c>
      <c r="B75" s="2">
        <v>829.21002199999998</v>
      </c>
      <c r="C75" s="2">
        <v>860.85998500000005</v>
      </c>
      <c r="D75" s="2">
        <v>803</v>
      </c>
      <c r="E75" s="2">
        <v>845.03997800000002</v>
      </c>
      <c r="F75" s="2">
        <v>845.03997800000002</v>
      </c>
      <c r="G75">
        <v>71748300</v>
      </c>
      <c r="H75" s="2">
        <f>(AMZN__4[[#This Row],[Open]]+AMZN__4[[#This Row],[Close]])/2</f>
        <v>837.125</v>
      </c>
    </row>
    <row r="76" spans="1:8" x14ac:dyDescent="0.35">
      <c r="A76" s="1" t="s">
        <v>82</v>
      </c>
      <c r="B76" s="2">
        <v>853.04998799999998</v>
      </c>
      <c r="C76" s="2">
        <v>890.34997599999997</v>
      </c>
      <c r="D76" s="2">
        <v>833.5</v>
      </c>
      <c r="E76" s="2">
        <v>886.53997800000002</v>
      </c>
      <c r="F76" s="2">
        <v>886.53997800000002</v>
      </c>
      <c r="G76">
        <v>60710700</v>
      </c>
      <c r="H76" s="2">
        <f>(AMZN__4[[#This Row],[Open]]+AMZN__4[[#This Row],[Close]])/2</f>
        <v>869.794983</v>
      </c>
    </row>
    <row r="77" spans="1:8" x14ac:dyDescent="0.35">
      <c r="A77" s="1" t="s">
        <v>83</v>
      </c>
      <c r="B77" s="2">
        <v>888</v>
      </c>
      <c r="C77" s="2">
        <v>949.59002699999996</v>
      </c>
      <c r="D77" s="2">
        <v>884.48999000000003</v>
      </c>
      <c r="E77" s="2">
        <v>924.98999000000003</v>
      </c>
      <c r="F77" s="2">
        <v>924.98999000000003</v>
      </c>
      <c r="G77">
        <v>73539700</v>
      </c>
      <c r="H77" s="2">
        <f>(AMZN__4[[#This Row],[Open]]+AMZN__4[[#This Row],[Close]])/2</f>
        <v>906.49499500000002</v>
      </c>
    </row>
    <row r="78" spans="1:8" x14ac:dyDescent="0.35">
      <c r="A78" s="1" t="s">
        <v>84</v>
      </c>
      <c r="B78" s="2">
        <v>927.79998799999998</v>
      </c>
      <c r="C78" s="2">
        <v>1001.200012</v>
      </c>
      <c r="D78" s="2">
        <v>927.79998799999998</v>
      </c>
      <c r="E78" s="2">
        <v>994.61999500000002</v>
      </c>
      <c r="F78" s="2">
        <v>994.61999500000002</v>
      </c>
      <c r="G78">
        <v>76202000</v>
      </c>
      <c r="H78" s="2">
        <f>(AMZN__4[[#This Row],[Open]]+AMZN__4[[#This Row],[Close]])/2</f>
        <v>961.2099915</v>
      </c>
    </row>
    <row r="79" spans="1:8" x14ac:dyDescent="0.35">
      <c r="A79" s="1" t="s">
        <v>85</v>
      </c>
      <c r="B79" s="2">
        <v>998.59002699999996</v>
      </c>
      <c r="C79" s="2">
        <v>1017</v>
      </c>
      <c r="D79" s="2">
        <v>927</v>
      </c>
      <c r="E79" s="2">
        <v>968</v>
      </c>
      <c r="F79" s="2">
        <v>968</v>
      </c>
      <c r="G79">
        <v>96135400</v>
      </c>
      <c r="H79" s="2">
        <f>(AMZN__4[[#This Row],[Open]]+AMZN__4[[#This Row],[Close]])/2</f>
        <v>983.29501349999998</v>
      </c>
    </row>
    <row r="80" spans="1:8" x14ac:dyDescent="0.35">
      <c r="A80" s="1" t="s">
        <v>86</v>
      </c>
      <c r="B80" s="2">
        <v>972.78997800000002</v>
      </c>
      <c r="C80" s="2">
        <v>1083.3100589999999</v>
      </c>
      <c r="D80" s="2">
        <v>951</v>
      </c>
      <c r="E80" s="2">
        <v>987.78002900000001</v>
      </c>
      <c r="F80" s="2">
        <v>987.78002900000001</v>
      </c>
      <c r="G80">
        <v>78812400</v>
      </c>
      <c r="H80" s="2">
        <f>(AMZN__4[[#This Row],[Open]]+AMZN__4[[#This Row],[Close]])/2</f>
        <v>980.28500350000002</v>
      </c>
    </row>
    <row r="81" spans="1:8" x14ac:dyDescent="0.35">
      <c r="A81" s="1" t="s">
        <v>87</v>
      </c>
      <c r="B81" s="2">
        <v>996.10998500000005</v>
      </c>
      <c r="C81" s="2">
        <v>1006.400024</v>
      </c>
      <c r="D81" s="2">
        <v>936.330017</v>
      </c>
      <c r="E81" s="2">
        <v>980.59997599999997</v>
      </c>
      <c r="F81" s="2">
        <v>980.59997599999997</v>
      </c>
      <c r="G81">
        <v>77391800</v>
      </c>
      <c r="H81" s="2">
        <f>(AMZN__4[[#This Row],[Open]]+AMZN__4[[#This Row],[Close]])/2</f>
        <v>988.35498050000001</v>
      </c>
    </row>
    <row r="82" spans="1:8" x14ac:dyDescent="0.35">
      <c r="A82" s="1" t="s">
        <v>88</v>
      </c>
      <c r="B82" s="2">
        <v>984.20001200000002</v>
      </c>
      <c r="C82" s="2">
        <v>1000</v>
      </c>
      <c r="D82" s="2">
        <v>931.75</v>
      </c>
      <c r="E82" s="2">
        <v>961.34997599999997</v>
      </c>
      <c r="F82" s="2">
        <v>961.34997599999997</v>
      </c>
      <c r="G82">
        <v>59291800</v>
      </c>
      <c r="H82" s="2">
        <f>(AMZN__4[[#This Row],[Open]]+AMZN__4[[#This Row],[Close]])/2</f>
        <v>972.77499399999999</v>
      </c>
    </row>
    <row r="83" spans="1:8" x14ac:dyDescent="0.35">
      <c r="A83" s="1" t="s">
        <v>89</v>
      </c>
      <c r="B83" s="2">
        <v>964</v>
      </c>
      <c r="C83" s="2">
        <v>1122.790039</v>
      </c>
      <c r="D83" s="2">
        <v>950.36999500000002</v>
      </c>
      <c r="E83" s="2">
        <v>1105.280029</v>
      </c>
      <c r="F83" s="2">
        <v>1105.280029</v>
      </c>
      <c r="G83">
        <v>83334100</v>
      </c>
      <c r="H83" s="2">
        <f>(AMZN__4[[#This Row],[Open]]+AMZN__4[[#This Row],[Close]])/2</f>
        <v>1034.6400145</v>
      </c>
    </row>
    <row r="84" spans="1:8" x14ac:dyDescent="0.35">
      <c r="A84" s="1" t="s">
        <v>90</v>
      </c>
      <c r="B84" s="2">
        <v>1105.400024</v>
      </c>
      <c r="C84" s="2">
        <v>1213.410034</v>
      </c>
      <c r="D84" s="2">
        <v>1086.869995</v>
      </c>
      <c r="E84" s="2">
        <v>1176.75</v>
      </c>
      <c r="F84" s="2">
        <v>1176.75</v>
      </c>
      <c r="G84">
        <v>77165000</v>
      </c>
      <c r="H84" s="2">
        <f>(AMZN__4[[#This Row],[Open]]+AMZN__4[[#This Row],[Close]])/2</f>
        <v>1141.075012</v>
      </c>
    </row>
    <row r="85" spans="1:8" x14ac:dyDescent="0.35">
      <c r="A85" s="1" t="s">
        <v>91</v>
      </c>
      <c r="B85" s="2">
        <v>1172.0500489999999</v>
      </c>
      <c r="C85" s="2">
        <v>1194.780029</v>
      </c>
      <c r="D85" s="2">
        <v>1124.73999</v>
      </c>
      <c r="E85" s="2">
        <v>1169.469971</v>
      </c>
      <c r="F85" s="2">
        <v>1169.469971</v>
      </c>
      <c r="G85">
        <v>57760200</v>
      </c>
      <c r="H85" s="2">
        <f>(AMZN__4[[#This Row],[Open]]+AMZN__4[[#This Row],[Close]])/2</f>
        <v>1170.76001</v>
      </c>
    </row>
    <row r="86" spans="1:8" x14ac:dyDescent="0.35">
      <c r="A86" s="1" t="s">
        <v>92</v>
      </c>
      <c r="B86" s="2">
        <v>1172</v>
      </c>
      <c r="C86" s="2">
        <v>1472.579956</v>
      </c>
      <c r="D86" s="2">
        <v>1170.51001</v>
      </c>
      <c r="E86" s="2">
        <v>1450.8900149999999</v>
      </c>
      <c r="F86" s="2">
        <v>1450.8900149999999</v>
      </c>
      <c r="G86">
        <v>96371200</v>
      </c>
      <c r="H86" s="2">
        <f>(AMZN__4[[#This Row],[Open]]+AMZN__4[[#This Row],[Close]])/2</f>
        <v>1311.4450075</v>
      </c>
    </row>
    <row r="87" spans="1:8" x14ac:dyDescent="0.35">
      <c r="A87" s="1" t="s">
        <v>93</v>
      </c>
      <c r="B87" s="2">
        <v>1445</v>
      </c>
      <c r="C87" s="2">
        <v>1528.6999510000001</v>
      </c>
      <c r="D87" s="2">
        <v>1265.9300539999999</v>
      </c>
      <c r="E87" s="2">
        <v>1512.4499510000001</v>
      </c>
      <c r="F87" s="2">
        <v>1512.4499510000001</v>
      </c>
      <c r="G87">
        <v>137784000</v>
      </c>
      <c r="H87" s="2">
        <f>(AMZN__4[[#This Row],[Open]]+AMZN__4[[#This Row],[Close]])/2</f>
        <v>1478.7249755</v>
      </c>
    </row>
    <row r="88" spans="1:8" x14ac:dyDescent="0.35">
      <c r="A88" s="1" t="s">
        <v>94</v>
      </c>
      <c r="B88" s="2">
        <v>1513.599976</v>
      </c>
      <c r="C88" s="2">
        <v>1617.540039</v>
      </c>
      <c r="D88" s="2">
        <v>1365.1999510000001</v>
      </c>
      <c r="E88" s="2">
        <v>1447.339966</v>
      </c>
      <c r="F88" s="2">
        <v>1447.339966</v>
      </c>
      <c r="G88">
        <v>130400100</v>
      </c>
      <c r="H88" s="2">
        <f>(AMZN__4[[#This Row],[Open]]+AMZN__4[[#This Row],[Close]])/2</f>
        <v>1480.469971</v>
      </c>
    </row>
    <row r="89" spans="1:8" x14ac:dyDescent="0.35">
      <c r="A89" s="1" t="s">
        <v>95</v>
      </c>
      <c r="B89" s="2">
        <v>1417.619995</v>
      </c>
      <c r="C89" s="2">
        <v>1638.099976</v>
      </c>
      <c r="D89" s="2">
        <v>1352.880005</v>
      </c>
      <c r="E89" s="2">
        <v>1566.130005</v>
      </c>
      <c r="F89" s="2">
        <v>1566.130005</v>
      </c>
      <c r="G89">
        <v>129919600</v>
      </c>
      <c r="H89" s="2">
        <f>(AMZN__4[[#This Row],[Open]]+AMZN__4[[#This Row],[Close]])/2</f>
        <v>1491.875</v>
      </c>
    </row>
    <row r="90" spans="1:8" x14ac:dyDescent="0.35">
      <c r="A90" s="1" t="s">
        <v>96</v>
      </c>
      <c r="B90" s="2">
        <v>1563.219971</v>
      </c>
      <c r="C90" s="2">
        <v>1635</v>
      </c>
      <c r="D90" s="2">
        <v>1546.0200199999999</v>
      </c>
      <c r="E90" s="2">
        <v>1629.619995</v>
      </c>
      <c r="F90" s="2">
        <v>1629.619995</v>
      </c>
      <c r="G90">
        <v>71615500</v>
      </c>
      <c r="H90" s="2">
        <f>(AMZN__4[[#This Row],[Open]]+AMZN__4[[#This Row],[Close]])/2</f>
        <v>1596.419983</v>
      </c>
    </row>
    <row r="91" spans="1:8" x14ac:dyDescent="0.35">
      <c r="A91" s="1" t="s">
        <v>97</v>
      </c>
      <c r="B91" s="2">
        <v>1637.030029</v>
      </c>
      <c r="C91" s="2">
        <v>1763.099976</v>
      </c>
      <c r="D91" s="2">
        <v>1635.089966</v>
      </c>
      <c r="E91" s="2">
        <v>1699.8000489999999</v>
      </c>
      <c r="F91" s="2">
        <v>1699.8000489999999</v>
      </c>
      <c r="G91">
        <v>85941300</v>
      </c>
      <c r="H91" s="2">
        <f>(AMZN__4[[#This Row],[Open]]+AMZN__4[[#This Row],[Close]])/2</f>
        <v>1668.415039</v>
      </c>
    </row>
    <row r="92" spans="1:8" x14ac:dyDescent="0.35">
      <c r="A92" s="1" t="s">
        <v>98</v>
      </c>
      <c r="B92" s="2">
        <v>1682.6999510000001</v>
      </c>
      <c r="C92" s="2">
        <v>1880.0500489999999</v>
      </c>
      <c r="D92" s="2">
        <v>1678.0600589999999</v>
      </c>
      <c r="E92" s="2">
        <v>1777.4399410000001</v>
      </c>
      <c r="F92" s="2">
        <v>1777.4399410000001</v>
      </c>
      <c r="G92">
        <v>97521100</v>
      </c>
      <c r="H92" s="2">
        <f>(AMZN__4[[#This Row],[Open]]+AMZN__4[[#This Row],[Close]])/2</f>
        <v>1730.0699460000001</v>
      </c>
    </row>
    <row r="93" spans="1:8" x14ac:dyDescent="0.35">
      <c r="A93" s="1" t="s">
        <v>99</v>
      </c>
      <c r="B93" s="2">
        <v>1784</v>
      </c>
      <c r="C93" s="2">
        <v>2025.5699460000001</v>
      </c>
      <c r="D93" s="2">
        <v>1776.0200199999999</v>
      </c>
      <c r="E93" s="2">
        <v>2012.709961</v>
      </c>
      <c r="F93" s="2">
        <v>2012.709961</v>
      </c>
      <c r="G93">
        <v>96575800</v>
      </c>
      <c r="H93" s="2">
        <f>(AMZN__4[[#This Row],[Open]]+AMZN__4[[#This Row],[Close]])/2</f>
        <v>1898.3549805</v>
      </c>
    </row>
    <row r="94" spans="1:8" x14ac:dyDescent="0.35">
      <c r="A94" s="1" t="s">
        <v>100</v>
      </c>
      <c r="B94" s="2">
        <v>2026.5</v>
      </c>
      <c r="C94" s="2">
        <v>2050.5</v>
      </c>
      <c r="D94" s="2">
        <v>1865</v>
      </c>
      <c r="E94" s="2">
        <v>2003</v>
      </c>
      <c r="F94" s="2">
        <v>2003</v>
      </c>
      <c r="G94">
        <v>94445500</v>
      </c>
      <c r="H94" s="2">
        <f>(AMZN__4[[#This Row],[Open]]+AMZN__4[[#This Row],[Close]])/2</f>
        <v>2014.75</v>
      </c>
    </row>
    <row r="95" spans="1:8" x14ac:dyDescent="0.35">
      <c r="A95" s="1" t="s">
        <v>101</v>
      </c>
      <c r="B95" s="2">
        <v>2021.98999</v>
      </c>
      <c r="C95" s="2">
        <v>2033.1899410000001</v>
      </c>
      <c r="D95" s="2">
        <v>1476.3599850000001</v>
      </c>
      <c r="E95" s="2">
        <v>1598.01001</v>
      </c>
      <c r="F95" s="2">
        <v>1598.01001</v>
      </c>
      <c r="G95">
        <v>183220800</v>
      </c>
      <c r="H95" s="2">
        <f>(AMZN__4[[#This Row],[Open]]+AMZN__4[[#This Row],[Close]])/2</f>
        <v>1810</v>
      </c>
    </row>
    <row r="96" spans="1:8" x14ac:dyDescent="0.35">
      <c r="A96" s="1" t="s">
        <v>102</v>
      </c>
      <c r="B96" s="2">
        <v>1623.530029</v>
      </c>
      <c r="C96" s="2">
        <v>1784</v>
      </c>
      <c r="D96" s="2">
        <v>1420</v>
      </c>
      <c r="E96" s="2">
        <v>1690.170044</v>
      </c>
      <c r="F96" s="2">
        <v>1690.170044</v>
      </c>
      <c r="G96">
        <v>139290000</v>
      </c>
      <c r="H96" s="2">
        <f>(AMZN__4[[#This Row],[Open]]+AMZN__4[[#This Row],[Close]])/2</f>
        <v>1656.8500365</v>
      </c>
    </row>
    <row r="97" spans="1:8" x14ac:dyDescent="0.35">
      <c r="A97" s="1" t="s">
        <v>103</v>
      </c>
      <c r="B97" s="2">
        <v>1769.459961</v>
      </c>
      <c r="C97" s="2">
        <v>1778.339966</v>
      </c>
      <c r="D97" s="2">
        <v>1307</v>
      </c>
      <c r="E97" s="2">
        <v>1501.969971</v>
      </c>
      <c r="F97" s="2">
        <v>1501.969971</v>
      </c>
      <c r="G97">
        <v>154812700</v>
      </c>
      <c r="H97" s="2">
        <f>(AMZN__4[[#This Row],[Open]]+AMZN__4[[#This Row],[Close]])/2</f>
        <v>1635.714966</v>
      </c>
    </row>
    <row r="98" spans="1:8" x14ac:dyDescent="0.35">
      <c r="A98" s="1" t="s">
        <v>104</v>
      </c>
      <c r="B98" s="2">
        <v>1465.1999510000001</v>
      </c>
      <c r="C98" s="2">
        <v>1736.410034</v>
      </c>
      <c r="D98" s="2">
        <v>1460.9300539999999</v>
      </c>
      <c r="E98" s="2">
        <v>1718.7299800000001</v>
      </c>
      <c r="F98" s="2">
        <v>1718.7299800000001</v>
      </c>
      <c r="G98">
        <v>134001700</v>
      </c>
      <c r="H98" s="2">
        <f>(AMZN__4[[#This Row],[Open]]+AMZN__4[[#This Row],[Close]])/2</f>
        <v>1591.9649655000001</v>
      </c>
    </row>
    <row r="99" spans="1:8" x14ac:dyDescent="0.35">
      <c r="A99" s="1" t="s">
        <v>105</v>
      </c>
      <c r="B99" s="2">
        <v>1638.880005</v>
      </c>
      <c r="C99" s="2">
        <v>1673.0600589999999</v>
      </c>
      <c r="D99" s="2">
        <v>1566.76001</v>
      </c>
      <c r="E99" s="2">
        <v>1639.829956</v>
      </c>
      <c r="F99" s="2">
        <v>1639.829956</v>
      </c>
      <c r="G99">
        <v>80936900</v>
      </c>
      <c r="H99" s="2">
        <f>(AMZN__4[[#This Row],[Open]]+AMZN__4[[#This Row],[Close]])/2</f>
        <v>1639.3549805</v>
      </c>
    </row>
    <row r="100" spans="1:8" x14ac:dyDescent="0.35">
      <c r="A100" s="1" t="s">
        <v>106</v>
      </c>
      <c r="B100" s="2">
        <v>1655.130005</v>
      </c>
      <c r="C100" s="2">
        <v>1823.75</v>
      </c>
      <c r="D100" s="2">
        <v>1586.5699460000001</v>
      </c>
      <c r="E100" s="2">
        <v>1780.75</v>
      </c>
      <c r="F100" s="2">
        <v>1780.75</v>
      </c>
      <c r="G100">
        <v>100832200</v>
      </c>
      <c r="H100" s="2">
        <f>(AMZN__4[[#This Row],[Open]]+AMZN__4[[#This Row],[Close]])/2</f>
        <v>1717.9400025</v>
      </c>
    </row>
    <row r="101" spans="1:8" x14ac:dyDescent="0.35">
      <c r="A101" s="1" t="s">
        <v>107</v>
      </c>
      <c r="B101" s="2">
        <v>1800.1099850000001</v>
      </c>
      <c r="C101" s="2">
        <v>1956.339966</v>
      </c>
      <c r="D101" s="2">
        <v>1798.7299800000001</v>
      </c>
      <c r="E101" s="2">
        <v>1926.5200199999999</v>
      </c>
      <c r="F101" s="2">
        <v>1926.5200199999999</v>
      </c>
      <c r="G101">
        <v>81293700</v>
      </c>
      <c r="H101" s="2">
        <f>(AMZN__4[[#This Row],[Open]]+AMZN__4[[#This Row],[Close]])/2</f>
        <v>1863.3150025</v>
      </c>
    </row>
    <row r="102" spans="1:8" x14ac:dyDescent="0.35">
      <c r="A102" s="1" t="s">
        <v>108</v>
      </c>
      <c r="B102" s="2">
        <v>1933.089966</v>
      </c>
      <c r="C102" s="2">
        <v>1964.400024</v>
      </c>
      <c r="D102" s="2">
        <v>1772.6999510000001</v>
      </c>
      <c r="E102" s="2">
        <v>1775.0699460000001</v>
      </c>
      <c r="F102" s="2">
        <v>1775.0699460000001</v>
      </c>
      <c r="G102">
        <v>98214400</v>
      </c>
      <c r="H102" s="2">
        <f>(AMZN__4[[#This Row],[Open]]+AMZN__4[[#This Row],[Close]])/2</f>
        <v>1854.079956</v>
      </c>
    </row>
    <row r="103" spans="1:8" x14ac:dyDescent="0.35">
      <c r="A103" s="1" t="s">
        <v>109</v>
      </c>
      <c r="B103" s="2">
        <v>1760.01001</v>
      </c>
      <c r="C103" s="2">
        <v>1935.1999510000001</v>
      </c>
      <c r="D103" s="2">
        <v>1672</v>
      </c>
      <c r="E103" s="2">
        <v>1893.630005</v>
      </c>
      <c r="F103" s="2">
        <v>1893.630005</v>
      </c>
      <c r="G103">
        <v>74742700</v>
      </c>
      <c r="H103" s="2">
        <f>(AMZN__4[[#This Row],[Open]]+AMZN__4[[#This Row],[Close]])/2</f>
        <v>1826.8200075</v>
      </c>
    </row>
    <row r="104" spans="1:8" x14ac:dyDescent="0.35">
      <c r="A104" s="1" t="s">
        <v>110</v>
      </c>
      <c r="B104" s="2">
        <v>1922.9799800000001</v>
      </c>
      <c r="C104" s="2">
        <v>2035.8000489999999</v>
      </c>
      <c r="D104" s="2">
        <v>1849.4399410000001</v>
      </c>
      <c r="E104" s="2">
        <v>1866.780029</v>
      </c>
      <c r="F104" s="2">
        <v>1866.780029</v>
      </c>
      <c r="G104">
        <v>73177400</v>
      </c>
      <c r="H104" s="2">
        <f>(AMZN__4[[#This Row],[Open]]+AMZN__4[[#This Row],[Close]])/2</f>
        <v>1894.8800045</v>
      </c>
    </row>
    <row r="105" spans="1:8" x14ac:dyDescent="0.35">
      <c r="A105" s="1" t="s">
        <v>111</v>
      </c>
      <c r="B105" s="2">
        <v>1871.719971</v>
      </c>
      <c r="C105" s="2">
        <v>1897.920044</v>
      </c>
      <c r="D105" s="2">
        <v>1743.51001</v>
      </c>
      <c r="E105" s="2">
        <v>1776.290039</v>
      </c>
      <c r="F105" s="2">
        <v>1776.290039</v>
      </c>
      <c r="G105">
        <v>79771200</v>
      </c>
      <c r="H105" s="2">
        <f>(AMZN__4[[#This Row],[Open]]+AMZN__4[[#This Row],[Close]])/2</f>
        <v>1824.005005</v>
      </c>
    </row>
    <row r="106" spans="1:8" x14ac:dyDescent="0.35">
      <c r="A106" s="1" t="s">
        <v>112</v>
      </c>
      <c r="B106" s="2">
        <v>1770</v>
      </c>
      <c r="C106" s="2">
        <v>1853.660034</v>
      </c>
      <c r="D106" s="2">
        <v>1709.219971</v>
      </c>
      <c r="E106" s="2">
        <v>1735.910034</v>
      </c>
      <c r="F106" s="2">
        <v>1735.910034</v>
      </c>
      <c r="G106">
        <v>61172900</v>
      </c>
      <c r="H106" s="2">
        <f>(AMZN__4[[#This Row],[Open]]+AMZN__4[[#This Row],[Close]])/2</f>
        <v>1752.955017</v>
      </c>
    </row>
    <row r="107" spans="1:8" x14ac:dyDescent="0.35">
      <c r="A107" s="1" t="s">
        <v>113</v>
      </c>
      <c r="B107" s="2">
        <v>1746</v>
      </c>
      <c r="C107" s="2">
        <v>1798.849976</v>
      </c>
      <c r="D107" s="2">
        <v>1685.0600589999999</v>
      </c>
      <c r="E107" s="2">
        <v>1776.660034</v>
      </c>
      <c r="F107" s="2">
        <v>1776.660034</v>
      </c>
      <c r="G107">
        <v>70360500</v>
      </c>
      <c r="H107" s="2">
        <f>(AMZN__4[[#This Row],[Open]]+AMZN__4[[#This Row],[Close]])/2</f>
        <v>1761.330017</v>
      </c>
    </row>
    <row r="108" spans="1:8" x14ac:dyDescent="0.35">
      <c r="A108" s="1" t="s">
        <v>114</v>
      </c>
      <c r="B108" s="2">
        <v>1788.01001</v>
      </c>
      <c r="C108" s="2">
        <v>1824.6899410000001</v>
      </c>
      <c r="D108" s="2">
        <v>1722.709961</v>
      </c>
      <c r="E108" s="2">
        <v>1800.8000489999999</v>
      </c>
      <c r="F108" s="2">
        <v>1800.8000489999999</v>
      </c>
      <c r="G108">
        <v>52076200</v>
      </c>
      <c r="H108" s="2">
        <f>(AMZN__4[[#This Row],[Open]]+AMZN__4[[#This Row],[Close]])/2</f>
        <v>1794.4050295</v>
      </c>
    </row>
    <row r="109" spans="1:8" x14ac:dyDescent="0.35">
      <c r="A109" s="1" t="s">
        <v>115</v>
      </c>
      <c r="B109" s="2">
        <v>1804.400024</v>
      </c>
      <c r="C109" s="2">
        <v>1901.400024</v>
      </c>
      <c r="D109" s="2">
        <v>1735</v>
      </c>
      <c r="E109" s="2">
        <v>1847.839966</v>
      </c>
      <c r="F109" s="2">
        <v>1847.839966</v>
      </c>
      <c r="G109">
        <v>68149600</v>
      </c>
      <c r="H109" s="2">
        <f>(AMZN__4[[#This Row],[Open]]+AMZN__4[[#This Row],[Close]])/2</f>
        <v>1826.119995</v>
      </c>
    </row>
    <row r="110" spans="1:8" x14ac:dyDescent="0.35">
      <c r="A110" s="1" t="s">
        <v>116</v>
      </c>
      <c r="B110" s="2">
        <v>1875</v>
      </c>
      <c r="C110" s="2">
        <v>2055.719971</v>
      </c>
      <c r="D110" s="2">
        <v>1815.339966</v>
      </c>
      <c r="E110" s="2">
        <v>2008.719971</v>
      </c>
      <c r="F110" s="2">
        <v>2008.719971</v>
      </c>
      <c r="G110">
        <v>84698300</v>
      </c>
      <c r="H110" s="2">
        <f>(AMZN__4[[#This Row],[Open]]+AMZN__4[[#This Row],[Close]])/2</f>
        <v>1941.8599855</v>
      </c>
    </row>
    <row r="111" spans="1:8" x14ac:dyDescent="0.35">
      <c r="A111" s="1" t="s">
        <v>117</v>
      </c>
      <c r="B111" s="2">
        <v>2010.599976</v>
      </c>
      <c r="C111" s="2">
        <v>2185.9499510000001</v>
      </c>
      <c r="D111" s="2">
        <v>1811.130005</v>
      </c>
      <c r="E111" s="2">
        <v>1883.75</v>
      </c>
      <c r="F111" s="2">
        <v>1883.75</v>
      </c>
      <c r="G111">
        <v>92530300</v>
      </c>
      <c r="H111" s="2">
        <f>(AMZN__4[[#This Row],[Open]]+AMZN__4[[#This Row],[Close]])/2</f>
        <v>1947.174988</v>
      </c>
    </row>
    <row r="112" spans="1:8" x14ac:dyDescent="0.35">
      <c r="A112" s="1" t="s">
        <v>118</v>
      </c>
      <c r="B112" s="2">
        <v>1906.48999</v>
      </c>
      <c r="C112" s="2">
        <v>1996.329956</v>
      </c>
      <c r="D112" s="2">
        <v>1626.030029</v>
      </c>
      <c r="E112" s="2">
        <v>1949.719971</v>
      </c>
      <c r="F112" s="2">
        <v>1949.719971</v>
      </c>
      <c r="G112">
        <v>163809100</v>
      </c>
      <c r="H112" s="2">
        <f>(AMZN__4[[#This Row],[Open]]+AMZN__4[[#This Row],[Close]])/2</f>
        <v>1928.1049805</v>
      </c>
    </row>
    <row r="113" spans="1:8" x14ac:dyDescent="0.35">
      <c r="A113" s="1" t="s">
        <v>119</v>
      </c>
      <c r="B113" s="2">
        <v>1932.969971</v>
      </c>
      <c r="C113" s="2">
        <v>2475</v>
      </c>
      <c r="D113" s="2">
        <v>1889.150024</v>
      </c>
      <c r="E113" s="2">
        <v>2474</v>
      </c>
      <c r="F113" s="2">
        <v>2474</v>
      </c>
      <c r="G113">
        <v>124631900</v>
      </c>
      <c r="H113" s="2">
        <f>(AMZN__4[[#This Row],[Open]]+AMZN__4[[#This Row],[Close]])/2</f>
        <v>2203.4849855000002</v>
      </c>
    </row>
    <row r="114" spans="1:8" x14ac:dyDescent="0.35">
      <c r="A114" s="1" t="s">
        <v>120</v>
      </c>
      <c r="B114" s="2">
        <v>2336.8000489999999</v>
      </c>
      <c r="C114" s="2">
        <v>2525.4499510000001</v>
      </c>
      <c r="D114" s="2">
        <v>2256.3798830000001</v>
      </c>
      <c r="E114" s="2">
        <v>2442.3701169999999</v>
      </c>
      <c r="F114" s="2">
        <v>2442.3701169999999</v>
      </c>
      <c r="G114">
        <v>82617800</v>
      </c>
      <c r="H114" s="2">
        <f>(AMZN__4[[#This Row],[Open]]+AMZN__4[[#This Row],[Close]])/2</f>
        <v>2389.5850829999999</v>
      </c>
    </row>
    <row r="115" spans="1:8" x14ac:dyDescent="0.35">
      <c r="A115" s="1" t="s">
        <v>121</v>
      </c>
      <c r="B115" s="2">
        <v>2448</v>
      </c>
      <c r="C115" s="2">
        <v>2796</v>
      </c>
      <c r="D115" s="2">
        <v>2437.1298830000001</v>
      </c>
      <c r="E115" s="2">
        <v>2758.820068</v>
      </c>
      <c r="F115" s="2">
        <v>2758.820068</v>
      </c>
      <c r="G115">
        <v>87803600</v>
      </c>
      <c r="H115" s="2">
        <f>(AMZN__4[[#This Row],[Open]]+AMZN__4[[#This Row],[Close]])/2</f>
        <v>2603.410034</v>
      </c>
    </row>
    <row r="116" spans="1:8" x14ac:dyDescent="0.35">
      <c r="A116" s="1" t="s">
        <v>122</v>
      </c>
      <c r="B116" s="2">
        <v>2757.98999</v>
      </c>
      <c r="C116" s="2">
        <v>3344.290039</v>
      </c>
      <c r="D116" s="2">
        <v>2754</v>
      </c>
      <c r="E116" s="2">
        <v>3164.679932</v>
      </c>
      <c r="F116" s="2">
        <v>3164.679932</v>
      </c>
      <c r="G116">
        <v>127491100</v>
      </c>
      <c r="H116" s="2">
        <f>(AMZN__4[[#This Row],[Open]]+AMZN__4[[#This Row],[Close]])/2</f>
        <v>2961.334961</v>
      </c>
    </row>
    <row r="117" spans="1:8" x14ac:dyDescent="0.35">
      <c r="A117" s="1" t="s">
        <v>123</v>
      </c>
      <c r="B117" s="2">
        <v>3180.51001</v>
      </c>
      <c r="C117" s="2">
        <v>3495</v>
      </c>
      <c r="D117" s="2">
        <v>3073</v>
      </c>
      <c r="E117" s="2">
        <v>3450.959961</v>
      </c>
      <c r="F117" s="2">
        <v>3450.959961</v>
      </c>
      <c r="G117">
        <v>83528700</v>
      </c>
      <c r="H117" s="2">
        <f>(AMZN__4[[#This Row],[Open]]+AMZN__4[[#This Row],[Close]])/2</f>
        <v>3315.7349855000002</v>
      </c>
    </row>
    <row r="118" spans="1:8" x14ac:dyDescent="0.35">
      <c r="A118" s="1" t="s">
        <v>124</v>
      </c>
      <c r="B118" s="2">
        <v>3489.580078</v>
      </c>
      <c r="C118" s="2">
        <v>3552.25</v>
      </c>
      <c r="D118" s="2">
        <v>2871</v>
      </c>
      <c r="E118" s="2">
        <v>3148.7299800000001</v>
      </c>
      <c r="F118" s="2">
        <v>3148.7299800000001</v>
      </c>
      <c r="G118">
        <v>115930800</v>
      </c>
      <c r="H118" s="2">
        <f>(AMZN__4[[#This Row],[Open]]+AMZN__4[[#This Row],[Close]])/2</f>
        <v>3319.155029</v>
      </c>
    </row>
    <row r="119" spans="1:8" x14ac:dyDescent="0.35">
      <c r="A119" s="1" t="s">
        <v>125</v>
      </c>
      <c r="B119" s="2">
        <v>3208</v>
      </c>
      <c r="C119" s="2">
        <v>3496.23999</v>
      </c>
      <c r="D119" s="2">
        <v>3019</v>
      </c>
      <c r="E119" s="2">
        <v>3036.1499020000001</v>
      </c>
      <c r="F119" s="2">
        <v>3036.1499020000001</v>
      </c>
      <c r="G119">
        <v>116242300</v>
      </c>
      <c r="H119" s="2">
        <f>(AMZN__4[[#This Row],[Open]]+AMZN__4[[#This Row],[Close]])/2</f>
        <v>3122.0749510000001</v>
      </c>
    </row>
    <row r="120" spans="1:8" x14ac:dyDescent="0.35">
      <c r="A120" s="1" t="s">
        <v>126</v>
      </c>
      <c r="B120" s="2">
        <v>3061.73999</v>
      </c>
      <c r="C120" s="2">
        <v>3366.8000489999999</v>
      </c>
      <c r="D120" s="2">
        <v>2950.1201169999999</v>
      </c>
      <c r="E120" s="2">
        <v>3168.040039</v>
      </c>
      <c r="F120" s="2">
        <v>3168.040039</v>
      </c>
      <c r="G120">
        <v>90810500</v>
      </c>
      <c r="H120" s="2">
        <f>(AMZN__4[[#This Row],[Open]]+AMZN__4[[#This Row],[Close]])/2</f>
        <v>3114.8900144999998</v>
      </c>
    </row>
    <row r="121" spans="1:8" x14ac:dyDescent="0.35">
      <c r="A121" s="1" t="s">
        <v>127</v>
      </c>
      <c r="B121" s="2">
        <v>3188.5</v>
      </c>
      <c r="C121" s="2">
        <v>3350.6499020000001</v>
      </c>
      <c r="D121" s="2">
        <v>3072.820068</v>
      </c>
      <c r="E121" s="2">
        <v>3256.929932</v>
      </c>
      <c r="F121" s="2">
        <v>3256.929932</v>
      </c>
      <c r="G121">
        <v>77564700</v>
      </c>
      <c r="H121" s="2">
        <f>(AMZN__4[[#This Row],[Open]]+AMZN__4[[#This Row],[Close]])/2</f>
        <v>3222.714966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A250-13C7-41EF-857C-618C81CE6D9A}">
  <dimension ref="A1:H121"/>
  <sheetViews>
    <sheetView workbookViewId="0">
      <selection activeCell="H121" sqref="H2:H121"/>
    </sheetView>
  </sheetViews>
  <sheetFormatPr defaultRowHeight="14.5" x14ac:dyDescent="0.35"/>
  <cols>
    <col min="1" max="1" width="9.90625" bestFit="1" customWidth="1"/>
    <col min="2" max="6" width="11.36328125" bestFit="1" customWidth="1"/>
    <col min="7" max="7" width="11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</v>
      </c>
    </row>
    <row r="2" spans="1:8" x14ac:dyDescent="0.35">
      <c r="A2" s="1" t="s">
        <v>8</v>
      </c>
      <c r="B2" s="2">
        <v>1257.619995</v>
      </c>
      <c r="C2" s="2">
        <v>1302.670044</v>
      </c>
      <c r="D2" s="2">
        <v>1257.619995</v>
      </c>
      <c r="E2" s="2">
        <v>1286.119995</v>
      </c>
      <c r="F2" s="2">
        <v>1286.119995</v>
      </c>
      <c r="G2">
        <v>92164940000</v>
      </c>
      <c r="H2" s="2">
        <f>(GSPC__1[[#This Row],[Open]]+GSPC__1[[#This Row],[Close]])/2</f>
        <v>1271.869995</v>
      </c>
    </row>
    <row r="3" spans="1:8" x14ac:dyDescent="0.35">
      <c r="A3" s="1" t="s">
        <v>9</v>
      </c>
      <c r="B3" s="2">
        <v>1289.1400149999999</v>
      </c>
      <c r="C3" s="2">
        <v>1344.0699460000001</v>
      </c>
      <c r="D3" s="2">
        <v>1289.1400149999999</v>
      </c>
      <c r="E3" s="2">
        <v>1327.219971</v>
      </c>
      <c r="F3" s="2">
        <v>1327.219971</v>
      </c>
      <c r="G3">
        <v>59223660000</v>
      </c>
      <c r="H3" s="2">
        <f>(GSPC__1[[#This Row],[Open]]+GSPC__1[[#This Row],[Close]])/2</f>
        <v>1308.179993</v>
      </c>
    </row>
    <row r="4" spans="1:8" x14ac:dyDescent="0.35">
      <c r="A4" s="1" t="s">
        <v>10</v>
      </c>
      <c r="B4" s="2">
        <v>1328.6400149999999</v>
      </c>
      <c r="C4" s="2">
        <v>1332.280029</v>
      </c>
      <c r="D4" s="2">
        <v>1249.0500489999999</v>
      </c>
      <c r="E4" s="2">
        <v>1325.829956</v>
      </c>
      <c r="F4" s="2">
        <v>1325.829956</v>
      </c>
      <c r="G4">
        <v>89507640000</v>
      </c>
      <c r="H4" s="2">
        <f>(GSPC__1[[#This Row],[Open]]+GSPC__1[[#This Row],[Close]])/2</f>
        <v>1327.2349855</v>
      </c>
    </row>
    <row r="5" spans="1:8" x14ac:dyDescent="0.35">
      <c r="A5" s="1" t="s">
        <v>11</v>
      </c>
      <c r="B5" s="2">
        <v>1329.4799800000001</v>
      </c>
      <c r="C5" s="2">
        <v>1364.5600589999999</v>
      </c>
      <c r="D5" s="2">
        <v>1294.6999510000001</v>
      </c>
      <c r="E5" s="2">
        <v>1363.6099850000001</v>
      </c>
      <c r="F5" s="2">
        <v>1363.6099850000001</v>
      </c>
      <c r="G5">
        <v>77364810000</v>
      </c>
      <c r="H5" s="2">
        <f>(GSPC__1[[#This Row],[Open]]+GSPC__1[[#This Row],[Close]])/2</f>
        <v>1346.5449825000001</v>
      </c>
    </row>
    <row r="6" spans="1:8" x14ac:dyDescent="0.35">
      <c r="A6" s="1" t="s">
        <v>12</v>
      </c>
      <c r="B6" s="2">
        <v>1365.209961</v>
      </c>
      <c r="C6" s="2">
        <v>1370.579956</v>
      </c>
      <c r="D6" s="2">
        <v>1311.8000489999999</v>
      </c>
      <c r="E6" s="2">
        <v>1345.1999510000001</v>
      </c>
      <c r="F6" s="2">
        <v>1345.1999510000001</v>
      </c>
      <c r="G6">
        <v>81708980000</v>
      </c>
      <c r="H6" s="2">
        <f>(GSPC__1[[#This Row],[Open]]+GSPC__1[[#This Row],[Close]])/2</f>
        <v>1355.204956</v>
      </c>
    </row>
    <row r="7" spans="1:8" x14ac:dyDescent="0.35">
      <c r="A7" s="1" t="s">
        <v>13</v>
      </c>
      <c r="B7" s="2">
        <v>1345.1999510000001</v>
      </c>
      <c r="C7" s="2">
        <v>1345.1999510000001</v>
      </c>
      <c r="D7" s="2">
        <v>1258.0699460000001</v>
      </c>
      <c r="E7" s="2">
        <v>1320.6400149999999</v>
      </c>
      <c r="F7" s="2">
        <v>1320.6400149999999</v>
      </c>
      <c r="G7">
        <v>86122730000</v>
      </c>
      <c r="H7" s="2">
        <f>(GSPC__1[[#This Row],[Open]]+GSPC__1[[#This Row],[Close]])/2</f>
        <v>1332.919983</v>
      </c>
    </row>
    <row r="8" spans="1:8" x14ac:dyDescent="0.35">
      <c r="A8" s="1" t="s">
        <v>14</v>
      </c>
      <c r="B8" s="2">
        <v>1320.6400149999999</v>
      </c>
      <c r="C8" s="2">
        <v>1356.4799800000001</v>
      </c>
      <c r="D8" s="2">
        <v>1282.8599850000001</v>
      </c>
      <c r="E8" s="2">
        <v>1292.280029</v>
      </c>
      <c r="F8" s="2">
        <v>1292.280029</v>
      </c>
      <c r="G8">
        <v>81102170000</v>
      </c>
      <c r="H8" s="2">
        <f>(GSPC__1[[#This Row],[Open]]+GSPC__1[[#This Row],[Close]])/2</f>
        <v>1306.460022</v>
      </c>
    </row>
    <row r="9" spans="1:8" x14ac:dyDescent="0.35">
      <c r="A9" s="1" t="s">
        <v>15</v>
      </c>
      <c r="B9" s="2">
        <v>1292.589966</v>
      </c>
      <c r="C9" s="2">
        <v>1307.380005</v>
      </c>
      <c r="D9" s="2">
        <v>1101.540039</v>
      </c>
      <c r="E9" s="2">
        <v>1218.8900149999999</v>
      </c>
      <c r="F9" s="2">
        <v>1218.8900149999999</v>
      </c>
      <c r="G9">
        <v>108419170000</v>
      </c>
      <c r="H9" s="2">
        <f>(GSPC__1[[#This Row],[Open]]+GSPC__1[[#This Row],[Close]])/2</f>
        <v>1255.7399905</v>
      </c>
    </row>
    <row r="10" spans="1:8" x14ac:dyDescent="0.35">
      <c r="A10" s="1" t="s">
        <v>16</v>
      </c>
      <c r="B10" s="2">
        <v>1219.119995</v>
      </c>
      <c r="C10" s="2">
        <v>1229.290039</v>
      </c>
      <c r="D10" s="2">
        <v>1114.219971</v>
      </c>
      <c r="E10" s="2">
        <v>1131.420044</v>
      </c>
      <c r="F10" s="2">
        <v>1131.420044</v>
      </c>
      <c r="G10">
        <v>102786820000</v>
      </c>
      <c r="H10" s="2">
        <f>(GSPC__1[[#This Row],[Open]]+GSPC__1[[#This Row],[Close]])/2</f>
        <v>1175.2700195</v>
      </c>
    </row>
    <row r="11" spans="1:8" x14ac:dyDescent="0.35">
      <c r="A11" s="1" t="s">
        <v>17</v>
      </c>
      <c r="B11" s="2">
        <v>1131.209961</v>
      </c>
      <c r="C11" s="2">
        <v>1292.660034</v>
      </c>
      <c r="D11" s="2">
        <v>1074.7700199999999</v>
      </c>
      <c r="E11" s="2">
        <v>1253.3000489999999</v>
      </c>
      <c r="F11" s="2">
        <v>1253.3000489999999</v>
      </c>
      <c r="G11">
        <v>98063670000</v>
      </c>
      <c r="H11" s="2">
        <f>(GSPC__1[[#This Row],[Open]]+GSPC__1[[#This Row],[Close]])/2</f>
        <v>1192.255005</v>
      </c>
    </row>
    <row r="12" spans="1:8" x14ac:dyDescent="0.35">
      <c r="A12" s="1" t="s">
        <v>18</v>
      </c>
      <c r="B12" s="2">
        <v>1251</v>
      </c>
      <c r="C12" s="2">
        <v>1277.5500489999999</v>
      </c>
      <c r="D12" s="2">
        <v>1158.660034</v>
      </c>
      <c r="E12" s="2">
        <v>1246.959961</v>
      </c>
      <c r="F12" s="2">
        <v>1246.959961</v>
      </c>
      <c r="G12">
        <v>84275050000</v>
      </c>
      <c r="H12" s="2">
        <f>(GSPC__1[[#This Row],[Open]]+GSPC__1[[#This Row],[Close]])/2</f>
        <v>1248.9799805</v>
      </c>
    </row>
    <row r="13" spans="1:8" x14ac:dyDescent="0.35">
      <c r="A13" s="1" t="s">
        <v>19</v>
      </c>
      <c r="B13" s="2">
        <v>1246.910034</v>
      </c>
      <c r="C13" s="2">
        <v>1269.369995</v>
      </c>
      <c r="D13" s="2">
        <v>1202.369995</v>
      </c>
      <c r="E13" s="2">
        <v>1257.599976</v>
      </c>
      <c r="F13" s="2">
        <v>1257.599976</v>
      </c>
      <c r="G13">
        <v>74742430000</v>
      </c>
      <c r="H13" s="2">
        <f>(GSPC__1[[#This Row],[Open]]+GSPC__1[[#This Row],[Close]])/2</f>
        <v>1252.255005</v>
      </c>
    </row>
    <row r="14" spans="1:8" x14ac:dyDescent="0.35">
      <c r="A14" s="1" t="s">
        <v>20</v>
      </c>
      <c r="B14" s="2">
        <v>1258.8599850000001</v>
      </c>
      <c r="C14" s="2">
        <v>1333.469971</v>
      </c>
      <c r="D14" s="2">
        <v>1258.8599850000001</v>
      </c>
      <c r="E14" s="2">
        <v>1312.410034</v>
      </c>
      <c r="F14" s="2">
        <v>1312.410034</v>
      </c>
      <c r="G14">
        <v>79567560000</v>
      </c>
      <c r="H14" s="2">
        <f>(GSPC__1[[#This Row],[Open]]+GSPC__1[[#This Row],[Close]])/2</f>
        <v>1285.6350095</v>
      </c>
    </row>
    <row r="15" spans="1:8" x14ac:dyDescent="0.35">
      <c r="A15" s="1" t="s">
        <v>21</v>
      </c>
      <c r="B15" s="2">
        <v>1312.4499510000001</v>
      </c>
      <c r="C15" s="2">
        <v>1378.040039</v>
      </c>
      <c r="D15" s="2">
        <v>1312.4499510000001</v>
      </c>
      <c r="E15" s="2">
        <v>1365.6800539999999</v>
      </c>
      <c r="F15" s="2">
        <v>1365.6800539999999</v>
      </c>
      <c r="G15">
        <v>78385710000</v>
      </c>
      <c r="H15" s="2">
        <f>(GSPC__1[[#This Row],[Open]]+GSPC__1[[#This Row],[Close]])/2</f>
        <v>1339.0650025</v>
      </c>
    </row>
    <row r="16" spans="1:8" x14ac:dyDescent="0.35">
      <c r="A16" s="1" t="s">
        <v>22</v>
      </c>
      <c r="B16" s="2">
        <v>1365.900024</v>
      </c>
      <c r="C16" s="2">
        <v>1419.150024</v>
      </c>
      <c r="D16" s="2">
        <v>1340.030029</v>
      </c>
      <c r="E16" s="2">
        <v>1408.469971</v>
      </c>
      <c r="F16" s="2">
        <v>1408.469971</v>
      </c>
      <c r="G16">
        <v>83899660000</v>
      </c>
      <c r="H16" s="2">
        <f>(GSPC__1[[#This Row],[Open]]+GSPC__1[[#This Row],[Close]])/2</f>
        <v>1387.1849975</v>
      </c>
    </row>
    <row r="17" spans="1:8" x14ac:dyDescent="0.35">
      <c r="A17" s="1" t="s">
        <v>23</v>
      </c>
      <c r="B17" s="2">
        <v>1408.469971</v>
      </c>
      <c r="C17" s="2">
        <v>1422.380005</v>
      </c>
      <c r="D17" s="2">
        <v>1357.380005</v>
      </c>
      <c r="E17" s="2">
        <v>1397.910034</v>
      </c>
      <c r="F17" s="2">
        <v>1397.910034</v>
      </c>
      <c r="G17">
        <v>74761710000</v>
      </c>
      <c r="H17" s="2">
        <f>(GSPC__1[[#This Row],[Open]]+GSPC__1[[#This Row],[Close]])/2</f>
        <v>1403.1900025</v>
      </c>
    </row>
    <row r="18" spans="1:8" x14ac:dyDescent="0.35">
      <c r="A18" s="1" t="s">
        <v>24</v>
      </c>
      <c r="B18" s="2">
        <v>1397.8599850000001</v>
      </c>
      <c r="C18" s="2">
        <v>1415.3199460000001</v>
      </c>
      <c r="D18" s="2">
        <v>1291.9799800000001</v>
      </c>
      <c r="E18" s="2">
        <v>1310.329956</v>
      </c>
      <c r="F18" s="2">
        <v>1310.329956</v>
      </c>
      <c r="G18">
        <v>86920490000</v>
      </c>
      <c r="H18" s="2">
        <f>(GSPC__1[[#This Row],[Open]]+GSPC__1[[#This Row],[Close]])/2</f>
        <v>1354.0949705</v>
      </c>
    </row>
    <row r="19" spans="1:8" x14ac:dyDescent="0.35">
      <c r="A19" s="1" t="s">
        <v>25</v>
      </c>
      <c r="B19" s="2">
        <v>1309.869995</v>
      </c>
      <c r="C19" s="2">
        <v>1363.459961</v>
      </c>
      <c r="D19" s="2">
        <v>1266.73999</v>
      </c>
      <c r="E19" s="2">
        <v>1362.160034</v>
      </c>
      <c r="F19" s="2">
        <v>1362.160034</v>
      </c>
      <c r="G19">
        <v>81582440000</v>
      </c>
      <c r="H19" s="2">
        <f>(GSPC__1[[#This Row],[Open]]+GSPC__1[[#This Row],[Close]])/2</f>
        <v>1336.0150145</v>
      </c>
    </row>
    <row r="20" spans="1:8" x14ac:dyDescent="0.35">
      <c r="A20" s="1" t="s">
        <v>26</v>
      </c>
      <c r="B20" s="2">
        <v>1362.329956</v>
      </c>
      <c r="C20" s="2">
        <v>1391.73999</v>
      </c>
      <c r="D20" s="2">
        <v>1325.410034</v>
      </c>
      <c r="E20" s="2">
        <v>1379.3199460000001</v>
      </c>
      <c r="F20" s="2">
        <v>1379.3199460000001</v>
      </c>
      <c r="G20">
        <v>73103810000</v>
      </c>
      <c r="H20" s="2">
        <f>(GSPC__1[[#This Row],[Open]]+GSPC__1[[#This Row],[Close]])/2</f>
        <v>1370.8249510000001</v>
      </c>
    </row>
    <row r="21" spans="1:8" x14ac:dyDescent="0.35">
      <c r="A21" s="1" t="s">
        <v>27</v>
      </c>
      <c r="B21" s="2">
        <v>1379.3199460000001</v>
      </c>
      <c r="C21" s="2">
        <v>1426.6800539999999</v>
      </c>
      <c r="D21" s="2">
        <v>1354.650024</v>
      </c>
      <c r="E21" s="2">
        <v>1406.579956</v>
      </c>
      <c r="F21" s="2">
        <v>1406.579956</v>
      </c>
      <c r="G21">
        <v>70283810000</v>
      </c>
      <c r="H21" s="2">
        <f>(GSPC__1[[#This Row],[Open]]+GSPC__1[[#This Row],[Close]])/2</f>
        <v>1392.9499510000001</v>
      </c>
    </row>
    <row r="22" spans="1:8" x14ac:dyDescent="0.35">
      <c r="A22" s="1" t="s">
        <v>28</v>
      </c>
      <c r="B22" s="2">
        <v>1406.540039</v>
      </c>
      <c r="C22" s="2">
        <v>1474.51001</v>
      </c>
      <c r="D22" s="2">
        <v>1396.5600589999999</v>
      </c>
      <c r="E22" s="2">
        <v>1440.670044</v>
      </c>
      <c r="F22" s="2">
        <v>1440.670044</v>
      </c>
      <c r="G22">
        <v>69784280000</v>
      </c>
      <c r="H22" s="2">
        <f>(GSPC__1[[#This Row],[Open]]+GSPC__1[[#This Row],[Close]])/2</f>
        <v>1423.6050415</v>
      </c>
    </row>
    <row r="23" spans="1:8" x14ac:dyDescent="0.35">
      <c r="A23" s="1" t="s">
        <v>29</v>
      </c>
      <c r="B23" s="2">
        <v>1440.900024</v>
      </c>
      <c r="C23" s="2">
        <v>1470.959961</v>
      </c>
      <c r="D23" s="2">
        <v>1403.280029</v>
      </c>
      <c r="E23" s="2">
        <v>1412.160034</v>
      </c>
      <c r="F23" s="2">
        <v>1412.160034</v>
      </c>
      <c r="G23">
        <v>71752320000</v>
      </c>
      <c r="H23" s="2">
        <f>(GSPC__1[[#This Row],[Open]]+GSPC__1[[#This Row],[Close]])/2</f>
        <v>1426.530029</v>
      </c>
    </row>
    <row r="24" spans="1:8" x14ac:dyDescent="0.35">
      <c r="A24" s="1" t="s">
        <v>30</v>
      </c>
      <c r="B24" s="2">
        <v>1412.1999510000001</v>
      </c>
      <c r="C24" s="2">
        <v>1434.2700199999999</v>
      </c>
      <c r="D24" s="2">
        <v>1343.349976</v>
      </c>
      <c r="E24" s="2">
        <v>1416.1800539999999</v>
      </c>
      <c r="F24" s="2">
        <v>1416.1800539999999</v>
      </c>
      <c r="G24">
        <v>71489310000</v>
      </c>
      <c r="H24" s="2">
        <f>(GSPC__1[[#This Row],[Open]]+GSPC__1[[#This Row],[Close]])/2</f>
        <v>1414.1900025</v>
      </c>
    </row>
    <row r="25" spans="1:8" x14ac:dyDescent="0.35">
      <c r="A25" s="1" t="s">
        <v>31</v>
      </c>
      <c r="B25" s="2">
        <v>1416.339966</v>
      </c>
      <c r="C25" s="2">
        <v>1448</v>
      </c>
      <c r="D25" s="2">
        <v>1398.1099850000001</v>
      </c>
      <c r="E25" s="2">
        <v>1426.1899410000001</v>
      </c>
      <c r="F25" s="2">
        <v>1426.1899410000001</v>
      </c>
      <c r="G25">
        <v>66388180000</v>
      </c>
      <c r="H25" s="2">
        <f>(GSPC__1[[#This Row],[Open]]+GSPC__1[[#This Row],[Close]])/2</f>
        <v>1421.2649535</v>
      </c>
    </row>
    <row r="26" spans="1:8" x14ac:dyDescent="0.35">
      <c r="A26" s="1" t="s">
        <v>32</v>
      </c>
      <c r="B26" s="2">
        <v>1426.1899410000001</v>
      </c>
      <c r="C26" s="2">
        <v>1509.9399410000001</v>
      </c>
      <c r="D26" s="2">
        <v>1426.1899410000001</v>
      </c>
      <c r="E26" s="2">
        <v>1498.1099850000001</v>
      </c>
      <c r="F26" s="2">
        <v>1498.1099850000001</v>
      </c>
      <c r="G26">
        <v>75848510000</v>
      </c>
      <c r="H26" s="2">
        <f>(GSPC__1[[#This Row],[Open]]+GSPC__1[[#This Row],[Close]])/2</f>
        <v>1462.1499630000001</v>
      </c>
    </row>
    <row r="27" spans="1:8" x14ac:dyDescent="0.35">
      <c r="A27" s="1" t="s">
        <v>33</v>
      </c>
      <c r="B27" s="2">
        <v>1498.1099850000001</v>
      </c>
      <c r="C27" s="2">
        <v>1530.9399410000001</v>
      </c>
      <c r="D27" s="2">
        <v>1485.01001</v>
      </c>
      <c r="E27" s="2">
        <v>1514.6800539999999</v>
      </c>
      <c r="F27" s="2">
        <v>1514.6800539999999</v>
      </c>
      <c r="G27">
        <v>69273480000</v>
      </c>
      <c r="H27" s="2">
        <f>(GSPC__1[[#This Row],[Open]]+GSPC__1[[#This Row],[Close]])/2</f>
        <v>1506.3950195</v>
      </c>
    </row>
    <row r="28" spans="1:8" x14ac:dyDescent="0.35">
      <c r="A28" s="1" t="s">
        <v>34</v>
      </c>
      <c r="B28" s="2">
        <v>1514.6800539999999</v>
      </c>
      <c r="C28" s="2">
        <v>1570.280029</v>
      </c>
      <c r="D28" s="2">
        <v>1501.4799800000001</v>
      </c>
      <c r="E28" s="2">
        <v>1569.1899410000001</v>
      </c>
      <c r="F28" s="2">
        <v>1569.1899410000001</v>
      </c>
      <c r="G28">
        <v>68527110000</v>
      </c>
      <c r="H28" s="2">
        <f>(GSPC__1[[#This Row],[Open]]+GSPC__1[[#This Row],[Close]])/2</f>
        <v>1541.9349975</v>
      </c>
    </row>
    <row r="29" spans="1:8" x14ac:dyDescent="0.35">
      <c r="A29" s="1" t="s">
        <v>35</v>
      </c>
      <c r="B29" s="2">
        <v>1569.1800539999999</v>
      </c>
      <c r="C29" s="2">
        <v>1597.5699460000001</v>
      </c>
      <c r="D29" s="2">
        <v>1536.030029</v>
      </c>
      <c r="E29" s="2">
        <v>1597.5699460000001</v>
      </c>
      <c r="F29" s="2">
        <v>1597.5699460000001</v>
      </c>
      <c r="G29">
        <v>77098000000</v>
      </c>
      <c r="H29" s="2">
        <f>(GSPC__1[[#This Row],[Open]]+GSPC__1[[#This Row],[Close]])/2</f>
        <v>1583.375</v>
      </c>
    </row>
    <row r="30" spans="1:8" x14ac:dyDescent="0.35">
      <c r="A30" s="1" t="s">
        <v>36</v>
      </c>
      <c r="B30" s="2">
        <v>1597.5500489999999</v>
      </c>
      <c r="C30" s="2">
        <v>1687.1800539999999</v>
      </c>
      <c r="D30" s="2">
        <v>1581.280029</v>
      </c>
      <c r="E30" s="2">
        <v>1630.73999</v>
      </c>
      <c r="F30" s="2">
        <v>1630.73999</v>
      </c>
      <c r="G30">
        <v>76447250000</v>
      </c>
      <c r="H30" s="2">
        <f>(GSPC__1[[#This Row],[Open]]+GSPC__1[[#This Row],[Close]])/2</f>
        <v>1614.1450195</v>
      </c>
    </row>
    <row r="31" spans="1:8" x14ac:dyDescent="0.35">
      <c r="A31" s="1" t="s">
        <v>37</v>
      </c>
      <c r="B31" s="2">
        <v>1631.709961</v>
      </c>
      <c r="C31" s="2">
        <v>1654.1899410000001</v>
      </c>
      <c r="D31" s="2">
        <v>1560.329956</v>
      </c>
      <c r="E31" s="2">
        <v>1606.280029</v>
      </c>
      <c r="F31" s="2">
        <v>1606.280029</v>
      </c>
      <c r="G31">
        <v>74946790000</v>
      </c>
      <c r="H31" s="2">
        <f>(GSPC__1[[#This Row],[Open]]+GSPC__1[[#This Row],[Close]])/2</f>
        <v>1618.994995</v>
      </c>
    </row>
    <row r="32" spans="1:8" x14ac:dyDescent="0.35">
      <c r="A32" s="1" t="s">
        <v>38</v>
      </c>
      <c r="B32" s="2">
        <v>1609.780029</v>
      </c>
      <c r="C32" s="2">
        <v>1698.780029</v>
      </c>
      <c r="D32" s="2">
        <v>1604.5699460000001</v>
      </c>
      <c r="E32" s="2">
        <v>1685.7299800000001</v>
      </c>
      <c r="F32" s="2">
        <v>1685.7299800000001</v>
      </c>
      <c r="G32">
        <v>68106820000</v>
      </c>
      <c r="H32" s="2">
        <f>(GSPC__1[[#This Row],[Open]]+GSPC__1[[#This Row],[Close]])/2</f>
        <v>1647.7550045</v>
      </c>
    </row>
    <row r="33" spans="1:8" x14ac:dyDescent="0.35">
      <c r="A33" s="1" t="s">
        <v>39</v>
      </c>
      <c r="B33" s="2">
        <v>1689.420044</v>
      </c>
      <c r="C33" s="2">
        <v>1709.670044</v>
      </c>
      <c r="D33" s="2">
        <v>1627.469971</v>
      </c>
      <c r="E33" s="2">
        <v>1632.969971</v>
      </c>
      <c r="F33" s="2">
        <v>1632.969971</v>
      </c>
      <c r="G33">
        <v>64802810000</v>
      </c>
      <c r="H33" s="2">
        <f>(GSPC__1[[#This Row],[Open]]+GSPC__1[[#This Row],[Close]])/2</f>
        <v>1661.1950075</v>
      </c>
    </row>
    <row r="34" spans="1:8" x14ac:dyDescent="0.35">
      <c r="A34" s="1" t="s">
        <v>40</v>
      </c>
      <c r="B34" s="2">
        <v>1635.9499510000001</v>
      </c>
      <c r="C34" s="2">
        <v>1729.8599850000001</v>
      </c>
      <c r="D34" s="2">
        <v>1633.410034</v>
      </c>
      <c r="E34" s="2">
        <v>1681.5500489999999</v>
      </c>
      <c r="F34" s="2">
        <v>1681.5500489999999</v>
      </c>
      <c r="G34">
        <v>66174410000</v>
      </c>
      <c r="H34" s="2">
        <f>(GSPC__1[[#This Row],[Open]]+GSPC__1[[#This Row],[Close]])/2</f>
        <v>1658.75</v>
      </c>
    </row>
    <row r="35" spans="1:8" x14ac:dyDescent="0.35">
      <c r="A35" s="1" t="s">
        <v>41</v>
      </c>
      <c r="B35" s="2">
        <v>1682.410034</v>
      </c>
      <c r="C35" s="2">
        <v>1775.219971</v>
      </c>
      <c r="D35" s="2">
        <v>1646.469971</v>
      </c>
      <c r="E35" s="2">
        <v>1756.540039</v>
      </c>
      <c r="F35" s="2">
        <v>1756.540039</v>
      </c>
      <c r="G35">
        <v>76647400000</v>
      </c>
      <c r="H35" s="2">
        <f>(GSPC__1[[#This Row],[Open]]+GSPC__1[[#This Row],[Close]])/2</f>
        <v>1719.4750365</v>
      </c>
    </row>
    <row r="36" spans="1:8" x14ac:dyDescent="0.35">
      <c r="A36" s="1" t="s">
        <v>42</v>
      </c>
      <c r="B36" s="2">
        <v>1758.6999510000001</v>
      </c>
      <c r="C36" s="2">
        <v>1813.5500489999999</v>
      </c>
      <c r="D36" s="2">
        <v>1746.1999510000001</v>
      </c>
      <c r="E36" s="2">
        <v>1805.8100589999999</v>
      </c>
      <c r="F36" s="2">
        <v>1805.8100589999999</v>
      </c>
      <c r="G36">
        <v>63628190000</v>
      </c>
      <c r="H36" s="2">
        <f>(GSPC__1[[#This Row],[Open]]+GSPC__1[[#This Row],[Close]])/2</f>
        <v>1782.255005</v>
      </c>
    </row>
    <row r="37" spans="1:8" x14ac:dyDescent="0.35">
      <c r="A37" s="1" t="s">
        <v>43</v>
      </c>
      <c r="B37" s="2">
        <v>1806.5500489999999</v>
      </c>
      <c r="C37" s="2">
        <v>1849.4399410000001</v>
      </c>
      <c r="D37" s="2">
        <v>1767.98999</v>
      </c>
      <c r="E37" s="2">
        <v>1848.3599850000001</v>
      </c>
      <c r="F37" s="2">
        <v>1848.3599850000001</v>
      </c>
      <c r="G37">
        <v>64958820000</v>
      </c>
      <c r="H37" s="2">
        <f>(GSPC__1[[#This Row],[Open]]+GSPC__1[[#This Row],[Close]])/2</f>
        <v>1827.455017</v>
      </c>
    </row>
    <row r="38" spans="1:8" x14ac:dyDescent="0.35">
      <c r="A38" s="1" t="s">
        <v>44</v>
      </c>
      <c r="B38" s="2">
        <v>1845.8599850000001</v>
      </c>
      <c r="C38" s="2">
        <v>1850.839966</v>
      </c>
      <c r="D38" s="2">
        <v>1770.4499510000001</v>
      </c>
      <c r="E38" s="2">
        <v>1782.589966</v>
      </c>
      <c r="F38" s="2">
        <v>1782.589966</v>
      </c>
      <c r="G38">
        <v>75871910000</v>
      </c>
      <c r="H38" s="2">
        <f>(GSPC__1[[#This Row],[Open]]+GSPC__1[[#This Row],[Close]])/2</f>
        <v>1814.2249755</v>
      </c>
    </row>
    <row r="39" spans="1:8" x14ac:dyDescent="0.35">
      <c r="A39" s="1" t="s">
        <v>45</v>
      </c>
      <c r="B39" s="2">
        <v>1782.6800539999999</v>
      </c>
      <c r="C39" s="2">
        <v>1867.920044</v>
      </c>
      <c r="D39" s="2">
        <v>1737.920044</v>
      </c>
      <c r="E39" s="2">
        <v>1859.4499510000001</v>
      </c>
      <c r="F39" s="2">
        <v>1859.4499510000001</v>
      </c>
      <c r="G39">
        <v>69725590000</v>
      </c>
      <c r="H39" s="2">
        <f>(GSPC__1[[#This Row],[Open]]+GSPC__1[[#This Row],[Close]])/2</f>
        <v>1821.0650025</v>
      </c>
    </row>
    <row r="40" spans="1:8" x14ac:dyDescent="0.35">
      <c r="A40" s="1" t="s">
        <v>46</v>
      </c>
      <c r="B40" s="2">
        <v>1857.6800539999999</v>
      </c>
      <c r="C40" s="2">
        <v>1883.969971</v>
      </c>
      <c r="D40" s="2">
        <v>1834.4399410000001</v>
      </c>
      <c r="E40" s="2">
        <v>1872.339966</v>
      </c>
      <c r="F40" s="2">
        <v>1872.339966</v>
      </c>
      <c r="G40">
        <v>71885030000</v>
      </c>
      <c r="H40" s="2">
        <f>(GSPC__1[[#This Row],[Open]]+GSPC__1[[#This Row],[Close]])/2</f>
        <v>1865.01001</v>
      </c>
    </row>
    <row r="41" spans="1:8" x14ac:dyDescent="0.35">
      <c r="A41" s="1" t="s">
        <v>47</v>
      </c>
      <c r="B41" s="2">
        <v>1873.959961</v>
      </c>
      <c r="C41" s="2">
        <v>1897.280029</v>
      </c>
      <c r="D41" s="2">
        <v>1814.3599850000001</v>
      </c>
      <c r="E41" s="2">
        <v>1883.9499510000001</v>
      </c>
      <c r="F41" s="2">
        <v>1883.9499510000001</v>
      </c>
      <c r="G41">
        <v>71595810000</v>
      </c>
      <c r="H41" s="2">
        <f>(GSPC__1[[#This Row],[Open]]+GSPC__1[[#This Row],[Close]])/2</f>
        <v>1878.954956</v>
      </c>
    </row>
    <row r="42" spans="1:8" x14ac:dyDescent="0.35">
      <c r="A42" s="1" t="s">
        <v>48</v>
      </c>
      <c r="B42" s="2">
        <v>1884.3900149999999</v>
      </c>
      <c r="C42" s="2">
        <v>1924.030029</v>
      </c>
      <c r="D42" s="2">
        <v>1859.790039</v>
      </c>
      <c r="E42" s="2">
        <v>1923.5699460000001</v>
      </c>
      <c r="F42" s="2">
        <v>1923.5699460000001</v>
      </c>
      <c r="G42">
        <v>63623630000</v>
      </c>
      <c r="H42" s="2">
        <f>(GSPC__1[[#This Row],[Open]]+GSPC__1[[#This Row],[Close]])/2</f>
        <v>1903.9799805</v>
      </c>
    </row>
    <row r="43" spans="1:8" x14ac:dyDescent="0.35">
      <c r="A43" s="1" t="s">
        <v>49</v>
      </c>
      <c r="B43" s="2">
        <v>1923.869995</v>
      </c>
      <c r="C43" s="2">
        <v>1968.170044</v>
      </c>
      <c r="D43" s="2">
        <v>1915.9799800000001</v>
      </c>
      <c r="E43" s="2">
        <v>1960.2299800000001</v>
      </c>
      <c r="F43" s="2">
        <v>1960.2299800000001</v>
      </c>
      <c r="G43">
        <v>63283380000</v>
      </c>
      <c r="H43" s="2">
        <f>(GSPC__1[[#This Row],[Open]]+GSPC__1[[#This Row],[Close]])/2</f>
        <v>1942.0499875</v>
      </c>
    </row>
    <row r="44" spans="1:8" x14ac:dyDescent="0.35">
      <c r="A44" s="1" t="s">
        <v>50</v>
      </c>
      <c r="B44" s="2">
        <v>1962.290039</v>
      </c>
      <c r="C44" s="2">
        <v>1991.3900149999999</v>
      </c>
      <c r="D44" s="2">
        <v>1930.670044</v>
      </c>
      <c r="E44" s="2">
        <v>1930.670044</v>
      </c>
      <c r="F44" s="2">
        <v>1930.670044</v>
      </c>
      <c r="G44">
        <v>66524690000</v>
      </c>
      <c r="H44" s="2">
        <f>(GSPC__1[[#This Row],[Open]]+GSPC__1[[#This Row],[Close]])/2</f>
        <v>1946.4800415</v>
      </c>
    </row>
    <row r="45" spans="1:8" x14ac:dyDescent="0.35">
      <c r="A45" s="1" t="s">
        <v>51</v>
      </c>
      <c r="B45" s="2">
        <v>1929.8000489999999</v>
      </c>
      <c r="C45" s="2">
        <v>2005.040039</v>
      </c>
      <c r="D45" s="2">
        <v>1904.780029</v>
      </c>
      <c r="E45" s="2">
        <v>2003.369995</v>
      </c>
      <c r="F45" s="2">
        <v>2003.369995</v>
      </c>
      <c r="G45">
        <v>58131140000</v>
      </c>
      <c r="H45" s="2">
        <f>(GSPC__1[[#This Row],[Open]]+GSPC__1[[#This Row],[Close]])/2</f>
        <v>1966.585022</v>
      </c>
    </row>
    <row r="46" spans="1:8" x14ac:dyDescent="0.35">
      <c r="A46" s="1" t="s">
        <v>52</v>
      </c>
      <c r="B46" s="2">
        <v>2004.0699460000001</v>
      </c>
      <c r="C46" s="2">
        <v>2019.26001</v>
      </c>
      <c r="D46" s="2">
        <v>1964.040039</v>
      </c>
      <c r="E46" s="2">
        <v>1972.290039</v>
      </c>
      <c r="F46" s="2">
        <v>1972.290039</v>
      </c>
      <c r="G46">
        <v>66706000000</v>
      </c>
      <c r="H46" s="2">
        <f>(GSPC__1[[#This Row],[Open]]+GSPC__1[[#This Row],[Close]])/2</f>
        <v>1988.1799925</v>
      </c>
    </row>
    <row r="47" spans="1:8" x14ac:dyDescent="0.35">
      <c r="A47" s="1" t="s">
        <v>53</v>
      </c>
      <c r="B47" s="2">
        <v>1971.4399410000001</v>
      </c>
      <c r="C47" s="2">
        <v>2018.1899410000001</v>
      </c>
      <c r="D47" s="2">
        <v>1820.660034</v>
      </c>
      <c r="E47" s="2">
        <v>2018.0500489999999</v>
      </c>
      <c r="F47" s="2">
        <v>2018.0500489999999</v>
      </c>
      <c r="G47">
        <v>93714040000</v>
      </c>
      <c r="H47" s="2">
        <f>(GSPC__1[[#This Row],[Open]]+GSPC__1[[#This Row],[Close]])/2</f>
        <v>1994.744995</v>
      </c>
    </row>
    <row r="48" spans="1:8" x14ac:dyDescent="0.35">
      <c r="A48" s="1" t="s">
        <v>54</v>
      </c>
      <c r="B48" s="2">
        <v>2018.209961</v>
      </c>
      <c r="C48" s="2">
        <v>2075.76001</v>
      </c>
      <c r="D48" s="2">
        <v>2001.01001</v>
      </c>
      <c r="E48" s="2">
        <v>2067.5600589999999</v>
      </c>
      <c r="F48" s="2">
        <v>2067.5600589999999</v>
      </c>
      <c r="G48">
        <v>63600190000</v>
      </c>
      <c r="H48" s="2">
        <f>(GSPC__1[[#This Row],[Open]]+GSPC__1[[#This Row],[Close]])/2</f>
        <v>2042.88501</v>
      </c>
    </row>
    <row r="49" spans="1:8" x14ac:dyDescent="0.35">
      <c r="A49" s="1" t="s">
        <v>55</v>
      </c>
      <c r="B49" s="2">
        <v>2065.780029</v>
      </c>
      <c r="C49" s="2">
        <v>2093.5500489999999</v>
      </c>
      <c r="D49" s="2">
        <v>1972.5600589999999</v>
      </c>
      <c r="E49" s="2">
        <v>2058.8999020000001</v>
      </c>
      <c r="F49" s="2">
        <v>2058.8999020000001</v>
      </c>
      <c r="G49">
        <v>80743820000</v>
      </c>
      <c r="H49" s="2">
        <f>(GSPC__1[[#This Row],[Open]]+GSPC__1[[#This Row],[Close]])/2</f>
        <v>2062.3399655000003</v>
      </c>
    </row>
    <row r="50" spans="1:8" x14ac:dyDescent="0.35">
      <c r="A50" s="1" t="s">
        <v>56</v>
      </c>
      <c r="B50" s="2">
        <v>2058.8999020000001</v>
      </c>
      <c r="C50" s="2">
        <v>2072.360107</v>
      </c>
      <c r="D50" s="2">
        <v>1988.119995</v>
      </c>
      <c r="E50" s="2">
        <v>1994.98999</v>
      </c>
      <c r="F50" s="2">
        <v>1994.98999</v>
      </c>
      <c r="G50">
        <v>77330040000</v>
      </c>
      <c r="H50" s="2">
        <f>(GSPC__1[[#This Row],[Open]]+GSPC__1[[#This Row],[Close]])/2</f>
        <v>2026.9449460000001</v>
      </c>
    </row>
    <row r="51" spans="1:8" x14ac:dyDescent="0.35">
      <c r="A51" s="1" t="s">
        <v>57</v>
      </c>
      <c r="B51" s="2">
        <v>1996.670044</v>
      </c>
      <c r="C51" s="2">
        <v>2119.5900879999999</v>
      </c>
      <c r="D51" s="2">
        <v>1980.900024</v>
      </c>
      <c r="E51" s="2">
        <v>2104.5</v>
      </c>
      <c r="F51" s="2">
        <v>2104.5</v>
      </c>
      <c r="G51">
        <v>68775560000</v>
      </c>
      <c r="H51" s="2">
        <f>(GSPC__1[[#This Row],[Open]]+GSPC__1[[#This Row],[Close]])/2</f>
        <v>2050.5850220000002</v>
      </c>
    </row>
    <row r="52" spans="1:8" x14ac:dyDescent="0.35">
      <c r="A52" s="1" t="s">
        <v>58</v>
      </c>
      <c r="B52" s="2">
        <v>2105.2299800000001</v>
      </c>
      <c r="C52" s="2">
        <v>2117.5200199999999</v>
      </c>
      <c r="D52" s="2">
        <v>2039.6899410000001</v>
      </c>
      <c r="E52" s="2">
        <v>2067.889893</v>
      </c>
      <c r="F52" s="2">
        <v>2067.889893</v>
      </c>
      <c r="G52">
        <v>76675850000</v>
      </c>
      <c r="H52" s="2">
        <f>(GSPC__1[[#This Row],[Open]]+GSPC__1[[#This Row],[Close]])/2</f>
        <v>2086.5599364999998</v>
      </c>
    </row>
    <row r="53" spans="1:8" x14ac:dyDescent="0.35">
      <c r="A53" s="1" t="s">
        <v>59</v>
      </c>
      <c r="B53" s="2">
        <v>2067.6298830000001</v>
      </c>
      <c r="C53" s="2">
        <v>2125.919922</v>
      </c>
      <c r="D53" s="2">
        <v>2048.3798830000001</v>
      </c>
      <c r="E53" s="2">
        <v>2085.51001</v>
      </c>
      <c r="F53" s="2">
        <v>2085.51001</v>
      </c>
      <c r="G53">
        <v>72060940000</v>
      </c>
      <c r="H53" s="2">
        <f>(GSPC__1[[#This Row],[Open]]+GSPC__1[[#This Row],[Close]])/2</f>
        <v>2076.5699464999998</v>
      </c>
    </row>
    <row r="54" spans="1:8" x14ac:dyDescent="0.35">
      <c r="A54" s="1" t="s">
        <v>60</v>
      </c>
      <c r="B54" s="2">
        <v>2087.3798830000001</v>
      </c>
      <c r="C54" s="2">
        <v>2134.719971</v>
      </c>
      <c r="D54" s="2">
        <v>2067.929932</v>
      </c>
      <c r="E54" s="2">
        <v>2107.389893</v>
      </c>
      <c r="F54" s="2">
        <v>2107.389893</v>
      </c>
      <c r="G54">
        <v>65187730000</v>
      </c>
      <c r="H54" s="2">
        <f>(GSPC__1[[#This Row],[Open]]+GSPC__1[[#This Row],[Close]])/2</f>
        <v>2097.384888</v>
      </c>
    </row>
    <row r="55" spans="1:8" x14ac:dyDescent="0.35">
      <c r="A55" s="1" t="s">
        <v>61</v>
      </c>
      <c r="B55" s="2">
        <v>2108.639893</v>
      </c>
      <c r="C55" s="2">
        <v>2129.8701169999999</v>
      </c>
      <c r="D55" s="2">
        <v>2056.320068</v>
      </c>
      <c r="E55" s="2">
        <v>2063.110107</v>
      </c>
      <c r="F55" s="2">
        <v>2063.110107</v>
      </c>
      <c r="G55">
        <v>73213980000</v>
      </c>
      <c r="H55" s="2">
        <f>(GSPC__1[[#This Row],[Open]]+GSPC__1[[#This Row],[Close]])/2</f>
        <v>2085.875</v>
      </c>
    </row>
    <row r="56" spans="1:8" x14ac:dyDescent="0.35">
      <c r="A56" s="1" t="s">
        <v>62</v>
      </c>
      <c r="B56" s="2">
        <v>2067</v>
      </c>
      <c r="C56" s="2">
        <v>2132.820068</v>
      </c>
      <c r="D56" s="2">
        <v>2044.0200199999999</v>
      </c>
      <c r="E56" s="2">
        <v>2103.8400879999999</v>
      </c>
      <c r="F56" s="2">
        <v>2103.8400879999999</v>
      </c>
      <c r="G56">
        <v>77920590000</v>
      </c>
      <c r="H56" s="2">
        <f>(GSPC__1[[#This Row],[Open]]+GSPC__1[[#This Row],[Close]])/2</f>
        <v>2085.420044</v>
      </c>
    </row>
    <row r="57" spans="1:8" x14ac:dyDescent="0.35">
      <c r="A57" s="1" t="s">
        <v>63</v>
      </c>
      <c r="B57" s="2">
        <v>2104.48999</v>
      </c>
      <c r="C57" s="2">
        <v>2112.6599120000001</v>
      </c>
      <c r="D57" s="2">
        <v>1867.01001</v>
      </c>
      <c r="E57" s="2">
        <v>1972.1800539999999</v>
      </c>
      <c r="F57" s="2">
        <v>1972.1800539999999</v>
      </c>
      <c r="G57">
        <v>84626790000</v>
      </c>
      <c r="H57" s="2">
        <f>(GSPC__1[[#This Row],[Open]]+GSPC__1[[#This Row],[Close]])/2</f>
        <v>2038.335022</v>
      </c>
    </row>
    <row r="58" spans="1:8" x14ac:dyDescent="0.35">
      <c r="A58" s="1" t="s">
        <v>64</v>
      </c>
      <c r="B58" s="2">
        <v>1970.089966</v>
      </c>
      <c r="C58" s="2">
        <v>2020.8599850000001</v>
      </c>
      <c r="D58" s="2">
        <v>1871.910034</v>
      </c>
      <c r="E58" s="2">
        <v>1920.030029</v>
      </c>
      <c r="F58" s="2">
        <v>1920.030029</v>
      </c>
      <c r="G58">
        <v>79989370000</v>
      </c>
      <c r="H58" s="2">
        <f>(GSPC__1[[#This Row],[Open]]+GSPC__1[[#This Row],[Close]])/2</f>
        <v>1945.0599975</v>
      </c>
    </row>
    <row r="59" spans="1:8" x14ac:dyDescent="0.35">
      <c r="A59" s="1" t="s">
        <v>65</v>
      </c>
      <c r="B59" s="2">
        <v>1919.650024</v>
      </c>
      <c r="C59" s="2">
        <v>2094.320068</v>
      </c>
      <c r="D59" s="2">
        <v>1893.6999510000001</v>
      </c>
      <c r="E59" s="2">
        <v>2079.360107</v>
      </c>
      <c r="F59" s="2">
        <v>2079.360107</v>
      </c>
      <c r="G59">
        <v>85844900000</v>
      </c>
      <c r="H59" s="2">
        <f>(GSPC__1[[#This Row],[Open]]+GSPC__1[[#This Row],[Close]])/2</f>
        <v>1999.5050655</v>
      </c>
    </row>
    <row r="60" spans="1:8" x14ac:dyDescent="0.35">
      <c r="A60" s="1" t="s">
        <v>66</v>
      </c>
      <c r="B60" s="2">
        <v>2080.76001</v>
      </c>
      <c r="C60" s="2">
        <v>2116.4799800000001</v>
      </c>
      <c r="D60" s="2">
        <v>2019.3900149999999</v>
      </c>
      <c r="E60" s="2">
        <v>2080.4099120000001</v>
      </c>
      <c r="F60" s="2">
        <v>2080.4099120000001</v>
      </c>
      <c r="G60">
        <v>75943590000</v>
      </c>
      <c r="H60" s="2">
        <f>(GSPC__1[[#This Row],[Open]]+GSPC__1[[#This Row],[Close]])/2</f>
        <v>2080.584961</v>
      </c>
    </row>
    <row r="61" spans="1:8" x14ac:dyDescent="0.35">
      <c r="A61" s="1" t="s">
        <v>67</v>
      </c>
      <c r="B61" s="2">
        <v>2082.929932</v>
      </c>
      <c r="C61" s="2">
        <v>2104.2700199999999</v>
      </c>
      <c r="D61" s="2">
        <v>1993.26001</v>
      </c>
      <c r="E61" s="2">
        <v>2043.9399410000001</v>
      </c>
      <c r="F61" s="2">
        <v>2043.9399410000001</v>
      </c>
      <c r="G61">
        <v>83649260000</v>
      </c>
      <c r="H61" s="2">
        <f>(GSPC__1[[#This Row],[Open]]+GSPC__1[[#This Row],[Close]])/2</f>
        <v>2063.4349364999998</v>
      </c>
    </row>
    <row r="62" spans="1:8" x14ac:dyDescent="0.35">
      <c r="A62" s="1" t="s">
        <v>68</v>
      </c>
      <c r="B62" s="2">
        <v>2038.1999510000001</v>
      </c>
      <c r="C62" s="2">
        <v>2038.1999510000001</v>
      </c>
      <c r="D62" s="2">
        <v>1812.290039</v>
      </c>
      <c r="E62" s="2">
        <v>1940.23999</v>
      </c>
      <c r="F62" s="2">
        <v>1940.23999</v>
      </c>
      <c r="G62">
        <v>92409770000</v>
      </c>
      <c r="H62" s="2">
        <f>(GSPC__1[[#This Row],[Open]]+GSPC__1[[#This Row],[Close]])/2</f>
        <v>1989.2199705</v>
      </c>
    </row>
    <row r="63" spans="1:8" x14ac:dyDescent="0.35">
      <c r="A63" s="1" t="s">
        <v>69</v>
      </c>
      <c r="B63" s="2">
        <v>1936.9399410000001</v>
      </c>
      <c r="C63" s="2">
        <v>1962.959961</v>
      </c>
      <c r="D63" s="2">
        <v>1810.099976</v>
      </c>
      <c r="E63" s="2">
        <v>1932.2299800000001</v>
      </c>
      <c r="F63" s="2">
        <v>1932.2299800000001</v>
      </c>
      <c r="G63">
        <v>93049560000</v>
      </c>
      <c r="H63" s="2">
        <f>(GSPC__1[[#This Row],[Open]]+GSPC__1[[#This Row],[Close]])/2</f>
        <v>1934.5849605000001</v>
      </c>
    </row>
    <row r="64" spans="1:8" x14ac:dyDescent="0.35">
      <c r="A64" s="1" t="s">
        <v>70</v>
      </c>
      <c r="B64" s="2">
        <v>1937.089966</v>
      </c>
      <c r="C64" s="2">
        <v>2072.209961</v>
      </c>
      <c r="D64" s="2">
        <v>1937.089966</v>
      </c>
      <c r="E64" s="2">
        <v>2059.73999</v>
      </c>
      <c r="F64" s="2">
        <v>2059.73999</v>
      </c>
      <c r="G64">
        <v>92639420000</v>
      </c>
      <c r="H64" s="2">
        <f>(GSPC__1[[#This Row],[Open]]+GSPC__1[[#This Row],[Close]])/2</f>
        <v>1998.414978</v>
      </c>
    </row>
    <row r="65" spans="1:8" x14ac:dyDescent="0.35">
      <c r="A65" s="1" t="s">
        <v>71</v>
      </c>
      <c r="B65" s="2">
        <v>2056.6201169999999</v>
      </c>
      <c r="C65" s="2">
        <v>2111.0500489999999</v>
      </c>
      <c r="D65" s="2">
        <v>2033.8000489999999</v>
      </c>
      <c r="E65" s="2">
        <v>2065.3000489999999</v>
      </c>
      <c r="F65" s="2">
        <v>2065.3000489999999</v>
      </c>
      <c r="G65">
        <v>81124990000</v>
      </c>
      <c r="H65" s="2">
        <f>(GSPC__1[[#This Row],[Open]]+GSPC__1[[#This Row],[Close]])/2</f>
        <v>2060.9600829999999</v>
      </c>
    </row>
    <row r="66" spans="1:8" x14ac:dyDescent="0.35">
      <c r="A66" s="1" t="s">
        <v>72</v>
      </c>
      <c r="B66" s="2">
        <v>2067.169922</v>
      </c>
      <c r="C66" s="2">
        <v>2103.4799800000001</v>
      </c>
      <c r="D66" s="2">
        <v>2025.910034</v>
      </c>
      <c r="E66" s="2">
        <v>2096.9499510000001</v>
      </c>
      <c r="F66" s="2">
        <v>2096.9499510000001</v>
      </c>
      <c r="G66">
        <v>78883600000</v>
      </c>
      <c r="H66" s="2">
        <f>(GSPC__1[[#This Row],[Open]]+GSPC__1[[#This Row],[Close]])/2</f>
        <v>2082.0599364999998</v>
      </c>
    </row>
    <row r="67" spans="1:8" x14ac:dyDescent="0.35">
      <c r="A67" s="1" t="s">
        <v>73</v>
      </c>
      <c r="B67" s="2">
        <v>2093.9399410000001</v>
      </c>
      <c r="C67" s="2">
        <v>2120.5500489999999</v>
      </c>
      <c r="D67" s="2">
        <v>1991.6800539999999</v>
      </c>
      <c r="E67" s="2">
        <v>2098.860107</v>
      </c>
      <c r="F67" s="2">
        <v>2098.860107</v>
      </c>
      <c r="G67">
        <v>86852700000</v>
      </c>
      <c r="H67" s="2">
        <f>(GSPC__1[[#This Row],[Open]]+GSPC__1[[#This Row],[Close]])/2</f>
        <v>2096.400024</v>
      </c>
    </row>
    <row r="68" spans="1:8" x14ac:dyDescent="0.35">
      <c r="A68" s="1" t="s">
        <v>74</v>
      </c>
      <c r="B68" s="2">
        <v>2099.3400879999999</v>
      </c>
      <c r="C68" s="2">
        <v>2177.0900879999999</v>
      </c>
      <c r="D68" s="2">
        <v>2074.0200199999999</v>
      </c>
      <c r="E68" s="2">
        <v>2173.6000979999999</v>
      </c>
      <c r="F68" s="2">
        <v>2173.6000979999999</v>
      </c>
      <c r="G68">
        <v>69530250000</v>
      </c>
      <c r="H68" s="2">
        <f>(GSPC__1[[#This Row],[Open]]+GSPC__1[[#This Row],[Close]])/2</f>
        <v>2136.4700929999999</v>
      </c>
    </row>
    <row r="69" spans="1:8" x14ac:dyDescent="0.35">
      <c r="A69" s="1" t="s">
        <v>75</v>
      </c>
      <c r="B69" s="2">
        <v>2173.1499020000001</v>
      </c>
      <c r="C69" s="2">
        <v>2193.8100589999999</v>
      </c>
      <c r="D69" s="2">
        <v>2147.580078</v>
      </c>
      <c r="E69" s="2">
        <v>2170.9499510000001</v>
      </c>
      <c r="F69" s="2">
        <v>2170.9499510000001</v>
      </c>
      <c r="G69">
        <v>75610310000</v>
      </c>
      <c r="H69" s="2">
        <f>(GSPC__1[[#This Row],[Open]]+GSPC__1[[#This Row],[Close]])/2</f>
        <v>2172.0499264999999</v>
      </c>
    </row>
    <row r="70" spans="1:8" x14ac:dyDescent="0.35">
      <c r="A70" s="1" t="s">
        <v>76</v>
      </c>
      <c r="B70" s="2">
        <v>2171.330078</v>
      </c>
      <c r="C70" s="2">
        <v>2187.8701169999999</v>
      </c>
      <c r="D70" s="2">
        <v>2119.1201169999999</v>
      </c>
      <c r="E70" s="2">
        <v>2168.2700199999999</v>
      </c>
      <c r="F70" s="2">
        <v>2168.2700199999999</v>
      </c>
      <c r="G70">
        <v>77270240000</v>
      </c>
      <c r="H70" s="2">
        <f>(GSPC__1[[#This Row],[Open]]+GSPC__1[[#This Row],[Close]])/2</f>
        <v>2169.8000489999999</v>
      </c>
    </row>
    <row r="71" spans="1:8" x14ac:dyDescent="0.35">
      <c r="A71" s="1" t="s">
        <v>77</v>
      </c>
      <c r="B71" s="2">
        <v>2164.330078</v>
      </c>
      <c r="C71" s="2">
        <v>2169.6000979999999</v>
      </c>
      <c r="D71" s="2">
        <v>2114.719971</v>
      </c>
      <c r="E71" s="2">
        <v>2126.1499020000001</v>
      </c>
      <c r="F71" s="2">
        <v>2126.1499020000001</v>
      </c>
      <c r="G71">
        <v>73196630000</v>
      </c>
      <c r="H71" s="2">
        <f>(GSPC__1[[#This Row],[Open]]+GSPC__1[[#This Row],[Close]])/2</f>
        <v>2145.23999</v>
      </c>
    </row>
    <row r="72" spans="1:8" x14ac:dyDescent="0.35">
      <c r="A72" s="1" t="s">
        <v>78</v>
      </c>
      <c r="B72" s="2">
        <v>2128.679932</v>
      </c>
      <c r="C72" s="2">
        <v>2214.1000979999999</v>
      </c>
      <c r="D72" s="2">
        <v>2083.790039</v>
      </c>
      <c r="E72" s="2">
        <v>2198.8100589999999</v>
      </c>
      <c r="F72" s="2">
        <v>2198.8100589999999</v>
      </c>
      <c r="G72">
        <v>88299760000</v>
      </c>
      <c r="H72" s="2">
        <f>(GSPC__1[[#This Row],[Open]]+GSPC__1[[#This Row],[Close]])/2</f>
        <v>2163.7449955000002</v>
      </c>
    </row>
    <row r="73" spans="1:8" x14ac:dyDescent="0.35">
      <c r="A73" s="1" t="s">
        <v>79</v>
      </c>
      <c r="B73" s="2">
        <v>2200.169922</v>
      </c>
      <c r="C73" s="2">
        <v>2277.530029</v>
      </c>
      <c r="D73" s="2">
        <v>2187.4399410000001</v>
      </c>
      <c r="E73" s="2">
        <v>2238.830078</v>
      </c>
      <c r="F73" s="2">
        <v>2238.830078</v>
      </c>
      <c r="G73">
        <v>75251240000</v>
      </c>
      <c r="H73" s="2">
        <f>(GSPC__1[[#This Row],[Open]]+GSPC__1[[#This Row],[Close]])/2</f>
        <v>2219.5</v>
      </c>
    </row>
    <row r="74" spans="1:8" x14ac:dyDescent="0.35">
      <c r="A74" s="1" t="s">
        <v>80</v>
      </c>
      <c r="B74" s="2">
        <v>2251.570068</v>
      </c>
      <c r="C74" s="2">
        <v>2300.98999</v>
      </c>
      <c r="D74" s="2">
        <v>2245.1298830000001</v>
      </c>
      <c r="E74" s="2">
        <v>2278.8701169999999</v>
      </c>
      <c r="F74" s="2">
        <v>2278.8701169999999</v>
      </c>
      <c r="G74">
        <v>70483180000</v>
      </c>
      <c r="H74" s="2">
        <f>(GSPC__1[[#This Row],[Open]]+GSPC__1[[#This Row],[Close]])/2</f>
        <v>2265.2200924999997</v>
      </c>
    </row>
    <row r="75" spans="1:8" x14ac:dyDescent="0.35">
      <c r="A75" s="1" t="s">
        <v>81</v>
      </c>
      <c r="B75" s="2">
        <v>2285.5900879999999</v>
      </c>
      <c r="C75" s="2">
        <v>2371.540039</v>
      </c>
      <c r="D75" s="2">
        <v>2271.6499020000001</v>
      </c>
      <c r="E75" s="2">
        <v>2363.639893</v>
      </c>
      <c r="F75" s="2">
        <v>2363.639893</v>
      </c>
      <c r="G75">
        <v>69162420000</v>
      </c>
      <c r="H75" s="2">
        <f>(GSPC__1[[#This Row],[Open]]+GSPC__1[[#This Row],[Close]])/2</f>
        <v>2324.6149905000002</v>
      </c>
    </row>
    <row r="76" spans="1:8" x14ac:dyDescent="0.35">
      <c r="A76" s="1" t="s">
        <v>82</v>
      </c>
      <c r="B76" s="2">
        <v>2380.1298830000001</v>
      </c>
      <c r="C76" s="2">
        <v>2400.9799800000001</v>
      </c>
      <c r="D76" s="2">
        <v>2322.25</v>
      </c>
      <c r="E76" s="2">
        <v>2362.719971</v>
      </c>
      <c r="F76" s="2">
        <v>2362.719971</v>
      </c>
      <c r="G76">
        <v>81547770000</v>
      </c>
      <c r="H76" s="2">
        <f>(GSPC__1[[#This Row],[Open]]+GSPC__1[[#This Row],[Close]])/2</f>
        <v>2371.424927</v>
      </c>
    </row>
    <row r="77" spans="1:8" x14ac:dyDescent="0.35">
      <c r="A77" s="1" t="s">
        <v>83</v>
      </c>
      <c r="B77" s="2">
        <v>2362.3400879999999</v>
      </c>
      <c r="C77" s="2">
        <v>2398.1599120000001</v>
      </c>
      <c r="D77" s="2">
        <v>2328.9499510000001</v>
      </c>
      <c r="E77" s="2">
        <v>2384.1999510000001</v>
      </c>
      <c r="F77" s="2">
        <v>2384.1999510000001</v>
      </c>
      <c r="G77">
        <v>65265670000</v>
      </c>
      <c r="H77" s="2">
        <f>(GSPC__1[[#This Row],[Open]]+GSPC__1[[#This Row],[Close]])/2</f>
        <v>2373.2700194999998</v>
      </c>
    </row>
    <row r="78" spans="1:8" x14ac:dyDescent="0.35">
      <c r="A78" s="1" t="s">
        <v>84</v>
      </c>
      <c r="B78" s="2">
        <v>2388.5</v>
      </c>
      <c r="C78" s="2">
        <v>2418.709961</v>
      </c>
      <c r="D78" s="2">
        <v>2352.719971</v>
      </c>
      <c r="E78" s="2">
        <v>2411.8000489999999</v>
      </c>
      <c r="F78" s="2">
        <v>2411.8000489999999</v>
      </c>
      <c r="G78">
        <v>79607170000</v>
      </c>
      <c r="H78" s="2">
        <f>(GSPC__1[[#This Row],[Open]]+GSPC__1[[#This Row],[Close]])/2</f>
        <v>2400.1500244999997</v>
      </c>
    </row>
    <row r="79" spans="1:8" x14ac:dyDescent="0.35">
      <c r="A79" s="1" t="s">
        <v>85</v>
      </c>
      <c r="B79" s="2">
        <v>2415.6499020000001</v>
      </c>
      <c r="C79" s="2">
        <v>2453.820068</v>
      </c>
      <c r="D79" s="2">
        <v>2405.6999510000001</v>
      </c>
      <c r="E79" s="2">
        <v>2423.4099120000001</v>
      </c>
      <c r="F79" s="2">
        <v>2423.4099120000001</v>
      </c>
      <c r="G79">
        <v>81002490000</v>
      </c>
      <c r="H79" s="2">
        <f>(GSPC__1[[#This Row],[Open]]+GSPC__1[[#This Row],[Close]])/2</f>
        <v>2419.5299070000001</v>
      </c>
    </row>
    <row r="80" spans="1:8" x14ac:dyDescent="0.35">
      <c r="A80" s="1" t="s">
        <v>86</v>
      </c>
      <c r="B80" s="2">
        <v>2431.389893</v>
      </c>
      <c r="C80" s="2">
        <v>2484.040039</v>
      </c>
      <c r="D80" s="2">
        <v>2407.6999510000001</v>
      </c>
      <c r="E80" s="2">
        <v>2470.3000489999999</v>
      </c>
      <c r="F80" s="2">
        <v>2470.3000489999999</v>
      </c>
      <c r="G80">
        <v>63169400000</v>
      </c>
      <c r="H80" s="2">
        <f>(GSPC__1[[#This Row],[Open]]+GSPC__1[[#This Row],[Close]])/2</f>
        <v>2450.844971</v>
      </c>
    </row>
    <row r="81" spans="1:8" x14ac:dyDescent="0.35">
      <c r="A81" s="1" t="s">
        <v>87</v>
      </c>
      <c r="B81" s="2">
        <v>2477.1000979999999</v>
      </c>
      <c r="C81" s="2">
        <v>2490.8701169999999</v>
      </c>
      <c r="D81" s="2">
        <v>2417.3500979999999</v>
      </c>
      <c r="E81" s="2">
        <v>2471.6499020000001</v>
      </c>
      <c r="F81" s="2">
        <v>2471.6499020000001</v>
      </c>
      <c r="G81">
        <v>70616030000</v>
      </c>
      <c r="H81" s="2">
        <f>(GSPC__1[[#This Row],[Open]]+GSPC__1[[#This Row],[Close]])/2</f>
        <v>2474.375</v>
      </c>
    </row>
    <row r="82" spans="1:8" x14ac:dyDescent="0.35">
      <c r="A82" s="1" t="s">
        <v>88</v>
      </c>
      <c r="B82" s="2">
        <v>2474.419922</v>
      </c>
      <c r="C82" s="2">
        <v>2519.4399410000001</v>
      </c>
      <c r="D82" s="2">
        <v>2446.5500489999999</v>
      </c>
      <c r="E82" s="2">
        <v>2519.360107</v>
      </c>
      <c r="F82" s="2">
        <v>2519.360107</v>
      </c>
      <c r="G82">
        <v>66337980000</v>
      </c>
      <c r="H82" s="2">
        <f>(GSPC__1[[#This Row],[Open]]+GSPC__1[[#This Row],[Close]])/2</f>
        <v>2496.8900144999998</v>
      </c>
    </row>
    <row r="83" spans="1:8" x14ac:dyDescent="0.35">
      <c r="A83" s="1" t="s">
        <v>89</v>
      </c>
      <c r="B83" s="2">
        <v>2521.1999510000001</v>
      </c>
      <c r="C83" s="2">
        <v>2582.9799800000001</v>
      </c>
      <c r="D83" s="2">
        <v>2520.3999020000001</v>
      </c>
      <c r="E83" s="2">
        <v>2575.26001</v>
      </c>
      <c r="F83" s="2">
        <v>2575.26001</v>
      </c>
      <c r="G83">
        <v>70871570000</v>
      </c>
      <c r="H83" s="2">
        <f>(GSPC__1[[#This Row],[Open]]+GSPC__1[[#This Row],[Close]])/2</f>
        <v>2548.2299805000002</v>
      </c>
    </row>
    <row r="84" spans="1:8" x14ac:dyDescent="0.35">
      <c r="A84" s="1" t="s">
        <v>90</v>
      </c>
      <c r="B84" s="2">
        <v>2583.209961</v>
      </c>
      <c r="C84" s="2">
        <v>2657.73999</v>
      </c>
      <c r="D84" s="2">
        <v>2557.4499510000001</v>
      </c>
      <c r="E84" s="2">
        <v>2584.8400879999999</v>
      </c>
      <c r="F84" s="2">
        <v>2584.8400879999999</v>
      </c>
      <c r="G84">
        <v>95142800000</v>
      </c>
      <c r="H84" s="2">
        <f>(GSPC__1[[#This Row],[Open]]+GSPC__1[[#This Row],[Close]])/2</f>
        <v>2584.0250244999997</v>
      </c>
    </row>
    <row r="85" spans="1:8" x14ac:dyDescent="0.35">
      <c r="A85" s="1" t="s">
        <v>91</v>
      </c>
      <c r="B85" s="2">
        <v>2645.1000979999999</v>
      </c>
      <c r="C85" s="2">
        <v>2694.969971</v>
      </c>
      <c r="D85" s="2">
        <v>2605.5200199999999</v>
      </c>
      <c r="E85" s="2">
        <v>2673.610107</v>
      </c>
      <c r="F85" s="2">
        <v>2673.610107</v>
      </c>
      <c r="G85">
        <v>65251190000</v>
      </c>
      <c r="H85" s="2">
        <f>(GSPC__1[[#This Row],[Open]]+GSPC__1[[#This Row],[Close]])/2</f>
        <v>2659.3551024999997</v>
      </c>
    </row>
    <row r="86" spans="1:8" x14ac:dyDescent="0.35">
      <c r="A86" s="1" t="s">
        <v>92</v>
      </c>
      <c r="B86" s="2">
        <v>2683.7299800000001</v>
      </c>
      <c r="C86" s="2">
        <v>2872.8701169999999</v>
      </c>
      <c r="D86" s="2">
        <v>2682.360107</v>
      </c>
      <c r="E86" s="2">
        <v>2823.8100589999999</v>
      </c>
      <c r="F86" s="2">
        <v>2823.8100589999999</v>
      </c>
      <c r="G86">
        <v>76860120000</v>
      </c>
      <c r="H86" s="2">
        <f>(GSPC__1[[#This Row],[Open]]+GSPC__1[[#This Row],[Close]])/2</f>
        <v>2753.7700194999998</v>
      </c>
    </row>
    <row r="87" spans="1:8" x14ac:dyDescent="0.35">
      <c r="A87" s="1" t="s">
        <v>93</v>
      </c>
      <c r="B87" s="2">
        <v>2816.4499510000001</v>
      </c>
      <c r="C87" s="2">
        <v>2835.959961</v>
      </c>
      <c r="D87" s="2">
        <v>2532.6899410000001</v>
      </c>
      <c r="E87" s="2">
        <v>2713.830078</v>
      </c>
      <c r="F87" s="2">
        <v>2713.830078</v>
      </c>
      <c r="G87">
        <v>79579410000</v>
      </c>
      <c r="H87" s="2">
        <f>(GSPC__1[[#This Row],[Open]]+GSPC__1[[#This Row],[Close]])/2</f>
        <v>2765.1400144999998</v>
      </c>
    </row>
    <row r="88" spans="1:8" x14ac:dyDescent="0.35">
      <c r="A88" s="1" t="s">
        <v>94</v>
      </c>
      <c r="B88" s="2">
        <v>2715.219971</v>
      </c>
      <c r="C88" s="2">
        <v>2801.8999020000001</v>
      </c>
      <c r="D88" s="2">
        <v>2585.889893</v>
      </c>
      <c r="E88" s="2">
        <v>2640.8701169999999</v>
      </c>
      <c r="F88" s="2">
        <v>2640.8701169999999</v>
      </c>
      <c r="G88">
        <v>76369800000</v>
      </c>
      <c r="H88" s="2">
        <f>(GSPC__1[[#This Row],[Open]]+GSPC__1[[#This Row],[Close]])/2</f>
        <v>2678.045044</v>
      </c>
    </row>
    <row r="89" spans="1:8" x14ac:dyDescent="0.35">
      <c r="A89" s="1" t="s">
        <v>95</v>
      </c>
      <c r="B89" s="2">
        <v>2633.4499510000001</v>
      </c>
      <c r="C89" s="2">
        <v>2717.48999</v>
      </c>
      <c r="D89" s="2">
        <v>2553.8000489999999</v>
      </c>
      <c r="E89" s="2">
        <v>2648.0500489999999</v>
      </c>
      <c r="F89" s="2">
        <v>2648.0500489999999</v>
      </c>
      <c r="G89">
        <v>69648590000</v>
      </c>
      <c r="H89" s="2">
        <f>(GSPC__1[[#This Row],[Open]]+GSPC__1[[#This Row],[Close]])/2</f>
        <v>2640.75</v>
      </c>
    </row>
    <row r="90" spans="1:8" x14ac:dyDescent="0.35">
      <c r="A90" s="1" t="s">
        <v>96</v>
      </c>
      <c r="B90" s="2">
        <v>2642.959961</v>
      </c>
      <c r="C90" s="2">
        <v>2742.23999</v>
      </c>
      <c r="D90" s="2">
        <v>2594.6201169999999</v>
      </c>
      <c r="E90" s="2">
        <v>2705.2700199999999</v>
      </c>
      <c r="F90" s="2">
        <v>2705.2700199999999</v>
      </c>
      <c r="G90">
        <v>75617280000</v>
      </c>
      <c r="H90" s="2">
        <f>(GSPC__1[[#This Row],[Open]]+GSPC__1[[#This Row],[Close]])/2</f>
        <v>2674.1149905000002</v>
      </c>
    </row>
    <row r="91" spans="1:8" x14ac:dyDescent="0.35">
      <c r="A91" s="1" t="s">
        <v>97</v>
      </c>
      <c r="B91" s="2">
        <v>2718.6999510000001</v>
      </c>
      <c r="C91" s="2">
        <v>2791.469971</v>
      </c>
      <c r="D91" s="2">
        <v>2691.98999</v>
      </c>
      <c r="E91" s="2">
        <v>2718.3701169999999</v>
      </c>
      <c r="F91" s="2">
        <v>2718.3701169999999</v>
      </c>
      <c r="G91">
        <v>77439710000</v>
      </c>
      <c r="H91" s="2">
        <f>(GSPC__1[[#This Row],[Open]]+GSPC__1[[#This Row],[Close]])/2</f>
        <v>2718.535034</v>
      </c>
    </row>
    <row r="92" spans="1:8" x14ac:dyDescent="0.35">
      <c r="A92" s="1" t="s">
        <v>98</v>
      </c>
      <c r="B92" s="2">
        <v>2704.9499510000001</v>
      </c>
      <c r="C92" s="2">
        <v>2848.030029</v>
      </c>
      <c r="D92" s="2">
        <v>2698.9499510000001</v>
      </c>
      <c r="E92" s="2">
        <v>2816.290039</v>
      </c>
      <c r="F92" s="2">
        <v>2816.290039</v>
      </c>
      <c r="G92">
        <v>64542170000</v>
      </c>
      <c r="H92" s="2">
        <f>(GSPC__1[[#This Row],[Open]]+GSPC__1[[#This Row],[Close]])/2</f>
        <v>2760.619995</v>
      </c>
    </row>
    <row r="93" spans="1:8" x14ac:dyDescent="0.35">
      <c r="A93" s="1" t="s">
        <v>99</v>
      </c>
      <c r="B93" s="2">
        <v>2821.169922</v>
      </c>
      <c r="C93" s="2">
        <v>2916.5</v>
      </c>
      <c r="D93" s="2">
        <v>2796.3400879999999</v>
      </c>
      <c r="E93" s="2">
        <v>2901.5200199999999</v>
      </c>
      <c r="F93" s="2">
        <v>2901.5200199999999</v>
      </c>
      <c r="G93">
        <v>69238220000</v>
      </c>
      <c r="H93" s="2">
        <f>(GSPC__1[[#This Row],[Open]]+GSPC__1[[#This Row],[Close]])/2</f>
        <v>2861.344971</v>
      </c>
    </row>
    <row r="94" spans="1:8" x14ac:dyDescent="0.35">
      <c r="A94" s="1" t="s">
        <v>100</v>
      </c>
      <c r="B94" s="2">
        <v>2896.959961</v>
      </c>
      <c r="C94" s="2">
        <v>2940.9099120000001</v>
      </c>
      <c r="D94" s="2">
        <v>2864.1201169999999</v>
      </c>
      <c r="E94" s="2">
        <v>2913.9799800000001</v>
      </c>
      <c r="F94" s="2">
        <v>2913.9799800000001</v>
      </c>
      <c r="G94">
        <v>62492080000</v>
      </c>
      <c r="H94" s="2">
        <f>(GSPC__1[[#This Row],[Open]]+GSPC__1[[#This Row],[Close]])/2</f>
        <v>2905.4699705000003</v>
      </c>
    </row>
    <row r="95" spans="1:8" x14ac:dyDescent="0.35">
      <c r="A95" s="1" t="s">
        <v>101</v>
      </c>
      <c r="B95" s="2">
        <v>2926.290039</v>
      </c>
      <c r="C95" s="2">
        <v>2939.860107</v>
      </c>
      <c r="D95" s="2">
        <v>2603.540039</v>
      </c>
      <c r="E95" s="2">
        <v>2711.73999</v>
      </c>
      <c r="F95" s="2">
        <v>2711.73999</v>
      </c>
      <c r="G95">
        <v>91327930000</v>
      </c>
      <c r="H95" s="2">
        <f>(GSPC__1[[#This Row],[Open]]+GSPC__1[[#This Row],[Close]])/2</f>
        <v>2819.0150144999998</v>
      </c>
    </row>
    <row r="96" spans="1:8" x14ac:dyDescent="0.35">
      <c r="A96" s="1" t="s">
        <v>102</v>
      </c>
      <c r="B96" s="2">
        <v>2717.580078</v>
      </c>
      <c r="C96" s="2">
        <v>2815.1499020000001</v>
      </c>
      <c r="D96" s="2">
        <v>2631.0900879999999</v>
      </c>
      <c r="E96" s="2">
        <v>2760.169922</v>
      </c>
      <c r="F96" s="2">
        <v>2760.169922</v>
      </c>
      <c r="G96">
        <v>80080110000</v>
      </c>
      <c r="H96" s="2">
        <f>(GSPC__1[[#This Row],[Open]]+GSPC__1[[#This Row],[Close]])/2</f>
        <v>2738.875</v>
      </c>
    </row>
    <row r="97" spans="1:8" x14ac:dyDescent="0.35">
      <c r="A97" s="1" t="s">
        <v>103</v>
      </c>
      <c r="B97" s="2">
        <v>2790.5</v>
      </c>
      <c r="C97" s="2">
        <v>2800.179932</v>
      </c>
      <c r="D97" s="2">
        <v>2346.580078</v>
      </c>
      <c r="E97" s="2">
        <v>2506.8500979999999</v>
      </c>
      <c r="F97" s="2">
        <v>2506.8500979999999</v>
      </c>
      <c r="G97">
        <v>83522570000</v>
      </c>
      <c r="H97" s="2">
        <f>(GSPC__1[[#This Row],[Open]]+GSPC__1[[#This Row],[Close]])/2</f>
        <v>2648.6750489999999</v>
      </c>
    </row>
    <row r="98" spans="1:8" x14ac:dyDescent="0.35">
      <c r="A98" s="1" t="s">
        <v>104</v>
      </c>
      <c r="B98" s="2">
        <v>2476.959961</v>
      </c>
      <c r="C98" s="2">
        <v>2708.9499510000001</v>
      </c>
      <c r="D98" s="2">
        <v>2443.959961</v>
      </c>
      <c r="E98" s="2">
        <v>2704.1000979999999</v>
      </c>
      <c r="F98" s="2">
        <v>2704.1000979999999</v>
      </c>
      <c r="G98">
        <v>80401630000</v>
      </c>
      <c r="H98" s="2">
        <f>(GSPC__1[[#This Row],[Open]]+GSPC__1[[#This Row],[Close]])/2</f>
        <v>2590.5300294999997</v>
      </c>
    </row>
    <row r="99" spans="1:8" x14ac:dyDescent="0.35">
      <c r="A99" s="1" t="s">
        <v>105</v>
      </c>
      <c r="B99" s="2">
        <v>2702.320068</v>
      </c>
      <c r="C99" s="2">
        <v>2813.48999</v>
      </c>
      <c r="D99" s="2">
        <v>2681.830078</v>
      </c>
      <c r="E99" s="2">
        <v>2784.48999</v>
      </c>
      <c r="F99" s="2">
        <v>2784.48999</v>
      </c>
      <c r="G99">
        <v>70183430000</v>
      </c>
      <c r="H99" s="2">
        <f>(GSPC__1[[#This Row],[Open]]+GSPC__1[[#This Row],[Close]])/2</f>
        <v>2743.405029</v>
      </c>
    </row>
    <row r="100" spans="1:8" x14ac:dyDescent="0.35">
      <c r="A100" s="1" t="s">
        <v>106</v>
      </c>
      <c r="B100" s="2">
        <v>2798.219971</v>
      </c>
      <c r="C100" s="2">
        <v>2860.3100589999999</v>
      </c>
      <c r="D100" s="2">
        <v>2722.2700199999999</v>
      </c>
      <c r="E100" s="2">
        <v>2834.3999020000001</v>
      </c>
      <c r="F100" s="2">
        <v>2834.3999020000001</v>
      </c>
      <c r="G100">
        <v>78596280000</v>
      </c>
      <c r="H100" s="2">
        <f>(GSPC__1[[#This Row],[Open]]+GSPC__1[[#This Row],[Close]])/2</f>
        <v>2816.3099364999998</v>
      </c>
    </row>
    <row r="101" spans="1:8" x14ac:dyDescent="0.35">
      <c r="A101" s="1" t="s">
        <v>107</v>
      </c>
      <c r="B101" s="2">
        <v>2848.6298830000001</v>
      </c>
      <c r="C101" s="2">
        <v>2949.5200199999999</v>
      </c>
      <c r="D101" s="2">
        <v>2848.6298830000001</v>
      </c>
      <c r="E101" s="2">
        <v>2945.830078</v>
      </c>
      <c r="F101" s="2">
        <v>2945.830078</v>
      </c>
      <c r="G101">
        <v>69604840000</v>
      </c>
      <c r="H101" s="2">
        <f>(GSPC__1[[#This Row],[Open]]+GSPC__1[[#This Row],[Close]])/2</f>
        <v>2897.2299805000002</v>
      </c>
    </row>
    <row r="102" spans="1:8" x14ac:dyDescent="0.35">
      <c r="A102" s="1" t="s">
        <v>108</v>
      </c>
      <c r="B102" s="2">
        <v>2952.330078</v>
      </c>
      <c r="C102" s="2">
        <v>2954.1298830000001</v>
      </c>
      <c r="D102" s="2">
        <v>2750.5200199999999</v>
      </c>
      <c r="E102" s="2">
        <v>2752.0600589999999</v>
      </c>
      <c r="F102" s="2">
        <v>2752.0600589999999</v>
      </c>
      <c r="G102">
        <v>76860120000</v>
      </c>
      <c r="H102" s="2">
        <f>(GSPC__1[[#This Row],[Open]]+GSPC__1[[#This Row],[Close]])/2</f>
        <v>2852.1950685000002</v>
      </c>
    </row>
    <row r="103" spans="1:8" x14ac:dyDescent="0.35">
      <c r="A103" s="1" t="s">
        <v>109</v>
      </c>
      <c r="B103" s="2">
        <v>2751.530029</v>
      </c>
      <c r="C103" s="2">
        <v>2964.1499020000001</v>
      </c>
      <c r="D103" s="2">
        <v>2728.8100589999999</v>
      </c>
      <c r="E103" s="2">
        <v>2941.76001</v>
      </c>
      <c r="F103" s="2">
        <v>2941.76001</v>
      </c>
      <c r="G103">
        <v>70881390000</v>
      </c>
      <c r="H103" s="2">
        <f>(GSPC__1[[#This Row],[Open]]+GSPC__1[[#This Row],[Close]])/2</f>
        <v>2846.6450194999998</v>
      </c>
    </row>
    <row r="104" spans="1:8" x14ac:dyDescent="0.35">
      <c r="A104" s="1" t="s">
        <v>110</v>
      </c>
      <c r="B104" s="2">
        <v>2971.4099120000001</v>
      </c>
      <c r="C104" s="2">
        <v>3027.9799800000001</v>
      </c>
      <c r="D104" s="2">
        <v>2952.219971</v>
      </c>
      <c r="E104" s="2">
        <v>2980.3798830000001</v>
      </c>
      <c r="F104" s="2">
        <v>2980.3798830000001</v>
      </c>
      <c r="G104">
        <v>70349470000</v>
      </c>
      <c r="H104" s="2">
        <f>(GSPC__1[[#This Row],[Open]]+GSPC__1[[#This Row],[Close]])/2</f>
        <v>2975.8948975000003</v>
      </c>
    </row>
    <row r="105" spans="1:8" x14ac:dyDescent="0.35">
      <c r="A105" s="1" t="s">
        <v>111</v>
      </c>
      <c r="B105" s="2">
        <v>2980.320068</v>
      </c>
      <c r="C105" s="2">
        <v>3013.5900879999999</v>
      </c>
      <c r="D105" s="2">
        <v>2822.1201169999999</v>
      </c>
      <c r="E105" s="2">
        <v>2926.459961</v>
      </c>
      <c r="F105" s="2">
        <v>2926.459961</v>
      </c>
      <c r="G105">
        <v>79599440000</v>
      </c>
      <c r="H105" s="2">
        <f>(GSPC__1[[#This Row],[Open]]+GSPC__1[[#This Row],[Close]])/2</f>
        <v>2953.3900144999998</v>
      </c>
    </row>
    <row r="106" spans="1:8" x14ac:dyDescent="0.35">
      <c r="A106" s="1" t="s">
        <v>112</v>
      </c>
      <c r="B106" s="2">
        <v>2909.01001</v>
      </c>
      <c r="C106" s="2">
        <v>3021.98999</v>
      </c>
      <c r="D106" s="2">
        <v>2891.8500979999999</v>
      </c>
      <c r="E106" s="2">
        <v>2976.73999</v>
      </c>
      <c r="F106" s="2">
        <v>2976.73999</v>
      </c>
      <c r="G106">
        <v>73992330000</v>
      </c>
      <c r="H106" s="2">
        <f>(GSPC__1[[#This Row],[Open]]+GSPC__1[[#This Row],[Close]])/2</f>
        <v>2942.875</v>
      </c>
    </row>
    <row r="107" spans="1:8" x14ac:dyDescent="0.35">
      <c r="A107" s="1" t="s">
        <v>113</v>
      </c>
      <c r="B107" s="2">
        <v>2983.6899410000001</v>
      </c>
      <c r="C107" s="2">
        <v>3050.1000979999999</v>
      </c>
      <c r="D107" s="2">
        <v>2855.9399410000001</v>
      </c>
      <c r="E107" s="2">
        <v>3037.5600589999999</v>
      </c>
      <c r="F107" s="2">
        <v>3037.5600589999999</v>
      </c>
      <c r="G107">
        <v>77564550000</v>
      </c>
      <c r="H107" s="2">
        <f>(GSPC__1[[#This Row],[Open]]+GSPC__1[[#This Row],[Close]])/2</f>
        <v>3010.625</v>
      </c>
    </row>
    <row r="108" spans="1:8" x14ac:dyDescent="0.35">
      <c r="A108" s="1" t="s">
        <v>114</v>
      </c>
      <c r="B108" s="2">
        <v>3050.719971</v>
      </c>
      <c r="C108" s="2">
        <v>3154.26001</v>
      </c>
      <c r="D108" s="2">
        <v>3050.719971</v>
      </c>
      <c r="E108" s="2">
        <v>3140.9799800000001</v>
      </c>
      <c r="F108" s="2">
        <v>3140.9799800000001</v>
      </c>
      <c r="G108">
        <v>72179920000</v>
      </c>
      <c r="H108" s="2">
        <f>(GSPC__1[[#This Row],[Open]]+GSPC__1[[#This Row],[Close]])/2</f>
        <v>3095.8499755000003</v>
      </c>
    </row>
    <row r="109" spans="1:8" x14ac:dyDescent="0.35">
      <c r="A109" s="1" t="s">
        <v>115</v>
      </c>
      <c r="B109" s="2">
        <v>3143.8500979999999</v>
      </c>
      <c r="C109" s="2">
        <v>3247.929932</v>
      </c>
      <c r="D109" s="2">
        <v>3070.330078</v>
      </c>
      <c r="E109" s="2">
        <v>3230.780029</v>
      </c>
      <c r="F109" s="2">
        <v>3230.780029</v>
      </c>
      <c r="G109">
        <v>72054000000</v>
      </c>
      <c r="H109" s="2">
        <f>(GSPC__1[[#This Row],[Open]]+GSPC__1[[#This Row],[Close]])/2</f>
        <v>3187.3150635000002</v>
      </c>
    </row>
    <row r="110" spans="1:8" x14ac:dyDescent="0.35">
      <c r="A110" s="1" t="s">
        <v>116</v>
      </c>
      <c r="B110" s="2">
        <v>3244.669922</v>
      </c>
      <c r="C110" s="2">
        <v>3337.7700199999999</v>
      </c>
      <c r="D110" s="2">
        <v>3214.639893</v>
      </c>
      <c r="E110" s="2">
        <v>3225.5200199999999</v>
      </c>
      <c r="F110" s="2">
        <v>3225.5200199999999</v>
      </c>
      <c r="G110">
        <v>77104420000</v>
      </c>
      <c r="H110" s="2">
        <f>(GSPC__1[[#This Row],[Open]]+GSPC__1[[#This Row],[Close]])/2</f>
        <v>3235.094971</v>
      </c>
    </row>
    <row r="111" spans="1:8" x14ac:dyDescent="0.35">
      <c r="A111" s="1" t="s">
        <v>117</v>
      </c>
      <c r="B111" s="2">
        <v>3235.6599120000001</v>
      </c>
      <c r="C111" s="2">
        <v>3393.5200199999999</v>
      </c>
      <c r="D111" s="2">
        <v>2855.8400879999999</v>
      </c>
      <c r="E111" s="2">
        <v>2954.219971</v>
      </c>
      <c r="F111" s="2">
        <v>2954.219971</v>
      </c>
      <c r="G111">
        <v>84292270000</v>
      </c>
      <c r="H111" s="2">
        <f>(GSPC__1[[#This Row],[Open]]+GSPC__1[[#This Row],[Close]])/2</f>
        <v>3094.9399414999998</v>
      </c>
    </row>
    <row r="112" spans="1:8" x14ac:dyDescent="0.35">
      <c r="A112" s="1" t="s">
        <v>118</v>
      </c>
      <c r="B112" s="2">
        <v>2974.280029</v>
      </c>
      <c r="C112" s="2">
        <v>3136.719971</v>
      </c>
      <c r="D112" s="2">
        <v>2191.860107</v>
      </c>
      <c r="E112" s="2">
        <v>2584.5900879999999</v>
      </c>
      <c r="F112" s="2">
        <v>2584.5900879999999</v>
      </c>
      <c r="G112">
        <v>161801100000</v>
      </c>
      <c r="H112" s="2">
        <f>(GSPC__1[[#This Row],[Open]]+GSPC__1[[#This Row],[Close]])/2</f>
        <v>2779.4350585000002</v>
      </c>
    </row>
    <row r="113" spans="1:8" x14ac:dyDescent="0.35">
      <c r="A113" s="1" t="s">
        <v>119</v>
      </c>
      <c r="B113" s="2">
        <v>2498.080078</v>
      </c>
      <c r="C113" s="2">
        <v>2954.860107</v>
      </c>
      <c r="D113" s="2">
        <v>2447.48999</v>
      </c>
      <c r="E113" s="2">
        <v>2912.429932</v>
      </c>
      <c r="F113" s="2">
        <v>2912.429932</v>
      </c>
      <c r="G113">
        <v>123163450000</v>
      </c>
      <c r="H113" s="2">
        <f>(GSPC__1[[#This Row],[Open]]+GSPC__1[[#This Row],[Close]])/2</f>
        <v>2705.255005</v>
      </c>
    </row>
    <row r="114" spans="1:8" x14ac:dyDescent="0.35">
      <c r="A114" s="1" t="s">
        <v>120</v>
      </c>
      <c r="B114" s="2">
        <v>2869.0900879999999</v>
      </c>
      <c r="C114" s="2">
        <v>3068.669922</v>
      </c>
      <c r="D114" s="2">
        <v>2766.639893</v>
      </c>
      <c r="E114" s="2">
        <v>3044.3100589999999</v>
      </c>
      <c r="F114" s="2">
        <v>3044.3100589999999</v>
      </c>
      <c r="G114">
        <v>106799100000</v>
      </c>
      <c r="H114" s="2">
        <f>(GSPC__1[[#This Row],[Open]]+GSPC__1[[#This Row],[Close]])/2</f>
        <v>2956.7000735000001</v>
      </c>
    </row>
    <row r="115" spans="1:8" x14ac:dyDescent="0.35">
      <c r="A115" s="1" t="s">
        <v>121</v>
      </c>
      <c r="B115" s="2">
        <v>3038.780029</v>
      </c>
      <c r="C115" s="2">
        <v>3233.1298830000001</v>
      </c>
      <c r="D115" s="2">
        <v>2965.6599120000001</v>
      </c>
      <c r="E115" s="2">
        <v>3100.290039</v>
      </c>
      <c r="F115" s="2">
        <v>3100.290039</v>
      </c>
      <c r="G115">
        <v>131044000000</v>
      </c>
      <c r="H115" s="2">
        <f>(GSPC__1[[#This Row],[Open]]+GSPC__1[[#This Row],[Close]])/2</f>
        <v>3069.535034</v>
      </c>
    </row>
    <row r="116" spans="1:8" x14ac:dyDescent="0.35">
      <c r="A116" s="1" t="s">
        <v>122</v>
      </c>
      <c r="B116" s="2">
        <v>3105.919922</v>
      </c>
      <c r="C116" s="2">
        <v>3279.98999</v>
      </c>
      <c r="D116" s="2">
        <v>3101.169922</v>
      </c>
      <c r="E116" s="2">
        <v>3271.1201169999999</v>
      </c>
      <c r="F116" s="2">
        <v>3271.1201169999999</v>
      </c>
      <c r="G116">
        <v>97197020000</v>
      </c>
      <c r="H116" s="2">
        <f>(GSPC__1[[#This Row],[Open]]+GSPC__1[[#This Row],[Close]])/2</f>
        <v>3188.5200194999998</v>
      </c>
    </row>
    <row r="117" spans="1:8" x14ac:dyDescent="0.35">
      <c r="A117" s="1" t="s">
        <v>123</v>
      </c>
      <c r="B117" s="2">
        <v>3288.26001</v>
      </c>
      <c r="C117" s="2">
        <v>3514.7700199999999</v>
      </c>
      <c r="D117" s="2">
        <v>3284.530029</v>
      </c>
      <c r="E117" s="2">
        <v>3500.3100589999999</v>
      </c>
      <c r="F117" s="2">
        <v>3500.3100589999999</v>
      </c>
      <c r="G117">
        <v>84402300000</v>
      </c>
      <c r="H117" s="2">
        <f>(GSPC__1[[#This Row],[Open]]+GSPC__1[[#This Row],[Close]])/2</f>
        <v>3394.2850344999997</v>
      </c>
    </row>
    <row r="118" spans="1:8" x14ac:dyDescent="0.35">
      <c r="A118" s="1" t="s">
        <v>124</v>
      </c>
      <c r="B118" s="2">
        <v>3507.4399410000001</v>
      </c>
      <c r="C118" s="2">
        <v>3588.110107</v>
      </c>
      <c r="D118" s="2">
        <v>3209.4499510000001</v>
      </c>
      <c r="E118" s="2">
        <v>3363</v>
      </c>
      <c r="F118" s="2">
        <v>3363</v>
      </c>
      <c r="G118">
        <v>92084120000</v>
      </c>
      <c r="H118" s="2">
        <f>(GSPC__1[[#This Row],[Open]]+GSPC__1[[#This Row],[Close]])/2</f>
        <v>3435.2199705000003</v>
      </c>
    </row>
    <row r="119" spans="1:8" x14ac:dyDescent="0.35">
      <c r="A119" s="1" t="s">
        <v>125</v>
      </c>
      <c r="B119" s="2">
        <v>3385.8701169999999</v>
      </c>
      <c r="C119" s="2">
        <v>3549.8500979999999</v>
      </c>
      <c r="D119" s="2">
        <v>3233.9399410000001</v>
      </c>
      <c r="E119" s="2">
        <v>3269.959961</v>
      </c>
      <c r="F119" s="2">
        <v>3269.959961</v>
      </c>
      <c r="G119">
        <v>89737600000</v>
      </c>
      <c r="H119" s="2">
        <f>(GSPC__1[[#This Row],[Open]]+GSPC__1[[#This Row],[Close]])/2</f>
        <v>3327.915039</v>
      </c>
    </row>
    <row r="120" spans="1:8" x14ac:dyDescent="0.35">
      <c r="A120" s="1" t="s">
        <v>126</v>
      </c>
      <c r="B120" s="2">
        <v>3296.1999510000001</v>
      </c>
      <c r="C120" s="2">
        <v>3645.98999</v>
      </c>
      <c r="D120" s="2">
        <v>3279.73999</v>
      </c>
      <c r="E120" s="2">
        <v>3621.6298830000001</v>
      </c>
      <c r="F120" s="2">
        <v>3621.6298830000001</v>
      </c>
      <c r="G120">
        <v>100977880000</v>
      </c>
      <c r="H120" s="2">
        <f>(GSPC__1[[#This Row],[Open]]+GSPC__1[[#This Row],[Close]])/2</f>
        <v>3458.9149170000001</v>
      </c>
    </row>
    <row r="121" spans="1:8" x14ac:dyDescent="0.35">
      <c r="A121" s="1" t="s">
        <v>127</v>
      </c>
      <c r="B121" s="2">
        <v>3645.8701169999999</v>
      </c>
      <c r="C121" s="2">
        <v>3760.1999510000001</v>
      </c>
      <c r="D121" s="2">
        <v>3633.3999020000001</v>
      </c>
      <c r="E121" s="2">
        <v>3756.070068</v>
      </c>
      <c r="F121" s="2">
        <v>3756.070068</v>
      </c>
      <c r="G121">
        <v>96056410000</v>
      </c>
      <c r="H121" s="2">
        <f>(GSPC__1[[#This Row],[Open]]+GSPC__1[[#This Row],[Close]])/2</f>
        <v>3700.9700924999997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9611-C1E6-4D41-9A4C-7032BE0B72AA}">
  <dimension ref="A1:H172"/>
  <sheetViews>
    <sheetView tabSelected="1" zoomScale="85" zoomScaleNormal="51" workbookViewId="0">
      <selection activeCell="I7" sqref="I7"/>
    </sheetView>
  </sheetViews>
  <sheetFormatPr defaultRowHeight="14.5" x14ac:dyDescent="0.35"/>
  <cols>
    <col min="1" max="1" width="8.81640625" bestFit="1" customWidth="1"/>
    <col min="2" max="3" width="11.6328125" customWidth="1"/>
    <col min="4" max="4" width="12.54296875" bestFit="1" customWidth="1"/>
    <col min="5" max="5" width="8.81640625" bestFit="1" customWidth="1"/>
    <col min="6" max="6" width="18.453125" bestFit="1" customWidth="1"/>
    <col min="7" max="7" width="11.1796875" bestFit="1" customWidth="1"/>
    <col min="8" max="8" width="8.81640625" bestFit="1" customWidth="1"/>
  </cols>
  <sheetData>
    <row r="1" spans="1:8" ht="14.5" customHeight="1" x14ac:dyDescent="0.35">
      <c r="A1" s="5" t="s">
        <v>132</v>
      </c>
      <c r="E1" s="16" t="s">
        <v>147</v>
      </c>
      <c r="F1" s="16"/>
    </row>
    <row r="4" spans="1:8" ht="58" x14ac:dyDescent="0.35">
      <c r="B4" s="3" t="s">
        <v>129</v>
      </c>
      <c r="C4" s="3" t="s">
        <v>130</v>
      </c>
    </row>
    <row r="5" spans="1:8" x14ac:dyDescent="0.35">
      <c r="A5" s="14"/>
      <c r="B5" s="4" t="s">
        <v>128</v>
      </c>
      <c r="C5" s="4" t="s">
        <v>7</v>
      </c>
      <c r="D5" s="4" t="s">
        <v>140</v>
      </c>
      <c r="E5" s="4" t="s">
        <v>141</v>
      </c>
      <c r="F5" s="4" t="s">
        <v>142</v>
      </c>
      <c r="G5" s="4" t="s">
        <v>144</v>
      </c>
      <c r="H5" s="4" t="s">
        <v>136</v>
      </c>
    </row>
    <row r="6" spans="1:8" x14ac:dyDescent="0.35">
      <c r="A6" s="9">
        <v>1</v>
      </c>
      <c r="B6" s="12">
        <v>1271.869995</v>
      </c>
      <c r="C6" s="12">
        <v>175.504997</v>
      </c>
      <c r="D6" s="12">
        <f>B6-$B$127</f>
        <v>-896.24571288333345</v>
      </c>
      <c r="E6" s="12">
        <f>C6-$C$127</f>
        <v>-754.53525185416686</v>
      </c>
      <c r="F6" s="15">
        <f>D6*E6</f>
        <v>676248.98469364329</v>
      </c>
      <c r="G6" s="12">
        <f>D6^2</f>
        <v>803256.37786175462</v>
      </c>
      <c r="H6" s="12">
        <f>$C$133+$B$133*B6</f>
        <v>-153.58930850307092</v>
      </c>
    </row>
    <row r="7" spans="1:8" x14ac:dyDescent="0.35">
      <c r="A7" s="9">
        <f>A6+1</f>
        <v>2</v>
      </c>
      <c r="B7" s="12">
        <v>1308.179993</v>
      </c>
      <c r="C7" s="12">
        <v>171.9049985</v>
      </c>
      <c r="D7" s="12">
        <f t="shared" ref="D7:D70" si="0">B7-$B$127</f>
        <v>-859.9357148833335</v>
      </c>
      <c r="E7" s="12">
        <f t="shared" ref="E7:E70" si="1">C7-$C$127</f>
        <v>-758.13525035416683</v>
      </c>
      <c r="F7" s="15">
        <f t="shared" ref="F7:F70" si="2">D7*E7</f>
        <v>651947.57849156542</v>
      </c>
      <c r="G7" s="12">
        <f t="shared" ref="G7:G70" si="3">D7^2</f>
        <v>739489.43373190984</v>
      </c>
      <c r="H7" s="12">
        <f t="shared" ref="H7:H70" si="4">$C$133+$B$133*B7</f>
        <v>-109.68774613598384</v>
      </c>
    </row>
    <row r="8" spans="1:8" x14ac:dyDescent="0.35">
      <c r="A8" s="9">
        <f t="shared" ref="A8:A71" si="5">A7+1</f>
        <v>3</v>
      </c>
      <c r="B8" s="12">
        <v>1327.2349855</v>
      </c>
      <c r="C8" s="12">
        <v>176.83000200000001</v>
      </c>
      <c r="D8" s="12">
        <f t="shared" si="0"/>
        <v>-840.88072238333348</v>
      </c>
      <c r="E8" s="12">
        <f t="shared" si="1"/>
        <v>-753.21024685416683</v>
      </c>
      <c r="F8" s="15">
        <f t="shared" si="2"/>
        <v>633359.97648126073</v>
      </c>
      <c r="G8" s="12">
        <f t="shared" si="3"/>
        <v>707080.38927591674</v>
      </c>
      <c r="H8" s="12">
        <f t="shared" si="4"/>
        <v>-86.648804034055729</v>
      </c>
    </row>
    <row r="9" spans="1:8" x14ac:dyDescent="0.35">
      <c r="A9" s="9">
        <f t="shared" si="5"/>
        <v>4</v>
      </c>
      <c r="B9" s="12">
        <v>1346.5449825000001</v>
      </c>
      <c r="C9" s="12">
        <v>188.69499999999999</v>
      </c>
      <c r="D9" s="12">
        <f t="shared" si="0"/>
        <v>-821.57072538333341</v>
      </c>
      <c r="E9" s="12">
        <f t="shared" si="1"/>
        <v>-741.34524885416681</v>
      </c>
      <c r="F9" s="15">
        <f t="shared" si="2"/>
        <v>609067.55386060569</v>
      </c>
      <c r="G9" s="12">
        <f t="shared" si="3"/>
        <v>674978.4568068966</v>
      </c>
      <c r="H9" s="12">
        <f t="shared" si="4"/>
        <v>-63.30154200435868</v>
      </c>
    </row>
    <row r="10" spans="1:8" x14ac:dyDescent="0.35">
      <c r="A10" s="9">
        <f t="shared" si="5"/>
        <v>5</v>
      </c>
      <c r="B10" s="12">
        <v>1355.204956</v>
      </c>
      <c r="C10" s="12">
        <v>196.63000450000001</v>
      </c>
      <c r="D10" s="12">
        <f t="shared" si="0"/>
        <v>-812.91075188333343</v>
      </c>
      <c r="E10" s="12">
        <f t="shared" si="1"/>
        <v>-733.41024435416682</v>
      </c>
      <c r="F10" s="15">
        <f t="shared" si="2"/>
        <v>596197.07317688502</v>
      </c>
      <c r="G10" s="12">
        <f t="shared" si="3"/>
        <v>660823.8905275265</v>
      </c>
      <c r="H10" s="12">
        <f t="shared" si="4"/>
        <v>-52.830972253636901</v>
      </c>
    </row>
    <row r="11" spans="1:8" x14ac:dyDescent="0.35">
      <c r="A11" s="9">
        <f t="shared" si="5"/>
        <v>6</v>
      </c>
      <c r="B11" s="12">
        <v>1332.919983</v>
      </c>
      <c r="C11" s="12">
        <v>200.2750015</v>
      </c>
      <c r="D11" s="12">
        <f t="shared" si="0"/>
        <v>-835.19572488333347</v>
      </c>
      <c r="E11" s="12">
        <f t="shared" si="1"/>
        <v>-729.76524735416683</v>
      </c>
      <c r="F11" s="15">
        <f t="shared" si="2"/>
        <v>609496.81475862849</v>
      </c>
      <c r="G11" s="12">
        <f t="shared" si="3"/>
        <v>697551.89886339684</v>
      </c>
      <c r="H11" s="12">
        <f t="shared" si="4"/>
        <v>-79.775207612954546</v>
      </c>
    </row>
    <row r="12" spans="1:8" x14ac:dyDescent="0.35">
      <c r="A12" s="9">
        <f t="shared" si="5"/>
        <v>7</v>
      </c>
      <c r="B12" s="12">
        <v>1306.460022</v>
      </c>
      <c r="C12" s="12">
        <v>214.03500349999999</v>
      </c>
      <c r="D12" s="12">
        <f t="shared" si="0"/>
        <v>-861.65568588333349</v>
      </c>
      <c r="E12" s="12">
        <f t="shared" si="1"/>
        <v>-716.00524535416685</v>
      </c>
      <c r="F12" s="15">
        <f t="shared" si="2"/>
        <v>616949.99078170909</v>
      </c>
      <c r="G12" s="12">
        <f t="shared" si="3"/>
        <v>742450.52101507783</v>
      </c>
      <c r="H12" s="12">
        <f t="shared" si="4"/>
        <v>-111.76732251398539</v>
      </c>
    </row>
    <row r="13" spans="1:8" x14ac:dyDescent="0.35">
      <c r="A13" s="9">
        <f t="shared" si="5"/>
        <v>8</v>
      </c>
      <c r="B13" s="12">
        <v>1255.7399905</v>
      </c>
      <c r="C13" s="12">
        <v>220.11499800000001</v>
      </c>
      <c r="D13" s="12">
        <f t="shared" si="0"/>
        <v>-912.37571738333349</v>
      </c>
      <c r="E13" s="12">
        <f t="shared" si="1"/>
        <v>-709.92525085416685</v>
      </c>
      <c r="F13" s="15">
        <f t="shared" si="2"/>
        <v>647718.56003661349</v>
      </c>
      <c r="G13" s="12">
        <f t="shared" si="3"/>
        <v>832429.44967075239</v>
      </c>
      <c r="H13" s="12">
        <f t="shared" si="4"/>
        <v>-173.09171658742707</v>
      </c>
    </row>
    <row r="14" spans="1:8" x14ac:dyDescent="0.35">
      <c r="A14" s="9">
        <f t="shared" si="5"/>
        <v>9</v>
      </c>
      <c r="B14" s="12">
        <v>1175.2700195</v>
      </c>
      <c r="C14" s="12">
        <v>215.7549975</v>
      </c>
      <c r="D14" s="12">
        <f t="shared" si="0"/>
        <v>-992.84568838333348</v>
      </c>
      <c r="E14" s="12">
        <f t="shared" si="1"/>
        <v>-714.2852513541668</v>
      </c>
      <c r="F14" s="15">
        <f t="shared" si="2"/>
        <v>709175.03208279016</v>
      </c>
      <c r="G14" s="12">
        <f t="shared" si="3"/>
        <v>985742.56094137533</v>
      </c>
      <c r="H14" s="12">
        <f t="shared" si="4"/>
        <v>-270.38606098629475</v>
      </c>
    </row>
    <row r="15" spans="1:8" x14ac:dyDescent="0.35">
      <c r="A15" s="9">
        <f t="shared" si="5"/>
        <v>10</v>
      </c>
      <c r="B15" s="12">
        <v>1192.255005</v>
      </c>
      <c r="C15" s="12">
        <v>215.259995</v>
      </c>
      <c r="D15" s="12">
        <f t="shared" si="0"/>
        <v>-975.86070288333349</v>
      </c>
      <c r="E15" s="12">
        <f t="shared" si="1"/>
        <v>-714.78025385416686</v>
      </c>
      <c r="F15" s="15">
        <f t="shared" si="2"/>
        <v>697525.9609332548</v>
      </c>
      <c r="G15" s="12">
        <f t="shared" si="3"/>
        <v>952304.11143195373</v>
      </c>
      <c r="H15" s="12">
        <f t="shared" si="4"/>
        <v>-249.84991553587838</v>
      </c>
    </row>
    <row r="16" spans="1:8" x14ac:dyDescent="0.35">
      <c r="A16" s="9">
        <f t="shared" si="5"/>
        <v>11</v>
      </c>
      <c r="B16" s="12">
        <v>1248.9799805</v>
      </c>
      <c r="C16" s="12">
        <v>200.199997</v>
      </c>
      <c r="D16" s="12">
        <f t="shared" si="0"/>
        <v>-919.13572738333346</v>
      </c>
      <c r="E16" s="12">
        <f t="shared" si="1"/>
        <v>-729.84025185416681</v>
      </c>
      <c r="F16" s="15">
        <f t="shared" si="2"/>
        <v>670822.25076161488</v>
      </c>
      <c r="G16" s="12">
        <f t="shared" si="3"/>
        <v>844810.48535248952</v>
      </c>
      <c r="H16" s="12">
        <f t="shared" si="4"/>
        <v>-181.26508527274427</v>
      </c>
    </row>
    <row r="17" spans="1:8" x14ac:dyDescent="0.35">
      <c r="A17" s="9">
        <f t="shared" si="5"/>
        <v>12</v>
      </c>
      <c r="B17" s="12">
        <v>1252.255005</v>
      </c>
      <c r="C17" s="12">
        <v>182.47500600000001</v>
      </c>
      <c r="D17" s="12">
        <f t="shared" si="0"/>
        <v>-915.86070288333349</v>
      </c>
      <c r="E17" s="12">
        <f t="shared" si="1"/>
        <v>-747.56524285416685</v>
      </c>
      <c r="F17" s="15">
        <f t="shared" si="2"/>
        <v>684665.62877156714</v>
      </c>
      <c r="G17" s="12">
        <f t="shared" si="3"/>
        <v>838800.82708595367</v>
      </c>
      <c r="H17" s="12">
        <f t="shared" si="4"/>
        <v>-177.30533037712325</v>
      </c>
    </row>
    <row r="18" spans="1:8" x14ac:dyDescent="0.35">
      <c r="A18" s="9">
        <f t="shared" si="5"/>
        <v>13</v>
      </c>
      <c r="B18" s="12">
        <v>1285.6350095</v>
      </c>
      <c r="C18" s="12">
        <v>185.16500049999999</v>
      </c>
      <c r="D18" s="12">
        <f t="shared" si="0"/>
        <v>-882.48069838333345</v>
      </c>
      <c r="E18" s="12">
        <f t="shared" si="1"/>
        <v>-744.87524835416684</v>
      </c>
      <c r="F18" s="15">
        <f t="shared" si="2"/>
        <v>657338.02937604405</v>
      </c>
      <c r="G18" s="12">
        <f t="shared" si="3"/>
        <v>778772.18301913596</v>
      </c>
      <c r="H18" s="12">
        <f t="shared" si="4"/>
        <v>-136.94635405962526</v>
      </c>
    </row>
    <row r="19" spans="1:8" x14ac:dyDescent="0.35">
      <c r="A19" s="9">
        <f t="shared" si="5"/>
        <v>14</v>
      </c>
      <c r="B19" s="12">
        <v>1339.0650025</v>
      </c>
      <c r="C19" s="12">
        <v>176.75</v>
      </c>
      <c r="D19" s="12">
        <f t="shared" si="0"/>
        <v>-829.05070538333348</v>
      </c>
      <c r="E19" s="12">
        <f t="shared" si="1"/>
        <v>-753.29024885416686</v>
      </c>
      <c r="F19" s="15">
        <f t="shared" si="2"/>
        <v>624515.81217093382</v>
      </c>
      <c r="G19" s="12">
        <f t="shared" si="3"/>
        <v>687325.07209660276</v>
      </c>
      <c r="H19" s="12">
        <f t="shared" si="4"/>
        <v>-72.345409439288687</v>
      </c>
    </row>
    <row r="20" spans="1:8" x14ac:dyDescent="0.35">
      <c r="A20" s="9">
        <f t="shared" si="5"/>
        <v>15</v>
      </c>
      <c r="B20" s="12">
        <v>1387.1849975</v>
      </c>
      <c r="C20" s="12">
        <v>191.199997</v>
      </c>
      <c r="D20" s="12">
        <f t="shared" si="0"/>
        <v>-780.93071038333346</v>
      </c>
      <c r="E20" s="12">
        <f t="shared" si="1"/>
        <v>-738.84025185416681</v>
      </c>
      <c r="F20" s="15">
        <f t="shared" si="2"/>
        <v>576983.0427402755</v>
      </c>
      <c r="G20" s="12">
        <f t="shared" si="3"/>
        <v>609852.77441981784</v>
      </c>
      <c r="H20" s="12">
        <f t="shared" si="4"/>
        <v>-14.164658187349005</v>
      </c>
    </row>
    <row r="21" spans="1:8" x14ac:dyDescent="0.35">
      <c r="A21" s="9">
        <f t="shared" si="5"/>
        <v>16</v>
      </c>
      <c r="B21" s="12">
        <v>1403.1900025</v>
      </c>
      <c r="C21" s="12">
        <v>214.95999900000001</v>
      </c>
      <c r="D21" s="12">
        <f t="shared" si="0"/>
        <v>-764.92570538333348</v>
      </c>
      <c r="E21" s="12">
        <f t="shared" si="1"/>
        <v>-715.08024985416682</v>
      </c>
      <c r="F21" s="15">
        <f t="shared" si="2"/>
        <v>546983.26452538895</v>
      </c>
      <c r="G21" s="12">
        <f t="shared" si="3"/>
        <v>585111.33475619031</v>
      </c>
      <c r="H21" s="12">
        <f t="shared" si="4"/>
        <v>5.18661594913101</v>
      </c>
    </row>
    <row r="22" spans="1:8" x14ac:dyDescent="0.35">
      <c r="A22" s="9">
        <f t="shared" si="5"/>
        <v>17</v>
      </c>
      <c r="B22" s="12">
        <v>1354.0949705</v>
      </c>
      <c r="C22" s="12">
        <v>221.154999</v>
      </c>
      <c r="D22" s="12">
        <f t="shared" si="0"/>
        <v>-814.02073738333343</v>
      </c>
      <c r="E22" s="12">
        <f t="shared" si="1"/>
        <v>-708.88524985416689</v>
      </c>
      <c r="F22" s="15">
        <f t="shared" si="2"/>
        <v>577047.29380645743</v>
      </c>
      <c r="G22" s="12">
        <f t="shared" si="3"/>
        <v>662629.76089010586</v>
      </c>
      <c r="H22" s="12">
        <f t="shared" si="4"/>
        <v>-54.173029547465831</v>
      </c>
    </row>
    <row r="23" spans="1:8" x14ac:dyDescent="0.35">
      <c r="A23" s="9">
        <f t="shared" si="5"/>
        <v>18</v>
      </c>
      <c r="B23" s="12">
        <v>1336.0150145</v>
      </c>
      <c r="C23" s="12">
        <v>218.395004</v>
      </c>
      <c r="D23" s="12">
        <f t="shared" si="0"/>
        <v>-832.10069338333346</v>
      </c>
      <c r="E23" s="12">
        <f t="shared" si="1"/>
        <v>-711.64524485416689</v>
      </c>
      <c r="F23" s="15">
        <f t="shared" si="2"/>
        <v>592160.50168610434</v>
      </c>
      <c r="G23" s="12">
        <f t="shared" si="3"/>
        <v>692391.56392902439</v>
      </c>
      <c r="H23" s="12">
        <f t="shared" si="4"/>
        <v>-76.033078009274959</v>
      </c>
    </row>
    <row r="24" spans="1:8" x14ac:dyDescent="0.35">
      <c r="A24" s="9">
        <f t="shared" si="5"/>
        <v>19</v>
      </c>
      <c r="B24" s="12">
        <v>1370.8249510000001</v>
      </c>
      <c r="C24" s="12">
        <v>231.300003</v>
      </c>
      <c r="D24" s="12">
        <f t="shared" si="0"/>
        <v>-797.29075688333342</v>
      </c>
      <c r="E24" s="12">
        <f t="shared" si="1"/>
        <v>-698.74024585416691</v>
      </c>
      <c r="F24" s="15">
        <f t="shared" si="2"/>
        <v>557099.13948191516</v>
      </c>
      <c r="G24" s="12">
        <f t="shared" si="3"/>
        <v>635672.55101159867</v>
      </c>
      <c r="H24" s="12">
        <f t="shared" si="4"/>
        <v>-33.94520462935634</v>
      </c>
    </row>
    <row r="25" spans="1:8" x14ac:dyDescent="0.35">
      <c r="A25" s="9">
        <f t="shared" si="5"/>
        <v>20</v>
      </c>
      <c r="B25" s="12">
        <v>1392.9499510000001</v>
      </c>
      <c r="C25" s="12">
        <v>241.20500150000001</v>
      </c>
      <c r="D25" s="12">
        <f t="shared" si="0"/>
        <v>-775.16575688333342</v>
      </c>
      <c r="E25" s="12">
        <f t="shared" si="1"/>
        <v>-688.83524735416688</v>
      </c>
      <c r="F25" s="15">
        <f t="shared" si="2"/>
        <v>533961.49588321091</v>
      </c>
      <c r="G25" s="12">
        <f t="shared" si="3"/>
        <v>600881.95064451115</v>
      </c>
      <c r="H25" s="12">
        <f t="shared" si="4"/>
        <v>-7.1943888520654582</v>
      </c>
    </row>
    <row r="26" spans="1:8" x14ac:dyDescent="0.35">
      <c r="A26" s="9">
        <f t="shared" si="5"/>
        <v>21</v>
      </c>
      <c r="B26" s="12">
        <v>1423.6050415</v>
      </c>
      <c r="C26" s="12">
        <v>251.2950055</v>
      </c>
      <c r="D26" s="12">
        <f t="shared" si="0"/>
        <v>-744.5106663833335</v>
      </c>
      <c r="E26" s="12">
        <f t="shared" si="1"/>
        <v>-678.74524335416686</v>
      </c>
      <c r="F26" s="15">
        <f t="shared" si="2"/>
        <v>505333.07343412866</v>
      </c>
      <c r="G26" s="12">
        <f t="shared" si="3"/>
        <v>554296.13235855533</v>
      </c>
      <c r="H26" s="12">
        <f t="shared" si="4"/>
        <v>29.869958203377792</v>
      </c>
    </row>
    <row r="27" spans="1:8" x14ac:dyDescent="0.35">
      <c r="A27" s="9">
        <f t="shared" si="5"/>
        <v>22</v>
      </c>
      <c r="B27" s="12">
        <v>1426.530029</v>
      </c>
      <c r="C27" s="12">
        <v>244.14499649999999</v>
      </c>
      <c r="D27" s="12">
        <f t="shared" si="0"/>
        <v>-741.58567888333346</v>
      </c>
      <c r="E27" s="12">
        <f t="shared" si="1"/>
        <v>-685.89525235416681</v>
      </c>
      <c r="F27" s="15">
        <f t="shared" si="2"/>
        <v>508650.09635992011</v>
      </c>
      <c r="G27" s="12">
        <f t="shared" si="3"/>
        <v>549949.31912485452</v>
      </c>
      <c r="H27" s="12">
        <f t="shared" si="4"/>
        <v>33.40649161641204</v>
      </c>
    </row>
    <row r="28" spans="1:8" x14ac:dyDescent="0.35">
      <c r="A28" s="9">
        <f t="shared" si="5"/>
        <v>23</v>
      </c>
      <c r="B28" s="12">
        <v>1414.1900025</v>
      </c>
      <c r="C28" s="12">
        <v>243.13999949999999</v>
      </c>
      <c r="D28" s="12">
        <f t="shared" si="0"/>
        <v>-753.92570538333348</v>
      </c>
      <c r="E28" s="12">
        <f t="shared" si="1"/>
        <v>-686.90024935416682</v>
      </c>
      <c r="F28" s="15">
        <f t="shared" si="2"/>
        <v>517871.75502232788</v>
      </c>
      <c r="G28" s="12">
        <f t="shared" si="3"/>
        <v>568403.96923775692</v>
      </c>
      <c r="H28" s="12">
        <f t="shared" si="4"/>
        <v>18.486456561569412</v>
      </c>
    </row>
    <row r="29" spans="1:8" x14ac:dyDescent="0.35">
      <c r="A29" s="9">
        <f t="shared" si="5"/>
        <v>24</v>
      </c>
      <c r="B29" s="12">
        <v>1421.2649535</v>
      </c>
      <c r="C29" s="12">
        <v>251.704994</v>
      </c>
      <c r="D29" s="12">
        <f t="shared" si="0"/>
        <v>-746.85075438333342</v>
      </c>
      <c r="E29" s="12">
        <f t="shared" si="1"/>
        <v>-678.33525485416681</v>
      </c>
      <c r="F29" s="15">
        <f t="shared" si="2"/>
        <v>506615.19681264524</v>
      </c>
      <c r="G29" s="12">
        <f t="shared" si="3"/>
        <v>557786.04932295426</v>
      </c>
      <c r="H29" s="12">
        <f t="shared" si="4"/>
        <v>27.040612983461642</v>
      </c>
    </row>
    <row r="30" spans="1:8" x14ac:dyDescent="0.35">
      <c r="A30" s="9">
        <f t="shared" si="5"/>
        <v>25</v>
      </c>
      <c r="B30" s="12">
        <v>1462.1499630000001</v>
      </c>
      <c r="C30" s="12">
        <v>260.78999349999998</v>
      </c>
      <c r="D30" s="12">
        <f t="shared" si="0"/>
        <v>-705.9657448833334</v>
      </c>
      <c r="E30" s="12">
        <f t="shared" si="1"/>
        <v>-669.25025535416694</v>
      </c>
      <c r="F30" s="15">
        <f t="shared" si="2"/>
        <v>472467.75503446558</v>
      </c>
      <c r="G30" s="12">
        <f t="shared" si="3"/>
        <v>498387.63294867979</v>
      </c>
      <c r="H30" s="12">
        <f t="shared" si="4"/>
        <v>76.473713873282577</v>
      </c>
    </row>
    <row r="31" spans="1:8" x14ac:dyDescent="0.35">
      <c r="A31" s="9">
        <f t="shared" si="5"/>
        <v>26</v>
      </c>
      <c r="B31" s="12">
        <v>1506.3950195</v>
      </c>
      <c r="C31" s="12">
        <v>266.59999099999999</v>
      </c>
      <c r="D31" s="12">
        <f t="shared" si="0"/>
        <v>-661.72068838333348</v>
      </c>
      <c r="E31" s="12">
        <f t="shared" si="1"/>
        <v>-663.44025785416693</v>
      </c>
      <c r="F31" s="15">
        <f t="shared" si="2"/>
        <v>439012.14412847563</v>
      </c>
      <c r="G31" s="12">
        <f t="shared" si="3"/>
        <v>437874.26943451271</v>
      </c>
      <c r="H31" s="12">
        <f t="shared" si="4"/>
        <v>129.9693683585856</v>
      </c>
    </row>
    <row r="32" spans="1:8" x14ac:dyDescent="0.35">
      <c r="A32" s="9">
        <f t="shared" si="5"/>
        <v>27</v>
      </c>
      <c r="B32" s="12">
        <v>1541.9349975</v>
      </c>
      <c r="C32" s="12">
        <v>264.87998950000002</v>
      </c>
      <c r="D32" s="12">
        <f t="shared" si="0"/>
        <v>-626.18071038333346</v>
      </c>
      <c r="E32" s="12">
        <f t="shared" si="1"/>
        <v>-665.16025935416678</v>
      </c>
      <c r="F32" s="15">
        <f t="shared" si="2"/>
        <v>416510.52372115449</v>
      </c>
      <c r="G32" s="12">
        <f t="shared" si="3"/>
        <v>392102.28205617616</v>
      </c>
      <c r="H32" s="12">
        <f t="shared" si="4"/>
        <v>172.93991770127377</v>
      </c>
    </row>
    <row r="33" spans="1:8" x14ac:dyDescent="0.35">
      <c r="A33" s="9">
        <f t="shared" si="5"/>
        <v>28</v>
      </c>
      <c r="B33" s="12">
        <v>1583.375</v>
      </c>
      <c r="C33" s="12">
        <v>260.39500450000003</v>
      </c>
      <c r="D33" s="12">
        <f t="shared" si="0"/>
        <v>-584.74070788333347</v>
      </c>
      <c r="E33" s="12">
        <f t="shared" si="1"/>
        <v>-669.64524435416683</v>
      </c>
      <c r="F33" s="15">
        <f t="shared" si="2"/>
        <v>391568.83421436331</v>
      </c>
      <c r="G33" s="12">
        <f t="shared" si="3"/>
        <v>341921.69545590191</v>
      </c>
      <c r="H33" s="12">
        <f t="shared" si="4"/>
        <v>223.04404754027837</v>
      </c>
    </row>
    <row r="34" spans="1:8" x14ac:dyDescent="0.35">
      <c r="A34" s="9">
        <f t="shared" si="5"/>
        <v>29</v>
      </c>
      <c r="B34" s="12">
        <v>1614.1450195</v>
      </c>
      <c r="C34" s="12">
        <v>261.550003</v>
      </c>
      <c r="D34" s="12">
        <f t="shared" si="0"/>
        <v>-553.97068838333348</v>
      </c>
      <c r="E34" s="12">
        <f t="shared" si="1"/>
        <v>-668.49024585416691</v>
      </c>
      <c r="F34" s="15">
        <f t="shared" si="2"/>
        <v>370324.00167337671</v>
      </c>
      <c r="G34" s="12">
        <f t="shared" si="3"/>
        <v>306883.52358790435</v>
      </c>
      <c r="H34" s="12">
        <f t="shared" si="4"/>
        <v>260.2473525395169</v>
      </c>
    </row>
    <row r="35" spans="1:8" x14ac:dyDescent="0.35">
      <c r="A35" s="9">
        <f t="shared" si="5"/>
        <v>30</v>
      </c>
      <c r="B35" s="12">
        <v>1618.994995</v>
      </c>
      <c r="C35" s="12">
        <v>273.3249965</v>
      </c>
      <c r="D35" s="12">
        <f t="shared" si="0"/>
        <v>-549.12071288333345</v>
      </c>
      <c r="E35" s="12">
        <f t="shared" si="1"/>
        <v>-656.71525235416686</v>
      </c>
      <c r="F35" s="15">
        <f t="shared" si="2"/>
        <v>360615.94753407832</v>
      </c>
      <c r="G35" s="12">
        <f t="shared" si="3"/>
        <v>301533.55731750035</v>
      </c>
      <c r="H35" s="12">
        <f t="shared" si="4"/>
        <v>266.11134355081072</v>
      </c>
    </row>
    <row r="36" spans="1:8" x14ac:dyDescent="0.35">
      <c r="A36" s="9">
        <f t="shared" si="5"/>
        <v>31</v>
      </c>
      <c r="B36" s="12">
        <v>1647.7550045</v>
      </c>
      <c r="C36" s="12">
        <v>290.11000050000001</v>
      </c>
      <c r="D36" s="12">
        <f t="shared" si="0"/>
        <v>-520.36070338333343</v>
      </c>
      <c r="E36" s="12">
        <f t="shared" si="1"/>
        <v>-639.93024835416691</v>
      </c>
      <c r="F36" s="15">
        <f t="shared" si="2"/>
        <v>332994.55414984556</v>
      </c>
      <c r="G36" s="12">
        <f t="shared" si="3"/>
        <v>270775.26162559749</v>
      </c>
      <c r="H36" s="12">
        <f t="shared" si="4"/>
        <v>300.88439285646677</v>
      </c>
    </row>
    <row r="37" spans="1:8" x14ac:dyDescent="0.35">
      <c r="A37" s="9">
        <f t="shared" si="5"/>
        <v>32</v>
      </c>
      <c r="B37" s="12">
        <v>1661.1950075</v>
      </c>
      <c r="C37" s="12">
        <v>292.02999899999998</v>
      </c>
      <c r="D37" s="12">
        <f t="shared" si="0"/>
        <v>-506.9207003833335</v>
      </c>
      <c r="E37" s="12">
        <f t="shared" si="1"/>
        <v>-638.01024985416689</v>
      </c>
      <c r="F37" s="15">
        <f t="shared" si="2"/>
        <v>323420.6027078199</v>
      </c>
      <c r="G37" s="12">
        <f t="shared" si="3"/>
        <v>256968.59647712938</v>
      </c>
      <c r="H37" s="12">
        <f t="shared" si="4"/>
        <v>317.134383559257</v>
      </c>
    </row>
    <row r="38" spans="1:8" x14ac:dyDescent="0.35">
      <c r="A38" s="9">
        <f t="shared" si="5"/>
        <v>33</v>
      </c>
      <c r="B38" s="12">
        <v>1658.75</v>
      </c>
      <c r="C38" s="12">
        <v>298.68501300000003</v>
      </c>
      <c r="D38" s="12">
        <f t="shared" si="0"/>
        <v>-509.36570788333347</v>
      </c>
      <c r="E38" s="12">
        <f t="shared" si="1"/>
        <v>-631.35523585416684</v>
      </c>
      <c r="F38" s="15">
        <f t="shared" si="2"/>
        <v>321590.70663670666</v>
      </c>
      <c r="G38" s="12">
        <f t="shared" si="3"/>
        <v>259453.42436748941</v>
      </c>
      <c r="H38" s="12">
        <f t="shared" si="4"/>
        <v>314.17818264596463</v>
      </c>
    </row>
    <row r="39" spans="1:8" x14ac:dyDescent="0.35">
      <c r="A39" s="9">
        <f t="shared" si="5"/>
        <v>34</v>
      </c>
      <c r="B39" s="12">
        <v>1719.4750365</v>
      </c>
      <c r="C39" s="12">
        <v>339.125</v>
      </c>
      <c r="D39" s="12">
        <f t="shared" si="0"/>
        <v>-448.64067138333348</v>
      </c>
      <c r="E39" s="12">
        <f t="shared" si="1"/>
        <v>-590.91524885416686</v>
      </c>
      <c r="F39" s="15">
        <f t="shared" si="2"/>
        <v>265108.613976583</v>
      </c>
      <c r="G39" s="12">
        <f t="shared" si="3"/>
        <v>201278.45201928823</v>
      </c>
      <c r="H39" s="12">
        <f t="shared" si="4"/>
        <v>387.59939234001104</v>
      </c>
    </row>
    <row r="40" spans="1:8" x14ac:dyDescent="0.35">
      <c r="A40" s="9">
        <f t="shared" si="5"/>
        <v>35</v>
      </c>
      <c r="B40" s="12">
        <v>1782.255005</v>
      </c>
      <c r="C40" s="12">
        <v>379.625</v>
      </c>
      <c r="D40" s="12">
        <f t="shared" si="0"/>
        <v>-385.86070288333349</v>
      </c>
      <c r="E40" s="12">
        <f t="shared" si="1"/>
        <v>-550.41524885416686</v>
      </c>
      <c r="F40" s="15">
        <f t="shared" si="2"/>
        <v>212383.61480057373</v>
      </c>
      <c r="G40" s="12">
        <f t="shared" si="3"/>
        <v>148888.48202962015</v>
      </c>
      <c r="H40" s="12">
        <f t="shared" si="4"/>
        <v>463.50517185854778</v>
      </c>
    </row>
    <row r="41" spans="1:8" x14ac:dyDescent="0.35">
      <c r="A41" s="9">
        <f t="shared" si="5"/>
        <v>36</v>
      </c>
      <c r="B41" s="12">
        <v>1827.455017</v>
      </c>
      <c r="C41" s="12">
        <v>398.89500450000003</v>
      </c>
      <c r="D41" s="12">
        <f t="shared" si="0"/>
        <v>-340.66069088333347</v>
      </c>
      <c r="E41" s="12">
        <f t="shared" si="1"/>
        <v>-531.14524435416683</v>
      </c>
      <c r="F41" s="15">
        <f t="shared" si="2"/>
        <v>180940.30590108744</v>
      </c>
      <c r="G41" s="12">
        <f t="shared" si="3"/>
        <v>116049.70631311009</v>
      </c>
      <c r="H41" s="12">
        <f t="shared" si="4"/>
        <v>518.15544052039377</v>
      </c>
    </row>
    <row r="42" spans="1:8" x14ac:dyDescent="0.35">
      <c r="A42" s="9">
        <f t="shared" si="5"/>
        <v>37</v>
      </c>
      <c r="B42" s="12">
        <v>1814.2249755</v>
      </c>
      <c r="C42" s="12">
        <v>378.74499500000002</v>
      </c>
      <c r="D42" s="12">
        <f t="shared" si="0"/>
        <v>-353.89073238333344</v>
      </c>
      <c r="E42" s="12">
        <f t="shared" si="1"/>
        <v>-551.29525385416684</v>
      </c>
      <c r="F42" s="15">
        <f t="shared" si="2"/>
        <v>195098.28114590683</v>
      </c>
      <c r="G42" s="12">
        <f t="shared" si="3"/>
        <v>125238.65046681213</v>
      </c>
      <c r="H42" s="12">
        <f t="shared" si="4"/>
        <v>502.15930931621688</v>
      </c>
    </row>
    <row r="43" spans="1:8" x14ac:dyDescent="0.35">
      <c r="A43" s="9">
        <f t="shared" si="5"/>
        <v>38</v>
      </c>
      <c r="B43" s="12">
        <v>1821.0650025</v>
      </c>
      <c r="C43" s="12">
        <v>360.5400085</v>
      </c>
      <c r="D43" s="12">
        <f t="shared" si="0"/>
        <v>-347.05070538333348</v>
      </c>
      <c r="E43" s="12">
        <f t="shared" si="1"/>
        <v>-569.50024035416686</v>
      </c>
      <c r="F43" s="15">
        <f t="shared" si="2"/>
        <v>197645.46013089156</v>
      </c>
      <c r="G43" s="12">
        <f t="shared" si="3"/>
        <v>120444.19210706934</v>
      </c>
      <c r="H43" s="12">
        <f t="shared" si="4"/>
        <v>510.42942466937848</v>
      </c>
    </row>
    <row r="44" spans="1:8" x14ac:dyDescent="0.35">
      <c r="A44" s="9">
        <f t="shared" si="5"/>
        <v>39</v>
      </c>
      <c r="B44" s="12">
        <v>1865.01001</v>
      </c>
      <c r="C44" s="12">
        <v>347.55499250000003</v>
      </c>
      <c r="D44" s="12">
        <f t="shared" si="0"/>
        <v>-303.10569788333351</v>
      </c>
      <c r="E44" s="12">
        <f t="shared" si="1"/>
        <v>-582.48525635416684</v>
      </c>
      <c r="F44" s="15">
        <f t="shared" si="2"/>
        <v>176554.60013398217</v>
      </c>
      <c r="G44" s="12">
        <f t="shared" si="3"/>
        <v>91873.064089342646</v>
      </c>
      <c r="H44" s="12">
        <f t="shared" si="4"/>
        <v>563.5622969841429</v>
      </c>
    </row>
    <row r="45" spans="1:8" x14ac:dyDescent="0.35">
      <c r="A45" s="9">
        <f t="shared" si="5"/>
        <v>40</v>
      </c>
      <c r="B45" s="12">
        <v>1878.954956</v>
      </c>
      <c r="C45" s="12">
        <v>321.11000050000001</v>
      </c>
      <c r="D45" s="12">
        <f t="shared" si="0"/>
        <v>-289.16075188333343</v>
      </c>
      <c r="E45" s="12">
        <f t="shared" si="1"/>
        <v>-608.93024835416691</v>
      </c>
      <c r="F45" s="15">
        <f t="shared" si="2"/>
        <v>176078.72845859587</v>
      </c>
      <c r="G45" s="12">
        <f t="shared" si="3"/>
        <v>83613.940429734721</v>
      </c>
      <c r="H45" s="12">
        <f t="shared" si="4"/>
        <v>580.42280236133047</v>
      </c>
    </row>
    <row r="46" spans="1:8" x14ac:dyDescent="0.35">
      <c r="A46" s="9">
        <f t="shared" si="5"/>
        <v>41</v>
      </c>
      <c r="B46" s="12">
        <v>1903.9799805</v>
      </c>
      <c r="C46" s="12">
        <v>308.33999649999998</v>
      </c>
      <c r="D46" s="12">
        <f t="shared" si="0"/>
        <v>-264.13572738333346</v>
      </c>
      <c r="E46" s="12">
        <f t="shared" si="1"/>
        <v>-621.70025235416688</v>
      </c>
      <c r="F46" s="15">
        <f t="shared" si="2"/>
        <v>164213.24836996984</v>
      </c>
      <c r="G46" s="12">
        <f t="shared" si="3"/>
        <v>69767.682480322648</v>
      </c>
      <c r="H46" s="12">
        <f t="shared" si="4"/>
        <v>610.67996937700036</v>
      </c>
    </row>
    <row r="47" spans="1:8" x14ac:dyDescent="0.35">
      <c r="A47" s="9">
        <f t="shared" si="5"/>
        <v>42</v>
      </c>
      <c r="B47" s="12">
        <v>1942.0499875</v>
      </c>
      <c r="C47" s="12">
        <v>318.68499750000001</v>
      </c>
      <c r="D47" s="12">
        <f t="shared" si="0"/>
        <v>-226.06572038333343</v>
      </c>
      <c r="E47" s="12">
        <f t="shared" si="1"/>
        <v>-611.35525135416685</v>
      </c>
      <c r="F47" s="15">
        <f t="shared" si="2"/>
        <v>138206.4653075136</v>
      </c>
      <c r="G47" s="12">
        <f t="shared" si="3"/>
        <v>51105.709932435493</v>
      </c>
      <c r="H47" s="12">
        <f t="shared" si="4"/>
        <v>656.70951712376518</v>
      </c>
    </row>
    <row r="48" spans="1:8" x14ac:dyDescent="0.35">
      <c r="A48" s="9">
        <f t="shared" si="5"/>
        <v>43</v>
      </c>
      <c r="B48" s="12">
        <v>1946.4800415</v>
      </c>
      <c r="C48" s="12">
        <v>319.42498749999999</v>
      </c>
      <c r="D48" s="12">
        <f t="shared" si="0"/>
        <v>-221.6356663833335</v>
      </c>
      <c r="E48" s="12">
        <f t="shared" si="1"/>
        <v>-610.61526135416693</v>
      </c>
      <c r="F48" s="15">
        <f t="shared" si="2"/>
        <v>135334.12035406413</v>
      </c>
      <c r="G48" s="12">
        <f t="shared" si="3"/>
        <v>49122.368613184306</v>
      </c>
      <c r="H48" s="12">
        <f t="shared" si="4"/>
        <v>662.06579095144662</v>
      </c>
    </row>
    <row r="49" spans="1:8" x14ac:dyDescent="0.35">
      <c r="A49" s="9">
        <f t="shared" si="5"/>
        <v>44</v>
      </c>
      <c r="B49" s="12">
        <v>1966.585022</v>
      </c>
      <c r="C49" s="12">
        <v>326.3650055</v>
      </c>
      <c r="D49" s="12">
        <f t="shared" si="0"/>
        <v>-201.53068588333349</v>
      </c>
      <c r="E49" s="12">
        <f t="shared" si="1"/>
        <v>-603.67524335416692</v>
      </c>
      <c r="F49" s="15">
        <f t="shared" si="2"/>
        <v>121659.08584395352</v>
      </c>
      <c r="G49" s="12">
        <f t="shared" si="3"/>
        <v>40614.617352606831</v>
      </c>
      <c r="H49" s="12">
        <f t="shared" si="4"/>
        <v>686.37424878473621</v>
      </c>
    </row>
    <row r="50" spans="1:8" x14ac:dyDescent="0.35">
      <c r="A50" s="9">
        <f t="shared" si="5"/>
        <v>45</v>
      </c>
      <c r="B50" s="12">
        <v>1988.1799925</v>
      </c>
      <c r="C50" s="12">
        <v>331.21000650000002</v>
      </c>
      <c r="D50" s="12">
        <f t="shared" si="0"/>
        <v>-179.93571538333345</v>
      </c>
      <c r="E50" s="12">
        <f t="shared" si="1"/>
        <v>-598.83024235416678</v>
      </c>
      <c r="F50" s="15">
        <f t="shared" si="2"/>
        <v>107750.94805117194</v>
      </c>
      <c r="G50" s="12">
        <f t="shared" si="3"/>
        <v>32376.861670511978</v>
      </c>
      <c r="H50" s="12">
        <f t="shared" si="4"/>
        <v>712.48421839203729</v>
      </c>
    </row>
    <row r="51" spans="1:8" x14ac:dyDescent="0.35">
      <c r="A51" s="9">
        <f t="shared" si="5"/>
        <v>46</v>
      </c>
      <c r="B51" s="12">
        <v>1994.744995</v>
      </c>
      <c r="C51" s="12">
        <v>313.75</v>
      </c>
      <c r="D51" s="12">
        <f t="shared" si="0"/>
        <v>-173.37071288333345</v>
      </c>
      <c r="E51" s="12">
        <f t="shared" si="1"/>
        <v>-616.29024885416686</v>
      </c>
      <c r="F51" s="15">
        <f t="shared" si="2"/>
        <v>106846.67978689389</v>
      </c>
      <c r="G51" s="12">
        <f t="shared" si="3"/>
        <v>30057.404085675244</v>
      </c>
      <c r="H51" s="12">
        <f t="shared" si="4"/>
        <v>720.42180810751506</v>
      </c>
    </row>
    <row r="52" spans="1:8" x14ac:dyDescent="0.35">
      <c r="A52" s="9">
        <f t="shared" si="5"/>
        <v>47</v>
      </c>
      <c r="B52" s="12">
        <v>2042.88501</v>
      </c>
      <c r="C52" s="12">
        <v>322.44000249999999</v>
      </c>
      <c r="D52" s="12">
        <f t="shared" si="0"/>
        <v>-125.23069788333351</v>
      </c>
      <c r="E52" s="12">
        <f t="shared" si="1"/>
        <v>-607.60024635416687</v>
      </c>
      <c r="F52" s="15">
        <f t="shared" si="2"/>
        <v>76090.202885017687</v>
      </c>
      <c r="G52" s="12">
        <f t="shared" si="3"/>
        <v>15682.727692346751</v>
      </c>
      <c r="H52" s="12">
        <f t="shared" si="4"/>
        <v>778.62676506936941</v>
      </c>
    </row>
    <row r="53" spans="1:8" x14ac:dyDescent="0.35">
      <c r="A53" s="9">
        <f t="shared" si="5"/>
        <v>48</v>
      </c>
      <c r="B53" s="12">
        <v>2062.3399654999998</v>
      </c>
      <c r="C53" s="12">
        <v>324.23500050000001</v>
      </c>
      <c r="D53" s="12">
        <f t="shared" si="0"/>
        <v>-105.77574238333364</v>
      </c>
      <c r="E53" s="12">
        <f t="shared" si="1"/>
        <v>-605.80524835416691</v>
      </c>
      <c r="F53" s="15">
        <f t="shared" si="2"/>
        <v>64079.49988438181</v>
      </c>
      <c r="G53" s="12">
        <f t="shared" si="3"/>
        <v>11188.507676745363</v>
      </c>
      <c r="H53" s="12">
        <f t="shared" si="4"/>
        <v>802.149293003195</v>
      </c>
    </row>
    <row r="54" spans="1:8" x14ac:dyDescent="0.35">
      <c r="A54" s="9">
        <f t="shared" si="5"/>
        <v>49</v>
      </c>
      <c r="B54" s="12">
        <v>2026.9449460000001</v>
      </c>
      <c r="C54" s="12">
        <v>333.55499300000002</v>
      </c>
      <c r="D54" s="12">
        <f t="shared" si="0"/>
        <v>-141.1707618833334</v>
      </c>
      <c r="E54" s="12">
        <f t="shared" si="1"/>
        <v>-596.48525585416678</v>
      </c>
      <c r="F54" s="15">
        <f t="shared" si="2"/>
        <v>84206.278021107777</v>
      </c>
      <c r="G54" s="12">
        <f t="shared" si="3"/>
        <v>19929.184010720819</v>
      </c>
      <c r="H54" s="12">
        <f t="shared" si="4"/>
        <v>759.35400956463627</v>
      </c>
    </row>
    <row r="55" spans="1:8" x14ac:dyDescent="0.35">
      <c r="A55" s="9">
        <f t="shared" si="5"/>
        <v>50</v>
      </c>
      <c r="B55" s="12">
        <v>2050.5850220000002</v>
      </c>
      <c r="C55" s="12">
        <v>365.10499600000003</v>
      </c>
      <c r="D55" s="12">
        <f t="shared" si="0"/>
        <v>-117.53068588333326</v>
      </c>
      <c r="E55" s="12">
        <f t="shared" si="1"/>
        <v>-564.93525285416683</v>
      </c>
      <c r="F55" s="15">
        <f t="shared" si="2"/>
        <v>66397.227747624536</v>
      </c>
      <c r="G55" s="12">
        <f t="shared" si="3"/>
        <v>13813.462124206753</v>
      </c>
      <c r="H55" s="12">
        <f t="shared" si="4"/>
        <v>787.93666800699384</v>
      </c>
    </row>
    <row r="56" spans="1:8" x14ac:dyDescent="0.35">
      <c r="A56" s="9">
        <f t="shared" si="5"/>
        <v>51</v>
      </c>
      <c r="B56" s="12">
        <v>2086.5599364999998</v>
      </c>
      <c r="C56" s="12">
        <v>376.47500600000001</v>
      </c>
      <c r="D56" s="12">
        <f t="shared" si="0"/>
        <v>-81.555771383333649</v>
      </c>
      <c r="E56" s="12">
        <f t="shared" si="1"/>
        <v>-553.56524285416685</v>
      </c>
      <c r="F56" s="15">
        <f t="shared" si="2"/>
        <v>45146.440391974</v>
      </c>
      <c r="G56" s="12">
        <f t="shared" si="3"/>
        <v>6651.3438459305835</v>
      </c>
      <c r="H56" s="12">
        <f t="shared" si="4"/>
        <v>831.43308881572966</v>
      </c>
    </row>
    <row r="57" spans="1:8" x14ac:dyDescent="0.35">
      <c r="A57" s="9">
        <f t="shared" si="5"/>
        <v>52</v>
      </c>
      <c r="B57" s="12">
        <v>2076.5699464999998</v>
      </c>
      <c r="C57" s="12">
        <v>396.94000249999999</v>
      </c>
      <c r="D57" s="12">
        <f t="shared" si="0"/>
        <v>-91.545761383333684</v>
      </c>
      <c r="E57" s="12">
        <f t="shared" si="1"/>
        <v>-533.10024635416687</v>
      </c>
      <c r="F57" s="15">
        <f t="shared" si="2"/>
        <v>48803.067946134965</v>
      </c>
      <c r="G57" s="12">
        <f t="shared" si="3"/>
        <v>8380.6264272542685</v>
      </c>
      <c r="H57" s="12">
        <f t="shared" si="4"/>
        <v>819.35442747756088</v>
      </c>
    </row>
    <row r="58" spans="1:8" x14ac:dyDescent="0.35">
      <c r="A58" s="9">
        <f t="shared" si="5"/>
        <v>53</v>
      </c>
      <c r="B58" s="12">
        <v>2097.384888</v>
      </c>
      <c r="C58" s="12">
        <v>426.52500900000001</v>
      </c>
      <c r="D58" s="12">
        <f t="shared" si="0"/>
        <v>-70.730819883333425</v>
      </c>
      <c r="E58" s="12">
        <f t="shared" si="1"/>
        <v>-503.51523985416685</v>
      </c>
      <c r="F58" s="15">
        <f t="shared" si="2"/>
        <v>35614.045738638502</v>
      </c>
      <c r="G58" s="12">
        <f t="shared" si="3"/>
        <v>5002.8488813685553</v>
      </c>
      <c r="H58" s="12">
        <f t="shared" si="4"/>
        <v>844.5212824145824</v>
      </c>
    </row>
    <row r="59" spans="1:8" x14ac:dyDescent="0.35">
      <c r="A59" s="9">
        <f t="shared" si="5"/>
        <v>54</v>
      </c>
      <c r="B59" s="12">
        <v>2085.875</v>
      </c>
      <c r="C59" s="12">
        <v>432.24499500000002</v>
      </c>
      <c r="D59" s="12">
        <f t="shared" si="0"/>
        <v>-82.240707883333471</v>
      </c>
      <c r="E59" s="12">
        <f t="shared" si="1"/>
        <v>-497.79525385416684</v>
      </c>
      <c r="F59" s="15">
        <f t="shared" si="2"/>
        <v>40939.034057930367</v>
      </c>
      <c r="G59" s="12">
        <f t="shared" si="3"/>
        <v>6763.5340331517882</v>
      </c>
      <c r="H59" s="12">
        <f t="shared" si="4"/>
        <v>830.6049482448534</v>
      </c>
    </row>
    <row r="60" spans="1:8" x14ac:dyDescent="0.35">
      <c r="A60" s="9">
        <f t="shared" si="5"/>
        <v>55</v>
      </c>
      <c r="B60" s="12">
        <v>2085.420044</v>
      </c>
      <c r="C60" s="12">
        <v>487.75001500000002</v>
      </c>
      <c r="D60" s="12">
        <f t="shared" si="0"/>
        <v>-82.695663883333509</v>
      </c>
      <c r="E60" s="12">
        <f t="shared" si="1"/>
        <v>-442.29023385416684</v>
      </c>
      <c r="F60" s="15">
        <f t="shared" si="2"/>
        <v>36575.48451768516</v>
      </c>
      <c r="G60" s="12">
        <f t="shared" si="3"/>
        <v>6838.5728251052706</v>
      </c>
      <c r="H60" s="12">
        <f t="shared" si="4"/>
        <v>830.05487167342835</v>
      </c>
    </row>
    <row r="61" spans="1:8" x14ac:dyDescent="0.35">
      <c r="A61" s="9">
        <f t="shared" si="5"/>
        <v>56</v>
      </c>
      <c r="B61" s="12">
        <v>2038.335022</v>
      </c>
      <c r="C61" s="12">
        <v>525.17001349999998</v>
      </c>
      <c r="D61" s="12">
        <f t="shared" si="0"/>
        <v>-129.78068588333349</v>
      </c>
      <c r="E61" s="12">
        <f t="shared" si="1"/>
        <v>-404.87023535416688</v>
      </c>
      <c r="F61" s="15">
        <f t="shared" si="2"/>
        <v>52544.336838010437</v>
      </c>
      <c r="G61" s="12">
        <f t="shared" si="3"/>
        <v>16843.026428348476</v>
      </c>
      <c r="H61" s="12">
        <f t="shared" si="4"/>
        <v>773.12548187041421</v>
      </c>
    </row>
    <row r="62" spans="1:8" x14ac:dyDescent="0.35">
      <c r="A62" s="9">
        <f t="shared" si="5"/>
        <v>57</v>
      </c>
      <c r="B62" s="12">
        <v>1945.0599975</v>
      </c>
      <c r="C62" s="12">
        <v>505.51501500000001</v>
      </c>
      <c r="D62" s="12">
        <f t="shared" si="0"/>
        <v>-223.05571038333346</v>
      </c>
      <c r="E62" s="12">
        <f t="shared" si="1"/>
        <v>-424.52523385416686</v>
      </c>
      <c r="F62" s="15">
        <f t="shared" si="2"/>
        <v>94692.777612991951</v>
      </c>
      <c r="G62" s="12">
        <f t="shared" si="3"/>
        <v>49753.849934613536</v>
      </c>
      <c r="H62" s="12">
        <f t="shared" si="4"/>
        <v>660.3488492366605</v>
      </c>
    </row>
    <row r="63" spans="1:8" x14ac:dyDescent="0.35">
      <c r="A63" s="9">
        <f t="shared" si="5"/>
        <v>58</v>
      </c>
      <c r="B63" s="12">
        <v>1999.5050655</v>
      </c>
      <c r="C63" s="12">
        <v>568.45001200000002</v>
      </c>
      <c r="D63" s="12">
        <f t="shared" si="0"/>
        <v>-168.61064238333347</v>
      </c>
      <c r="E63" s="12">
        <f t="shared" si="1"/>
        <v>-361.59023685416685</v>
      </c>
      <c r="F63" s="15">
        <f t="shared" si="2"/>
        <v>60967.962115522772</v>
      </c>
      <c r="G63" s="12">
        <f t="shared" si="3"/>
        <v>28429.548724920369</v>
      </c>
      <c r="H63" s="12">
        <f t="shared" si="4"/>
        <v>726.17709710333065</v>
      </c>
    </row>
    <row r="64" spans="1:8" x14ac:dyDescent="0.35">
      <c r="A64" s="9">
        <f t="shared" si="5"/>
        <v>59</v>
      </c>
      <c r="B64" s="12">
        <v>2080.584961</v>
      </c>
      <c r="C64" s="12">
        <v>645.96499649999998</v>
      </c>
      <c r="D64" s="12">
        <f t="shared" si="0"/>
        <v>-87.53074688333345</v>
      </c>
      <c r="E64" s="12">
        <f t="shared" si="1"/>
        <v>-284.07525235416688</v>
      </c>
      <c r="F64" s="15">
        <f t="shared" si="2"/>
        <v>24865.319009631654</v>
      </c>
      <c r="G64" s="12">
        <f t="shared" si="3"/>
        <v>7661.6316499541881</v>
      </c>
      <c r="H64" s="12">
        <f t="shared" si="4"/>
        <v>824.2088868327096</v>
      </c>
    </row>
    <row r="65" spans="1:8" x14ac:dyDescent="0.35">
      <c r="A65" s="9">
        <f t="shared" si="5"/>
        <v>60</v>
      </c>
      <c r="B65" s="12">
        <v>2063.4349364999998</v>
      </c>
      <c r="C65" s="12">
        <v>674.82000749999997</v>
      </c>
      <c r="D65" s="12">
        <f t="shared" si="0"/>
        <v>-104.68077138333365</v>
      </c>
      <c r="E65" s="12">
        <f t="shared" si="1"/>
        <v>-255.22024135416689</v>
      </c>
      <c r="F65" s="15">
        <f t="shared" si="2"/>
        <v>26716.651737594781</v>
      </c>
      <c r="G65" s="12">
        <f t="shared" si="3"/>
        <v>10958.063897409766</v>
      </c>
      <c r="H65" s="12">
        <f t="shared" si="4"/>
        <v>803.47319661912616</v>
      </c>
    </row>
    <row r="66" spans="1:8" x14ac:dyDescent="0.35">
      <c r="A66" s="9">
        <f t="shared" si="5"/>
        <v>61</v>
      </c>
      <c r="B66" s="12">
        <v>1989.2199705</v>
      </c>
      <c r="C66" s="12">
        <v>621.64498900000001</v>
      </c>
      <c r="D66" s="12">
        <f t="shared" si="0"/>
        <v>-178.89573738333343</v>
      </c>
      <c r="E66" s="12">
        <f t="shared" si="1"/>
        <v>-308.39525985416685</v>
      </c>
      <c r="F66" s="15">
        <f t="shared" si="2"/>
        <v>55170.597417135905</v>
      </c>
      <c r="G66" s="12">
        <f t="shared" si="3"/>
        <v>32003.684853926599</v>
      </c>
      <c r="H66" s="12">
        <f t="shared" si="4"/>
        <v>713.74163126844087</v>
      </c>
    </row>
    <row r="67" spans="1:8" x14ac:dyDescent="0.35">
      <c r="A67" s="9">
        <f t="shared" si="5"/>
        <v>62</v>
      </c>
      <c r="B67" s="12">
        <v>1934.5849605000001</v>
      </c>
      <c r="C67" s="12">
        <v>565.33502199999998</v>
      </c>
      <c r="D67" s="12">
        <f t="shared" si="0"/>
        <v>-233.53074738333339</v>
      </c>
      <c r="E67" s="12">
        <f t="shared" si="1"/>
        <v>-364.70522685416688</v>
      </c>
      <c r="F67" s="15">
        <f t="shared" si="2"/>
        <v>85169.884201861743</v>
      </c>
      <c r="G67" s="12">
        <f t="shared" si="3"/>
        <v>54536.609973418279</v>
      </c>
      <c r="H67" s="12">
        <f t="shared" si="4"/>
        <v>647.68372900853365</v>
      </c>
    </row>
    <row r="68" spans="1:8" x14ac:dyDescent="0.35">
      <c r="A68" s="9">
        <f t="shared" si="5"/>
        <v>63</v>
      </c>
      <c r="B68" s="12">
        <v>1998.414978</v>
      </c>
      <c r="C68" s="12">
        <v>574.96499649999998</v>
      </c>
      <c r="D68" s="12">
        <f t="shared" si="0"/>
        <v>-169.70072988333345</v>
      </c>
      <c r="E68" s="12">
        <f t="shared" si="1"/>
        <v>-355.07525235416688</v>
      </c>
      <c r="F68" s="15">
        <f t="shared" si="2"/>
        <v>60256.529488010936</v>
      </c>
      <c r="G68" s="12">
        <f t="shared" si="3"/>
        <v>28798.337722936103</v>
      </c>
      <c r="H68" s="12">
        <f t="shared" si="4"/>
        <v>724.85909801209345</v>
      </c>
    </row>
    <row r="69" spans="1:8" x14ac:dyDescent="0.35">
      <c r="A69" s="9">
        <f t="shared" si="5"/>
        <v>64</v>
      </c>
      <c r="B69" s="12">
        <v>2060.9600829999999</v>
      </c>
      <c r="C69" s="12">
        <v>625.0400085</v>
      </c>
      <c r="D69" s="12">
        <f t="shared" si="0"/>
        <v>-107.15562488333353</v>
      </c>
      <c r="E69" s="12">
        <f t="shared" si="1"/>
        <v>-305.00024035416686</v>
      </c>
      <c r="F69" s="15">
        <f t="shared" si="2"/>
        <v>32682.49134471767</v>
      </c>
      <c r="G69" s="12">
        <f t="shared" si="3"/>
        <v>11482.327944137687</v>
      </c>
      <c r="H69" s="12">
        <f t="shared" si="4"/>
        <v>800.48090961102298</v>
      </c>
    </row>
    <row r="70" spans="1:8" x14ac:dyDescent="0.35">
      <c r="A70" s="9">
        <f t="shared" si="5"/>
        <v>65</v>
      </c>
      <c r="B70" s="12">
        <v>2082.0599364999998</v>
      </c>
      <c r="C70" s="12">
        <v>693.35498050000001</v>
      </c>
      <c r="D70" s="12">
        <f t="shared" si="0"/>
        <v>-86.055771383333649</v>
      </c>
      <c r="E70" s="12">
        <f t="shared" si="1"/>
        <v>-236.68526835416685</v>
      </c>
      <c r="F70" s="15">
        <f t="shared" si="2"/>
        <v>20368.133343289159</v>
      </c>
      <c r="G70" s="12">
        <f t="shared" si="3"/>
        <v>7405.5957883805868</v>
      </c>
      <c r="H70" s="12">
        <f t="shared" si="4"/>
        <v>825.99224492882286</v>
      </c>
    </row>
    <row r="71" spans="1:8" x14ac:dyDescent="0.35">
      <c r="A71" s="9">
        <f t="shared" si="5"/>
        <v>66</v>
      </c>
      <c r="B71" s="12">
        <v>2096.400024</v>
      </c>
      <c r="C71" s="12">
        <v>718.26000950000002</v>
      </c>
      <c r="D71" s="12">
        <f t="shared" ref="D71:D125" si="6">B71-$B$127</f>
        <v>-71.71568388333344</v>
      </c>
      <c r="E71" s="12">
        <f t="shared" ref="E71:E125" si="7">C71-$C$127</f>
        <v>-211.78023935416684</v>
      </c>
      <c r="F71" s="15">
        <f t="shared" ref="F71:F125" si="8">D71*E71</f>
        <v>15187.964698260121</v>
      </c>
      <c r="G71" s="12">
        <f t="shared" ref="G71:G125" si="9">D71^2</f>
        <v>5143.139314854212</v>
      </c>
      <c r="H71" s="12">
        <f t="shared" ref="H71:H125" si="10">$C$133+$B$133*B71</f>
        <v>843.33050657595231</v>
      </c>
    </row>
    <row r="72" spans="1:8" x14ac:dyDescent="0.35">
      <c r="A72" s="9">
        <f t="shared" ref="A72:A125" si="11">A71+1</f>
        <v>67</v>
      </c>
      <c r="B72" s="12">
        <v>2136.4700929999999</v>
      </c>
      <c r="C72" s="12">
        <v>738.06500249999999</v>
      </c>
      <c r="D72" s="12">
        <f t="shared" si="6"/>
        <v>-31.645614883333565</v>
      </c>
      <c r="E72" s="12">
        <f t="shared" si="7"/>
        <v>-191.97524635416687</v>
      </c>
      <c r="F72" s="15">
        <f t="shared" si="8"/>
        <v>6075.1747132570508</v>
      </c>
      <c r="G72" s="12">
        <f t="shared" si="9"/>
        <v>1001.4449413442628</v>
      </c>
      <c r="H72" s="12">
        <f t="shared" si="10"/>
        <v>891.77828212408076</v>
      </c>
    </row>
    <row r="73" spans="1:8" x14ac:dyDescent="0.35">
      <c r="A73" s="9">
        <f t="shared" si="11"/>
        <v>68</v>
      </c>
      <c r="B73" s="12">
        <v>2172.0499264999999</v>
      </c>
      <c r="C73" s="12">
        <v>764.51498400000003</v>
      </c>
      <c r="D73" s="12">
        <f t="shared" si="6"/>
        <v>3.9342186166663851</v>
      </c>
      <c r="E73" s="12">
        <f t="shared" si="7"/>
        <v>-165.52526485416683</v>
      </c>
      <c r="F73" s="15">
        <f t="shared" si="8"/>
        <v>-651.21257851789721</v>
      </c>
      <c r="G73" s="12">
        <f t="shared" si="9"/>
        <v>15.478076123724364</v>
      </c>
      <c r="H73" s="12">
        <f t="shared" si="10"/>
        <v>934.79701981199878</v>
      </c>
    </row>
    <row r="74" spans="1:8" x14ac:dyDescent="0.35">
      <c r="A74" s="9">
        <f t="shared" si="11"/>
        <v>69</v>
      </c>
      <c r="B74" s="12">
        <v>2169.8000489999999</v>
      </c>
      <c r="C74" s="12">
        <v>804.10501099999999</v>
      </c>
      <c r="D74" s="12">
        <f t="shared" si="6"/>
        <v>1.6843411166664737</v>
      </c>
      <c r="E74" s="12">
        <f t="shared" si="7"/>
        <v>-125.93523785416687</v>
      </c>
      <c r="F74" s="15">
        <f t="shared" si="8"/>
        <v>-212.11789915494541</v>
      </c>
      <c r="G74" s="12">
        <f t="shared" si="9"/>
        <v>2.8370049972932634</v>
      </c>
      <c r="H74" s="12">
        <f t="shared" si="10"/>
        <v>932.07674598040694</v>
      </c>
    </row>
    <row r="75" spans="1:8" x14ac:dyDescent="0.35">
      <c r="A75" s="9">
        <f t="shared" si="11"/>
        <v>70</v>
      </c>
      <c r="B75" s="12">
        <v>2145.23999</v>
      </c>
      <c r="C75" s="12">
        <v>812.91000350000002</v>
      </c>
      <c r="D75" s="12">
        <f t="shared" si="6"/>
        <v>-22.875717883333436</v>
      </c>
      <c r="E75" s="12">
        <f t="shared" si="7"/>
        <v>-117.13024535416685</v>
      </c>
      <c r="F75" s="15">
        <f t="shared" si="8"/>
        <v>2679.4384483275476</v>
      </c>
      <c r="G75" s="12">
        <f t="shared" si="9"/>
        <v>523.29846867786125</v>
      </c>
      <c r="H75" s="12">
        <f t="shared" si="10"/>
        <v>902.38175778658115</v>
      </c>
    </row>
    <row r="76" spans="1:8" x14ac:dyDescent="0.35">
      <c r="A76" s="9">
        <f t="shared" si="11"/>
        <v>71</v>
      </c>
      <c r="B76" s="12">
        <v>2163.7449955000002</v>
      </c>
      <c r="C76" s="12">
        <v>774.78500350000002</v>
      </c>
      <c r="D76" s="12">
        <f t="shared" si="6"/>
        <v>-4.3707123833332844</v>
      </c>
      <c r="E76" s="12">
        <f t="shared" si="7"/>
        <v>-155.25524535416685</v>
      </c>
      <c r="F76" s="15">
        <f t="shared" si="8"/>
        <v>678.5760234469044</v>
      </c>
      <c r="G76" s="12">
        <f t="shared" si="9"/>
        <v>19.103126737822919</v>
      </c>
      <c r="H76" s="12">
        <f t="shared" si="10"/>
        <v>924.75572357588089</v>
      </c>
    </row>
    <row r="77" spans="1:8" x14ac:dyDescent="0.35">
      <c r="A77" s="9">
        <f t="shared" si="11"/>
        <v>72</v>
      </c>
      <c r="B77" s="12">
        <v>2219.5</v>
      </c>
      <c r="C77" s="12">
        <v>760.53497300000004</v>
      </c>
      <c r="D77" s="12">
        <f t="shared" si="6"/>
        <v>51.384292116666529</v>
      </c>
      <c r="E77" s="12">
        <f t="shared" si="7"/>
        <v>-169.50527585416683</v>
      </c>
      <c r="F77" s="15">
        <f t="shared" si="8"/>
        <v>-8709.9086098066491</v>
      </c>
      <c r="G77" s="12">
        <f t="shared" si="9"/>
        <v>2640.3454763309178</v>
      </c>
      <c r="H77" s="12">
        <f t="shared" si="10"/>
        <v>992.16778477549769</v>
      </c>
    </row>
    <row r="78" spans="1:8" x14ac:dyDescent="0.35">
      <c r="A78" s="9">
        <f t="shared" si="11"/>
        <v>73</v>
      </c>
      <c r="B78" s="12">
        <v>2265.2200925000002</v>
      </c>
      <c r="C78" s="12">
        <v>790.69998150000004</v>
      </c>
      <c r="D78" s="12">
        <f t="shared" si="6"/>
        <v>97.104384616666721</v>
      </c>
      <c r="E78" s="12">
        <f t="shared" si="7"/>
        <v>-139.34026735416683</v>
      </c>
      <c r="F78" s="15">
        <f t="shared" si="8"/>
        <v>-13530.550913748186</v>
      </c>
      <c r="G78" s="12">
        <f t="shared" si="9"/>
        <v>9429.2615117815403</v>
      </c>
      <c r="H78" s="12">
        <f t="shared" si="10"/>
        <v>1047.4468705060385</v>
      </c>
    </row>
    <row r="79" spans="1:8" x14ac:dyDescent="0.35">
      <c r="A79" s="9">
        <f t="shared" si="11"/>
        <v>74</v>
      </c>
      <c r="B79" s="12">
        <v>2324.6149905000002</v>
      </c>
      <c r="C79" s="12">
        <v>837.125</v>
      </c>
      <c r="D79" s="12">
        <f t="shared" si="6"/>
        <v>156.49928261666673</v>
      </c>
      <c r="E79" s="12">
        <f t="shared" si="7"/>
        <v>-92.915248854166862</v>
      </c>
      <c r="F79" s="15">
        <f t="shared" si="8"/>
        <v>-14541.169789826179</v>
      </c>
      <c r="G79" s="12">
        <f t="shared" si="9"/>
        <v>24492.025459531327</v>
      </c>
      <c r="H79" s="12">
        <f t="shared" si="10"/>
        <v>1119.2598411053145</v>
      </c>
    </row>
    <row r="80" spans="1:8" x14ac:dyDescent="0.35">
      <c r="A80" s="9">
        <f t="shared" si="11"/>
        <v>75</v>
      </c>
      <c r="B80" s="12">
        <v>2371.424927</v>
      </c>
      <c r="C80" s="12">
        <v>869.794983</v>
      </c>
      <c r="D80" s="12">
        <f t="shared" si="6"/>
        <v>203.30921911666655</v>
      </c>
      <c r="E80" s="12">
        <f t="shared" si="7"/>
        <v>-60.24526585416686</v>
      </c>
      <c r="F80" s="15">
        <f t="shared" si="8"/>
        <v>-12248.417956286639</v>
      </c>
      <c r="G80" s="12">
        <f t="shared" si="9"/>
        <v>41334.638577828729</v>
      </c>
      <c r="H80" s="12">
        <f t="shared" si="10"/>
        <v>1175.8566315169842</v>
      </c>
    </row>
    <row r="81" spans="1:8" x14ac:dyDescent="0.35">
      <c r="A81" s="9">
        <f t="shared" si="11"/>
        <v>76</v>
      </c>
      <c r="B81" s="12">
        <v>2373.2700195000002</v>
      </c>
      <c r="C81" s="12">
        <v>906.49499500000002</v>
      </c>
      <c r="D81" s="12">
        <f t="shared" si="6"/>
        <v>205.15431161666675</v>
      </c>
      <c r="E81" s="12">
        <f t="shared" si="7"/>
        <v>-23.545253854166845</v>
      </c>
      <c r="F81" s="15">
        <f t="shared" si="8"/>
        <v>-4830.410346291269</v>
      </c>
      <c r="G81" s="12">
        <f t="shared" si="9"/>
        <v>42088.291574908406</v>
      </c>
      <c r="H81" s="12">
        <f t="shared" si="10"/>
        <v>1178.0874893501846</v>
      </c>
    </row>
    <row r="82" spans="1:8" x14ac:dyDescent="0.35">
      <c r="A82" s="9">
        <f t="shared" si="11"/>
        <v>77</v>
      </c>
      <c r="B82" s="12">
        <v>2400.1500245000002</v>
      </c>
      <c r="C82" s="12">
        <v>961.2099915</v>
      </c>
      <c r="D82" s="12">
        <f t="shared" si="6"/>
        <v>232.03431661666673</v>
      </c>
      <c r="E82" s="12">
        <f t="shared" si="7"/>
        <v>31.169742645833139</v>
      </c>
      <c r="F82" s="15">
        <f t="shared" si="8"/>
        <v>7232.4499339432659</v>
      </c>
      <c r="G82" s="12">
        <f t="shared" si="9"/>
        <v>53839.924087763538</v>
      </c>
      <c r="H82" s="12">
        <f t="shared" si="10"/>
        <v>1210.5874695466891</v>
      </c>
    </row>
    <row r="83" spans="1:8" x14ac:dyDescent="0.35">
      <c r="A83" s="9">
        <f t="shared" si="11"/>
        <v>78</v>
      </c>
      <c r="B83" s="12">
        <v>2419.5299070000001</v>
      </c>
      <c r="C83" s="12">
        <v>983.29501349999998</v>
      </c>
      <c r="D83" s="12">
        <f t="shared" si="6"/>
        <v>251.41419911666662</v>
      </c>
      <c r="E83" s="12">
        <f t="shared" si="7"/>
        <v>53.25476464583312</v>
      </c>
      <c r="F83" s="15">
        <f t="shared" si="8"/>
        <v>13389.004002578706</v>
      </c>
      <c r="G83" s="12">
        <f t="shared" si="9"/>
        <v>63209.09951747489</v>
      </c>
      <c r="H83" s="12">
        <f t="shared" si="10"/>
        <v>1234.0192284864879</v>
      </c>
    </row>
    <row r="84" spans="1:8" x14ac:dyDescent="0.35">
      <c r="A84" s="9">
        <f t="shared" si="11"/>
        <v>79</v>
      </c>
      <c r="B84" s="12">
        <v>2450.844971</v>
      </c>
      <c r="C84" s="12">
        <v>980.28500350000002</v>
      </c>
      <c r="D84" s="12">
        <f t="shared" si="6"/>
        <v>282.72926311666652</v>
      </c>
      <c r="E84" s="12">
        <f t="shared" si="7"/>
        <v>50.244754645833154</v>
      </c>
      <c r="F84" s="15">
        <f t="shared" si="8"/>
        <v>14205.662456494114</v>
      </c>
      <c r="G84" s="12">
        <f t="shared" si="9"/>
        <v>79935.83622249325</v>
      </c>
      <c r="H84" s="12">
        <f t="shared" si="10"/>
        <v>1271.8815339381522</v>
      </c>
    </row>
    <row r="85" spans="1:8" x14ac:dyDescent="0.35">
      <c r="A85" s="9">
        <f t="shared" si="11"/>
        <v>80</v>
      </c>
      <c r="B85" s="12">
        <v>2474.375</v>
      </c>
      <c r="C85" s="12">
        <v>988.35498050000001</v>
      </c>
      <c r="D85" s="12">
        <f t="shared" si="6"/>
        <v>306.25929211666653</v>
      </c>
      <c r="E85" s="12">
        <f t="shared" si="7"/>
        <v>58.314731645833149</v>
      </c>
      <c r="F85" s="15">
        <f t="shared" si="8"/>
        <v>17859.428433826233</v>
      </c>
      <c r="G85" s="12">
        <f t="shared" si="9"/>
        <v>93794.754007801675</v>
      </c>
      <c r="H85" s="12">
        <f t="shared" si="10"/>
        <v>1300.3311371477935</v>
      </c>
    </row>
    <row r="86" spans="1:8" x14ac:dyDescent="0.35">
      <c r="A86" s="9">
        <f t="shared" si="11"/>
        <v>81</v>
      </c>
      <c r="B86" s="12">
        <v>2496.8900144999998</v>
      </c>
      <c r="C86" s="12">
        <v>972.77499399999999</v>
      </c>
      <c r="D86" s="12">
        <f t="shared" si="6"/>
        <v>328.77430661666631</v>
      </c>
      <c r="E86" s="12">
        <f t="shared" si="7"/>
        <v>42.734745145833131</v>
      </c>
      <c r="F86" s="15">
        <f t="shared" si="8"/>
        <v>14050.086203761233</v>
      </c>
      <c r="G86" s="12">
        <f t="shared" si="9"/>
        <v>108092.54469126971</v>
      </c>
      <c r="H86" s="12">
        <f t="shared" si="10"/>
        <v>1327.5535102602239</v>
      </c>
    </row>
    <row r="87" spans="1:8" x14ac:dyDescent="0.35">
      <c r="A87" s="9">
        <f t="shared" si="11"/>
        <v>82</v>
      </c>
      <c r="B87" s="12">
        <v>2548.2299804999998</v>
      </c>
      <c r="C87" s="12">
        <v>1034.6400145</v>
      </c>
      <c r="D87" s="12">
        <f t="shared" si="6"/>
        <v>380.11427261666631</v>
      </c>
      <c r="E87" s="12">
        <f t="shared" si="7"/>
        <v>104.59976564583314</v>
      </c>
      <c r="F87" s="15">
        <f t="shared" si="8"/>
        <v>39759.863834339631</v>
      </c>
      <c r="G87" s="12">
        <f t="shared" si="9"/>
        <v>144486.86024689733</v>
      </c>
      <c r="H87" s="12">
        <f t="shared" si="10"/>
        <v>1389.6274525191343</v>
      </c>
    </row>
    <row r="88" spans="1:8" x14ac:dyDescent="0.35">
      <c r="A88" s="9">
        <f t="shared" si="11"/>
        <v>83</v>
      </c>
      <c r="B88" s="12">
        <v>2584.0250245000002</v>
      </c>
      <c r="C88" s="12">
        <v>1141.075012</v>
      </c>
      <c r="D88" s="12">
        <f t="shared" si="6"/>
        <v>415.90931661666673</v>
      </c>
      <c r="E88" s="12">
        <f t="shared" si="7"/>
        <v>211.03476314583315</v>
      </c>
      <c r="F88" s="15">
        <f t="shared" si="8"/>
        <v>87771.324122343591</v>
      </c>
      <c r="G88" s="12">
        <f t="shared" si="9"/>
        <v>172980.55964854272</v>
      </c>
      <c r="H88" s="12">
        <f t="shared" si="10"/>
        <v>1432.9063961477909</v>
      </c>
    </row>
    <row r="89" spans="1:8" x14ac:dyDescent="0.35">
      <c r="A89" s="9">
        <f t="shared" si="11"/>
        <v>84</v>
      </c>
      <c r="B89" s="12">
        <v>2659.3551025000002</v>
      </c>
      <c r="C89" s="12">
        <v>1170.76001</v>
      </c>
      <c r="D89" s="12">
        <f t="shared" si="6"/>
        <v>491.23939461666669</v>
      </c>
      <c r="E89" s="12">
        <f t="shared" si="7"/>
        <v>240.7197611458331</v>
      </c>
      <c r="F89" s="15">
        <f t="shared" si="8"/>
        <v>118251.02973754765</v>
      </c>
      <c r="G89" s="12">
        <f t="shared" si="9"/>
        <v>241316.14282334916</v>
      </c>
      <c r="H89" s="12">
        <f t="shared" si="10"/>
        <v>1523.9862171225691</v>
      </c>
    </row>
    <row r="90" spans="1:8" x14ac:dyDescent="0.35">
      <c r="A90" s="9">
        <f t="shared" si="11"/>
        <v>85</v>
      </c>
      <c r="B90" s="12">
        <v>2753.7700195000002</v>
      </c>
      <c r="C90" s="12">
        <v>1311.4450075</v>
      </c>
      <c r="D90" s="12">
        <f t="shared" si="6"/>
        <v>585.65431161666675</v>
      </c>
      <c r="E90" s="12">
        <f t="shared" si="7"/>
        <v>381.40475864583311</v>
      </c>
      <c r="F90" s="15">
        <f t="shared" si="8"/>
        <v>223371.34137204633</v>
      </c>
      <c r="G90" s="12">
        <f t="shared" si="9"/>
        <v>342990.97271519178</v>
      </c>
      <c r="H90" s="12">
        <f t="shared" si="10"/>
        <v>1638.1410668986241</v>
      </c>
    </row>
    <row r="91" spans="1:8" x14ac:dyDescent="0.35">
      <c r="A91" s="9">
        <f t="shared" si="11"/>
        <v>86</v>
      </c>
      <c r="B91" s="12">
        <v>2765.1400144999998</v>
      </c>
      <c r="C91" s="12">
        <v>1478.7249755</v>
      </c>
      <c r="D91" s="12">
        <f t="shared" si="6"/>
        <v>597.02430661666631</v>
      </c>
      <c r="E91" s="12">
        <f t="shared" si="7"/>
        <v>548.68472664583317</v>
      </c>
      <c r="F91" s="15">
        <f t="shared" si="8"/>
        <v>327578.11847688362</v>
      </c>
      <c r="G91" s="12">
        <f t="shared" si="9"/>
        <v>356438.0226911112</v>
      </c>
      <c r="H91" s="12">
        <f t="shared" si="10"/>
        <v>1651.8882597408256</v>
      </c>
    </row>
    <row r="92" spans="1:8" x14ac:dyDescent="0.35">
      <c r="A92" s="9">
        <f t="shared" si="11"/>
        <v>87</v>
      </c>
      <c r="B92" s="12">
        <v>2678.045044</v>
      </c>
      <c r="C92" s="12">
        <v>1480.469971</v>
      </c>
      <c r="D92" s="12">
        <f t="shared" si="6"/>
        <v>509.92933611666649</v>
      </c>
      <c r="E92" s="12">
        <f t="shared" si="7"/>
        <v>550.42972214583313</v>
      </c>
      <c r="F92" s="15">
        <f t="shared" si="8"/>
        <v>280680.26279270591</v>
      </c>
      <c r="G92" s="12">
        <f t="shared" si="9"/>
        <v>260027.92783238422</v>
      </c>
      <c r="H92" s="12">
        <f t="shared" si="10"/>
        <v>1546.5837846685504</v>
      </c>
    </row>
    <row r="93" spans="1:8" x14ac:dyDescent="0.35">
      <c r="A93" s="9">
        <f t="shared" si="11"/>
        <v>88</v>
      </c>
      <c r="B93" s="12">
        <v>2640.75</v>
      </c>
      <c r="C93" s="12">
        <v>1491.875</v>
      </c>
      <c r="D93" s="12">
        <f t="shared" si="6"/>
        <v>472.63429211666653</v>
      </c>
      <c r="E93" s="12">
        <f t="shared" si="7"/>
        <v>561.83475114583314</v>
      </c>
      <c r="F93" s="15">
        <f t="shared" si="8"/>
        <v>265542.36989435437</v>
      </c>
      <c r="G93" s="12">
        <f t="shared" si="9"/>
        <v>223383.17408462247</v>
      </c>
      <c r="H93" s="12">
        <f t="shared" si="10"/>
        <v>1501.4912264109253</v>
      </c>
    </row>
    <row r="94" spans="1:8" x14ac:dyDescent="0.35">
      <c r="A94" s="9">
        <f t="shared" si="11"/>
        <v>89</v>
      </c>
      <c r="B94" s="12">
        <v>2674.1149905000002</v>
      </c>
      <c r="C94" s="12">
        <v>1596.419983</v>
      </c>
      <c r="D94" s="12">
        <f t="shared" si="6"/>
        <v>505.99928261666673</v>
      </c>
      <c r="E94" s="12">
        <f t="shared" si="7"/>
        <v>666.37973414583314</v>
      </c>
      <c r="F94" s="15">
        <f t="shared" si="8"/>
        <v>337187.66742807667</v>
      </c>
      <c r="G94" s="12">
        <f t="shared" si="9"/>
        <v>256035.27400858139</v>
      </c>
      <c r="H94" s="12">
        <f t="shared" si="10"/>
        <v>1541.8320496550637</v>
      </c>
    </row>
    <row r="95" spans="1:8" x14ac:dyDescent="0.35">
      <c r="A95" s="9">
        <f t="shared" si="11"/>
        <v>90</v>
      </c>
      <c r="B95" s="12">
        <v>2718.535034</v>
      </c>
      <c r="C95" s="12">
        <v>1668.415039</v>
      </c>
      <c r="D95" s="12">
        <f t="shared" si="6"/>
        <v>550.41932611666653</v>
      </c>
      <c r="E95" s="12">
        <f t="shared" si="7"/>
        <v>738.37479014583312</v>
      </c>
      <c r="F95" s="15">
        <f t="shared" si="8"/>
        <v>406415.7544136045</v>
      </c>
      <c r="G95" s="12">
        <f t="shared" si="9"/>
        <v>302961.43456272531</v>
      </c>
      <c r="H95" s="12">
        <f t="shared" si="10"/>
        <v>1595.5392767957528</v>
      </c>
    </row>
    <row r="96" spans="1:8" x14ac:dyDescent="0.35">
      <c r="A96" s="9">
        <f t="shared" si="11"/>
        <v>91</v>
      </c>
      <c r="B96" s="12">
        <v>2760.619995</v>
      </c>
      <c r="C96" s="12">
        <v>1730.0699460000001</v>
      </c>
      <c r="D96" s="12">
        <f t="shared" si="6"/>
        <v>592.50428711666655</v>
      </c>
      <c r="E96" s="12">
        <f t="shared" si="7"/>
        <v>800.02969714583321</v>
      </c>
      <c r="F96" s="15">
        <f t="shared" si="8"/>
        <v>474021.02537955454</v>
      </c>
      <c r="G96" s="12">
        <f t="shared" si="9"/>
        <v>351061.33025162923</v>
      </c>
      <c r="H96" s="12">
        <f t="shared" si="10"/>
        <v>1646.4232107485427</v>
      </c>
    </row>
    <row r="97" spans="1:8" x14ac:dyDescent="0.35">
      <c r="A97" s="9">
        <f t="shared" si="11"/>
        <v>92</v>
      </c>
      <c r="B97" s="12">
        <v>2861.344971</v>
      </c>
      <c r="C97" s="12">
        <v>1898.3549805</v>
      </c>
      <c r="D97" s="12">
        <f t="shared" si="6"/>
        <v>693.22926311666652</v>
      </c>
      <c r="E97" s="12">
        <f t="shared" si="7"/>
        <v>968.31473164583315</v>
      </c>
      <c r="F97" s="15">
        <f t="shared" si="8"/>
        <v>671264.10788385361</v>
      </c>
      <c r="G97" s="12">
        <f t="shared" si="9"/>
        <v>480566.81124127645</v>
      </c>
      <c r="H97" s="12">
        <f t="shared" si="10"/>
        <v>1768.2074040659691</v>
      </c>
    </row>
    <row r="98" spans="1:8" x14ac:dyDescent="0.35">
      <c r="A98" s="9">
        <f t="shared" si="11"/>
        <v>93</v>
      </c>
      <c r="B98" s="12">
        <v>2905.4699704999998</v>
      </c>
      <c r="C98" s="12">
        <v>2014.75</v>
      </c>
      <c r="D98" s="12">
        <f t="shared" si="6"/>
        <v>737.35426261666635</v>
      </c>
      <c r="E98" s="12">
        <f t="shared" si="7"/>
        <v>1084.7097511458333</v>
      </c>
      <c r="F98" s="15">
        <f t="shared" si="8"/>
        <v>799815.35870924348</v>
      </c>
      <c r="G98" s="12">
        <f t="shared" si="9"/>
        <v>543691.30859896773</v>
      </c>
      <c r="H98" s="12">
        <f t="shared" si="10"/>
        <v>1821.5579004635983</v>
      </c>
    </row>
    <row r="99" spans="1:8" x14ac:dyDescent="0.35">
      <c r="A99" s="9">
        <f t="shared" si="11"/>
        <v>94</v>
      </c>
      <c r="B99" s="12">
        <v>2819.0150144999998</v>
      </c>
      <c r="C99" s="12">
        <v>1810</v>
      </c>
      <c r="D99" s="12">
        <f t="shared" si="6"/>
        <v>650.89930661666631</v>
      </c>
      <c r="E99" s="12">
        <f t="shared" si="7"/>
        <v>879.95975114583314</v>
      </c>
      <c r="F99" s="15">
        <f t="shared" si="8"/>
        <v>572765.19187139708</v>
      </c>
      <c r="G99" s="12">
        <f t="shared" si="9"/>
        <v>423669.90735405701</v>
      </c>
      <c r="H99" s="12">
        <f t="shared" si="10"/>
        <v>1717.0272518312913</v>
      </c>
    </row>
    <row r="100" spans="1:8" x14ac:dyDescent="0.35">
      <c r="A100" s="9">
        <f t="shared" si="11"/>
        <v>95</v>
      </c>
      <c r="B100" s="12">
        <v>2738.875</v>
      </c>
      <c r="C100" s="12">
        <v>1656.8500365</v>
      </c>
      <c r="D100" s="12">
        <f t="shared" si="6"/>
        <v>570.75929211666653</v>
      </c>
      <c r="E100" s="12">
        <f t="shared" si="7"/>
        <v>726.80978764583313</v>
      </c>
      <c r="F100" s="15">
        <f t="shared" si="8"/>
        <v>414833.43990020046</v>
      </c>
      <c r="G100" s="12">
        <f t="shared" si="9"/>
        <v>325766.16953751829</v>
      </c>
      <c r="H100" s="12">
        <f t="shared" si="10"/>
        <v>1620.1318500559728</v>
      </c>
    </row>
    <row r="101" spans="1:8" x14ac:dyDescent="0.35">
      <c r="A101" s="9">
        <f t="shared" si="11"/>
        <v>96</v>
      </c>
      <c r="B101" s="12">
        <v>2648.6750489999999</v>
      </c>
      <c r="C101" s="12">
        <v>1635.714966</v>
      </c>
      <c r="D101" s="12">
        <f t="shared" si="6"/>
        <v>480.55934111666647</v>
      </c>
      <c r="E101" s="12">
        <f t="shared" si="7"/>
        <v>705.67471714583314</v>
      </c>
      <c r="F101" s="15">
        <f t="shared" si="8"/>
        <v>339118.57711429155</v>
      </c>
      <c r="G101" s="12">
        <f t="shared" si="9"/>
        <v>230937.28033448462</v>
      </c>
      <c r="H101" s="12">
        <f t="shared" si="10"/>
        <v>1511.0732162787217</v>
      </c>
    </row>
    <row r="102" spans="1:8" x14ac:dyDescent="0.35">
      <c r="A102" s="9">
        <f t="shared" si="11"/>
        <v>97</v>
      </c>
      <c r="B102" s="12">
        <v>2590.5300295000002</v>
      </c>
      <c r="C102" s="12">
        <v>1591.9649655000001</v>
      </c>
      <c r="D102" s="12">
        <f t="shared" si="6"/>
        <v>422.41432161666671</v>
      </c>
      <c r="E102" s="12">
        <f t="shared" si="7"/>
        <v>661.9247166458332</v>
      </c>
      <c r="F102" s="15">
        <f t="shared" si="8"/>
        <v>279606.48014325398</v>
      </c>
      <c r="G102" s="12">
        <f t="shared" si="9"/>
        <v>178433.85910686874</v>
      </c>
      <c r="H102" s="12">
        <f t="shared" si="10"/>
        <v>1440.7714443008017</v>
      </c>
    </row>
    <row r="103" spans="1:8" x14ac:dyDescent="0.35">
      <c r="A103" s="9">
        <f t="shared" si="11"/>
        <v>98</v>
      </c>
      <c r="B103" s="12">
        <v>2743.405029</v>
      </c>
      <c r="C103" s="12">
        <v>1639.3549805</v>
      </c>
      <c r="D103" s="12">
        <f t="shared" si="6"/>
        <v>575.28932111666654</v>
      </c>
      <c r="E103" s="12">
        <f t="shared" si="7"/>
        <v>709.31473164583315</v>
      </c>
      <c r="F103" s="15">
        <f t="shared" si="8"/>
        <v>408061.19042658189</v>
      </c>
      <c r="G103" s="12">
        <f t="shared" si="9"/>
        <v>330957.80299087509</v>
      </c>
      <c r="H103" s="12">
        <f t="shared" si="10"/>
        <v>1625.6090012986747</v>
      </c>
    </row>
    <row r="104" spans="1:8" x14ac:dyDescent="0.35">
      <c r="A104" s="9">
        <f t="shared" si="11"/>
        <v>99</v>
      </c>
      <c r="B104" s="12">
        <v>2816.3099364999998</v>
      </c>
      <c r="C104" s="12">
        <v>1717.9400025</v>
      </c>
      <c r="D104" s="12">
        <f t="shared" si="6"/>
        <v>648.19422861666635</v>
      </c>
      <c r="E104" s="12">
        <f t="shared" si="7"/>
        <v>787.89975364583313</v>
      </c>
      <c r="F104" s="15">
        <f t="shared" si="8"/>
        <v>510712.07304172224</v>
      </c>
      <c r="G104" s="12">
        <f t="shared" si="9"/>
        <v>420155.75801195513</v>
      </c>
      <c r="H104" s="12">
        <f t="shared" si="10"/>
        <v>1713.7566058090902</v>
      </c>
    </row>
    <row r="105" spans="1:8" x14ac:dyDescent="0.35">
      <c r="A105" s="9">
        <f t="shared" si="11"/>
        <v>100</v>
      </c>
      <c r="B105" s="12">
        <v>2897.2299804999998</v>
      </c>
      <c r="C105" s="12">
        <v>1863.3150025</v>
      </c>
      <c r="D105" s="12">
        <f t="shared" si="6"/>
        <v>729.11427261666631</v>
      </c>
      <c r="E105" s="12">
        <f t="shared" si="7"/>
        <v>933.27475364583313</v>
      </c>
      <c r="F105" s="15">
        <f t="shared" si="8"/>
        <v>680463.94315598009</v>
      </c>
      <c r="G105" s="12">
        <f t="shared" si="9"/>
        <v>531607.62253333046</v>
      </c>
      <c r="H105" s="12">
        <f t="shared" si="10"/>
        <v>1811.5951228592271</v>
      </c>
    </row>
    <row r="106" spans="1:8" x14ac:dyDescent="0.35">
      <c r="A106" s="9">
        <f t="shared" si="11"/>
        <v>101</v>
      </c>
      <c r="B106" s="12">
        <v>2852.1950685000002</v>
      </c>
      <c r="C106" s="12">
        <v>1854.079956</v>
      </c>
      <c r="D106" s="12">
        <f t="shared" si="6"/>
        <v>684.07936061666669</v>
      </c>
      <c r="E106" s="12">
        <f t="shared" si="7"/>
        <v>924.03970714583318</v>
      </c>
      <c r="F106" s="15">
        <f t="shared" si="8"/>
        <v>632116.49204873352</v>
      </c>
      <c r="G106" s="12">
        <f t="shared" si="9"/>
        <v>467964.57162170752</v>
      </c>
      <c r="H106" s="12">
        <f t="shared" si="10"/>
        <v>1757.1444727142098</v>
      </c>
    </row>
    <row r="107" spans="1:8" x14ac:dyDescent="0.35">
      <c r="A107" s="9">
        <f t="shared" si="11"/>
        <v>102</v>
      </c>
      <c r="B107" s="12">
        <v>2846.6450195000002</v>
      </c>
      <c r="C107" s="12">
        <v>1826.8200075</v>
      </c>
      <c r="D107" s="12">
        <f t="shared" si="6"/>
        <v>678.52931161666675</v>
      </c>
      <c r="E107" s="12">
        <f t="shared" si="7"/>
        <v>896.77975864583311</v>
      </c>
      <c r="F107" s="15">
        <f t="shared" si="8"/>
        <v>608491.35230571765</v>
      </c>
      <c r="G107" s="12">
        <f t="shared" si="9"/>
        <v>460402.02672298765</v>
      </c>
      <c r="H107" s="12">
        <f t="shared" si="10"/>
        <v>1750.4340393422804</v>
      </c>
    </row>
    <row r="108" spans="1:8" x14ac:dyDescent="0.35">
      <c r="A108" s="9">
        <f t="shared" si="11"/>
        <v>103</v>
      </c>
      <c r="B108" s="12">
        <v>2975.8948974999998</v>
      </c>
      <c r="C108" s="12">
        <v>1894.8800045</v>
      </c>
      <c r="D108" s="12">
        <f t="shared" si="6"/>
        <v>807.77918961666637</v>
      </c>
      <c r="E108" s="12">
        <f t="shared" si="7"/>
        <v>964.83975564583318</v>
      </c>
      <c r="F108" s="15">
        <f t="shared" si="8"/>
        <v>779377.47592553357</v>
      </c>
      <c r="G108" s="12">
        <f t="shared" si="9"/>
        <v>652507.2191777582</v>
      </c>
      <c r="H108" s="12">
        <f t="shared" si="10"/>
        <v>1906.7070190311088</v>
      </c>
    </row>
    <row r="109" spans="1:8" x14ac:dyDescent="0.35">
      <c r="A109" s="9">
        <f t="shared" si="11"/>
        <v>104</v>
      </c>
      <c r="B109" s="12">
        <v>2953.3900144999998</v>
      </c>
      <c r="C109" s="12">
        <v>1824.005005</v>
      </c>
      <c r="D109" s="12">
        <f t="shared" si="6"/>
        <v>785.27430661666631</v>
      </c>
      <c r="E109" s="12">
        <f t="shared" si="7"/>
        <v>893.96475614583312</v>
      </c>
      <c r="F109" s="15">
        <f t="shared" si="8"/>
        <v>702007.55402215628</v>
      </c>
      <c r="G109" s="12">
        <f t="shared" si="9"/>
        <v>616655.73663228611</v>
      </c>
      <c r="H109" s="12">
        <f t="shared" si="10"/>
        <v>1879.4968956764201</v>
      </c>
    </row>
    <row r="110" spans="1:8" x14ac:dyDescent="0.35">
      <c r="A110" s="9">
        <f t="shared" si="11"/>
        <v>105</v>
      </c>
      <c r="B110" s="12">
        <v>2942.875</v>
      </c>
      <c r="C110" s="12">
        <v>1752.955017</v>
      </c>
      <c r="D110" s="12">
        <f t="shared" si="6"/>
        <v>774.75929211666653</v>
      </c>
      <c r="E110" s="12">
        <f t="shared" si="7"/>
        <v>822.91476814583314</v>
      </c>
      <c r="F110" s="15">
        <f t="shared" si="8"/>
        <v>637560.8632410164</v>
      </c>
      <c r="G110" s="12">
        <f t="shared" si="9"/>
        <v>600251.96072111826</v>
      </c>
      <c r="H110" s="12">
        <f t="shared" si="10"/>
        <v>1866.7834395957402</v>
      </c>
    </row>
    <row r="111" spans="1:8" x14ac:dyDescent="0.35">
      <c r="A111" s="9">
        <f t="shared" si="11"/>
        <v>106</v>
      </c>
      <c r="B111" s="12">
        <v>3010.625</v>
      </c>
      <c r="C111" s="12">
        <v>1761.330017</v>
      </c>
      <c r="D111" s="12">
        <f t="shared" si="6"/>
        <v>842.50929211666653</v>
      </c>
      <c r="E111" s="12">
        <f t="shared" si="7"/>
        <v>831.28976814583314</v>
      </c>
      <c r="F111" s="15">
        <f t="shared" si="8"/>
        <v>700369.35410437372</v>
      </c>
      <c r="G111" s="12">
        <f t="shared" si="9"/>
        <v>709821.90730292653</v>
      </c>
      <c r="H111" s="12">
        <f t="shared" si="10"/>
        <v>1948.6983670041682</v>
      </c>
    </row>
    <row r="112" spans="1:8" x14ac:dyDescent="0.35">
      <c r="A112" s="9">
        <f t="shared" si="11"/>
        <v>107</v>
      </c>
      <c r="B112" s="12">
        <v>3095.8499754999998</v>
      </c>
      <c r="C112" s="12">
        <v>1794.4050295</v>
      </c>
      <c r="D112" s="12">
        <f t="shared" si="6"/>
        <v>927.73426761666633</v>
      </c>
      <c r="E112" s="12">
        <f t="shared" si="7"/>
        <v>864.36478064583309</v>
      </c>
      <c r="F112" s="15">
        <f t="shared" si="8"/>
        <v>801900.82672610239</v>
      </c>
      <c r="G112" s="12">
        <f t="shared" si="9"/>
        <v>860690.87131023221</v>
      </c>
      <c r="H112" s="12">
        <f t="shared" si="10"/>
        <v>2051.7418752177109</v>
      </c>
    </row>
    <row r="113" spans="1:8" x14ac:dyDescent="0.35">
      <c r="A113" s="9">
        <f t="shared" si="11"/>
        <v>108</v>
      </c>
      <c r="B113" s="12">
        <v>3187.3150635000002</v>
      </c>
      <c r="C113" s="12">
        <v>1826.119995</v>
      </c>
      <c r="D113" s="12">
        <f t="shared" si="6"/>
        <v>1019.1993556166667</v>
      </c>
      <c r="E113" s="12">
        <f t="shared" si="7"/>
        <v>896.07974614583316</v>
      </c>
      <c r="F113" s="15">
        <f t="shared" si="8"/>
        <v>913283.89985297946</v>
      </c>
      <c r="G113" s="12">
        <f t="shared" si="9"/>
        <v>1038767.3264894286</v>
      </c>
      <c r="H113" s="12">
        <f t="shared" si="10"/>
        <v>2162.3301563088621</v>
      </c>
    </row>
    <row r="114" spans="1:8" x14ac:dyDescent="0.35">
      <c r="A114" s="9">
        <f t="shared" si="11"/>
        <v>109</v>
      </c>
      <c r="B114" s="12">
        <v>3235.094971</v>
      </c>
      <c r="C114" s="12">
        <v>1941.8599855</v>
      </c>
      <c r="D114" s="12">
        <f t="shared" si="6"/>
        <v>1066.9792631166665</v>
      </c>
      <c r="E114" s="12">
        <f t="shared" si="7"/>
        <v>1011.8197366458331</v>
      </c>
      <c r="F114" s="15">
        <f t="shared" si="8"/>
        <v>1079590.6770132706</v>
      </c>
      <c r="G114" s="12">
        <f t="shared" si="9"/>
        <v>1138444.7479209846</v>
      </c>
      <c r="H114" s="12">
        <f t="shared" si="10"/>
        <v>2220.0997157840484</v>
      </c>
    </row>
    <row r="115" spans="1:8" x14ac:dyDescent="0.35">
      <c r="A115" s="9">
        <f t="shared" si="11"/>
        <v>110</v>
      </c>
      <c r="B115" s="12">
        <v>3094.9399414999998</v>
      </c>
      <c r="C115" s="12">
        <v>1947.174988</v>
      </c>
      <c r="D115" s="12">
        <f t="shared" si="6"/>
        <v>926.82423361666633</v>
      </c>
      <c r="E115" s="12">
        <f t="shared" si="7"/>
        <v>1017.1347391458331</v>
      </c>
      <c r="F115" s="15">
        <f t="shared" si="8"/>
        <v>942705.12509372458</v>
      </c>
      <c r="G115" s="12">
        <f t="shared" si="9"/>
        <v>859003.1600191209</v>
      </c>
      <c r="H115" s="12">
        <f t="shared" si="10"/>
        <v>2050.6415745675381</v>
      </c>
    </row>
    <row r="116" spans="1:8" x14ac:dyDescent="0.35">
      <c r="A116" s="9">
        <f t="shared" si="11"/>
        <v>111</v>
      </c>
      <c r="B116" s="12">
        <v>2779.4350585000002</v>
      </c>
      <c r="C116" s="12">
        <v>1928.1049805</v>
      </c>
      <c r="D116" s="12">
        <f t="shared" si="6"/>
        <v>611.31935061666672</v>
      </c>
      <c r="E116" s="12">
        <f t="shared" si="7"/>
        <v>998.06473164583315</v>
      </c>
      <c r="F116" s="15">
        <f t="shared" si="8"/>
        <v>610136.28362312843</v>
      </c>
      <c r="G116" s="12">
        <f t="shared" si="9"/>
        <v>373711.34843838308</v>
      </c>
      <c r="H116" s="12">
        <f t="shared" si="10"/>
        <v>1669.1720603542622</v>
      </c>
    </row>
    <row r="117" spans="1:8" x14ac:dyDescent="0.35">
      <c r="A117" s="9">
        <f t="shared" si="11"/>
        <v>112</v>
      </c>
      <c r="B117" s="12">
        <v>2705.255005</v>
      </c>
      <c r="C117" s="12">
        <v>2203.4849855000002</v>
      </c>
      <c r="D117" s="12">
        <f t="shared" si="6"/>
        <v>537.13929711666651</v>
      </c>
      <c r="E117" s="12">
        <f t="shared" si="7"/>
        <v>1273.4447366458335</v>
      </c>
      <c r="F117" s="15">
        <f t="shared" si="8"/>
        <v>684017.2107588615</v>
      </c>
      <c r="G117" s="12">
        <f t="shared" si="9"/>
        <v>288518.62450698653</v>
      </c>
      <c r="H117" s="12">
        <f t="shared" si="10"/>
        <v>1579.4827068840655</v>
      </c>
    </row>
    <row r="118" spans="1:8" x14ac:dyDescent="0.35">
      <c r="A118" s="9">
        <f t="shared" si="11"/>
        <v>113</v>
      </c>
      <c r="B118" s="12">
        <v>2956.7000735000001</v>
      </c>
      <c r="C118" s="12">
        <v>2389.5850829999999</v>
      </c>
      <c r="D118" s="12">
        <f t="shared" si="6"/>
        <v>788.58436561666667</v>
      </c>
      <c r="E118" s="12">
        <f t="shared" si="7"/>
        <v>1459.5448341458332</v>
      </c>
      <c r="F118" s="15">
        <f t="shared" si="8"/>
        <v>1150974.2371239748</v>
      </c>
      <c r="G118" s="12">
        <f t="shared" si="9"/>
        <v>621865.30169504066</v>
      </c>
      <c r="H118" s="12">
        <f t="shared" si="10"/>
        <v>1883.499009959854</v>
      </c>
    </row>
    <row r="119" spans="1:8" x14ac:dyDescent="0.35">
      <c r="A119" s="9">
        <f t="shared" si="11"/>
        <v>114</v>
      </c>
      <c r="B119" s="12">
        <v>3069.535034</v>
      </c>
      <c r="C119" s="12">
        <v>2603.410034</v>
      </c>
      <c r="D119" s="12">
        <f t="shared" si="6"/>
        <v>901.41932611666653</v>
      </c>
      <c r="E119" s="12">
        <f t="shared" si="7"/>
        <v>1673.3697851458332</v>
      </c>
      <c r="F119" s="15">
        <f t="shared" si="8"/>
        <v>1508407.864070148</v>
      </c>
      <c r="G119" s="12">
        <f t="shared" si="9"/>
        <v>812556.80149662518</v>
      </c>
      <c r="H119" s="12">
        <f t="shared" si="10"/>
        <v>2019.9250999744709</v>
      </c>
    </row>
    <row r="120" spans="1:8" x14ac:dyDescent="0.35">
      <c r="A120" s="9">
        <f t="shared" si="11"/>
        <v>115</v>
      </c>
      <c r="B120" s="12">
        <v>3188.5200195000002</v>
      </c>
      <c r="C120" s="12">
        <v>2961.334961</v>
      </c>
      <c r="D120" s="12">
        <f t="shared" si="6"/>
        <v>1020.4043116166667</v>
      </c>
      <c r="E120" s="12">
        <f t="shared" si="7"/>
        <v>2031.2947121458333</v>
      </c>
      <c r="F120" s="15">
        <f t="shared" si="8"/>
        <v>2072741.8824377442</v>
      </c>
      <c r="G120" s="12">
        <f t="shared" si="9"/>
        <v>1041224.9591658835</v>
      </c>
      <c r="H120" s="12">
        <f t="shared" si="10"/>
        <v>2163.7870401947712</v>
      </c>
    </row>
    <row r="121" spans="1:8" x14ac:dyDescent="0.35">
      <c r="A121" s="9">
        <f t="shared" si="11"/>
        <v>116</v>
      </c>
      <c r="B121" s="12">
        <v>3394.2850345000002</v>
      </c>
      <c r="C121" s="12">
        <v>3315.7349855000002</v>
      </c>
      <c r="D121" s="12">
        <f t="shared" si="6"/>
        <v>1226.1693266166667</v>
      </c>
      <c r="E121" s="12">
        <f t="shared" si="7"/>
        <v>2385.6947366458335</v>
      </c>
      <c r="F121" s="15">
        <f t="shared" si="8"/>
        <v>2925265.7087459476</v>
      </c>
      <c r="G121" s="12">
        <f t="shared" si="9"/>
        <v>1503491.2175355698</v>
      </c>
      <c r="H121" s="12">
        <f t="shared" si="10"/>
        <v>2412.5726677507723</v>
      </c>
    </row>
    <row r="122" spans="1:8" x14ac:dyDescent="0.35">
      <c r="A122" s="9">
        <f t="shared" si="11"/>
        <v>117</v>
      </c>
      <c r="B122" s="12">
        <v>3435.2199704999998</v>
      </c>
      <c r="C122" s="12">
        <v>3319.155029</v>
      </c>
      <c r="D122" s="12">
        <f t="shared" si="6"/>
        <v>1267.1042626166663</v>
      </c>
      <c r="E122" s="12">
        <f t="shared" si="7"/>
        <v>2389.1147801458333</v>
      </c>
      <c r="F122" s="15">
        <f t="shared" si="8"/>
        <v>3027257.521803265</v>
      </c>
      <c r="G122" s="12">
        <f t="shared" si="9"/>
        <v>1605553.2123413258</v>
      </c>
      <c r="H122" s="12">
        <f t="shared" si="10"/>
        <v>2462.066133594441</v>
      </c>
    </row>
    <row r="123" spans="1:8" x14ac:dyDescent="0.35">
      <c r="A123" s="9">
        <f t="shared" si="11"/>
        <v>118</v>
      </c>
      <c r="B123" s="12">
        <v>3327.915039</v>
      </c>
      <c r="C123" s="12">
        <v>3122.0749510000001</v>
      </c>
      <c r="D123" s="12">
        <f t="shared" si="6"/>
        <v>1159.7993311166665</v>
      </c>
      <c r="E123" s="12">
        <f t="shared" si="7"/>
        <v>2192.0347021458333</v>
      </c>
      <c r="F123" s="15">
        <f t="shared" si="8"/>
        <v>2542320.3813332589</v>
      </c>
      <c r="G123" s="12">
        <f t="shared" si="9"/>
        <v>1345134.488458667</v>
      </c>
      <c r="H123" s="12">
        <f t="shared" si="10"/>
        <v>2332.3262712418391</v>
      </c>
    </row>
    <row r="124" spans="1:8" x14ac:dyDescent="0.35">
      <c r="A124" s="9">
        <f t="shared" si="11"/>
        <v>119</v>
      </c>
      <c r="B124" s="12">
        <v>3458.9149170000001</v>
      </c>
      <c r="C124" s="12">
        <v>3114.8900144999998</v>
      </c>
      <c r="D124" s="12">
        <f t="shared" si="6"/>
        <v>1290.7992091166666</v>
      </c>
      <c r="E124" s="12">
        <f t="shared" si="7"/>
        <v>2184.849765645833</v>
      </c>
      <c r="F124" s="15">
        <f t="shared" si="8"/>
        <v>2820202.3495343756</v>
      </c>
      <c r="G124" s="12">
        <f t="shared" si="9"/>
        <v>1666162.598256212</v>
      </c>
      <c r="H124" s="12">
        <f t="shared" si="10"/>
        <v>2490.7151346644646</v>
      </c>
    </row>
    <row r="125" spans="1:8" x14ac:dyDescent="0.35">
      <c r="A125" s="9">
        <f t="shared" si="11"/>
        <v>120</v>
      </c>
      <c r="B125" s="12">
        <v>3700.9700925000002</v>
      </c>
      <c r="C125" s="12">
        <v>3222.714966</v>
      </c>
      <c r="D125" s="12">
        <f t="shared" si="6"/>
        <v>1532.8543846166667</v>
      </c>
      <c r="E125" s="12">
        <f t="shared" si="7"/>
        <v>2292.6747171458333</v>
      </c>
      <c r="F125" s="15">
        <f t="shared" si="8"/>
        <v>3514336.4926767666</v>
      </c>
      <c r="G125" s="12">
        <f t="shared" si="9"/>
        <v>2349642.56443854</v>
      </c>
      <c r="H125" s="12">
        <f t="shared" si="10"/>
        <v>2783.3783395340847</v>
      </c>
    </row>
    <row r="126" spans="1:8" x14ac:dyDescent="0.35">
      <c r="A126" s="4" t="s">
        <v>131</v>
      </c>
      <c r="B126" s="8">
        <f t="shared" ref="B126:G126" si="12">SUM(B6:B125)</f>
        <v>260173.88494600003</v>
      </c>
      <c r="C126" s="8">
        <f t="shared" si="12"/>
        <v>111604.82986250002</v>
      </c>
      <c r="D126" s="8">
        <f t="shared" si="12"/>
        <v>-1.4097167877480388E-11</v>
      </c>
      <c r="E126" s="8">
        <f t="shared" si="12"/>
        <v>1.7735146684572101E-11</v>
      </c>
      <c r="F126" s="8">
        <f t="shared" si="12"/>
        <v>57052261.961449564</v>
      </c>
      <c r="G126" s="8">
        <f t="shared" si="12"/>
        <v>47186646.807557657</v>
      </c>
      <c r="H126" s="8"/>
    </row>
    <row r="127" spans="1:8" x14ac:dyDescent="0.35">
      <c r="A127" s="4" t="s">
        <v>133</v>
      </c>
      <c r="B127" s="8">
        <f>AVERAGE(B6:B125)</f>
        <v>2168.1157078833335</v>
      </c>
      <c r="C127" s="8">
        <f>AVERAGE(C6:C125)</f>
        <v>930.04024885416686</v>
      </c>
      <c r="D127" s="8"/>
      <c r="E127" s="8"/>
      <c r="F127" s="8"/>
      <c r="G127" s="8"/>
      <c r="H127" s="8"/>
    </row>
    <row r="128" spans="1:8" x14ac:dyDescent="0.35">
      <c r="D128" s="6"/>
    </row>
    <row r="129" spans="1:7" x14ac:dyDescent="0.35">
      <c r="D129" s="6"/>
    </row>
    <row r="130" spans="1:7" x14ac:dyDescent="0.35">
      <c r="A130" s="6"/>
      <c r="C130" s="7"/>
    </row>
    <row r="132" spans="1:7" x14ac:dyDescent="0.35">
      <c r="A132" s="9"/>
      <c r="B132" s="9" t="s">
        <v>134</v>
      </c>
      <c r="C132" s="9" t="s">
        <v>135</v>
      </c>
      <c r="E132" s="10"/>
      <c r="F132" s="10" t="s">
        <v>137</v>
      </c>
      <c r="G132" s="10" t="s">
        <v>138</v>
      </c>
    </row>
    <row r="133" spans="1:7" x14ac:dyDescent="0.35">
      <c r="A133" s="3" t="s">
        <v>145</v>
      </c>
      <c r="B133" s="12">
        <f t="array" ref="B133:C133">LINEST(C6:C125,B6:B125,1,0)</f>
        <v>1.2090764193125869</v>
      </c>
      <c r="C133" s="12">
        <v>-1691.3773278887888</v>
      </c>
      <c r="E133" s="3" t="s">
        <v>139</v>
      </c>
      <c r="F133" s="11">
        <f>1/A125*(F126)</f>
        <v>475435.51634541299</v>
      </c>
      <c r="G133" s="12">
        <f>_xlfn.COVARIANCE.P(B6:B125,C6:C125)</f>
        <v>475435.51634541305</v>
      </c>
    </row>
    <row r="134" spans="1:7" x14ac:dyDescent="0.35">
      <c r="A134" s="3" t="s">
        <v>146</v>
      </c>
      <c r="B134" s="12">
        <f>F133/F134</f>
        <v>1.2090764193125876</v>
      </c>
      <c r="C134" s="12">
        <f>C127-B134*B127</f>
        <v>-1691.3773278887902</v>
      </c>
      <c r="E134" s="3" t="s">
        <v>143</v>
      </c>
      <c r="F134" s="13">
        <f>1/A125*G126</f>
        <v>393222.05672964716</v>
      </c>
      <c r="G134" s="12">
        <f>_xlfn.VAR.P(B6:B125)</f>
        <v>393222.0567296457</v>
      </c>
    </row>
    <row r="137" spans="1:7" x14ac:dyDescent="0.35">
      <c r="A137" s="17" t="s">
        <v>148</v>
      </c>
    </row>
    <row r="138" spans="1:7" ht="15.5" x14ac:dyDescent="0.35">
      <c r="A138" s="18" t="s">
        <v>149</v>
      </c>
    </row>
    <row r="139" spans="1:7" ht="15.5" x14ac:dyDescent="0.35">
      <c r="A139" s="18" t="s">
        <v>150</v>
      </c>
    </row>
    <row r="140" spans="1:7" ht="15.5" x14ac:dyDescent="0.35">
      <c r="A140" s="18"/>
    </row>
    <row r="141" spans="1:7" ht="15.5" x14ac:dyDescent="0.35">
      <c r="A141" s="19" t="s">
        <v>151</v>
      </c>
      <c r="B141">
        <f>MAX(B6:B125)</f>
        <v>3700.9700925000002</v>
      </c>
      <c r="C141" s="20" t="s">
        <v>7</v>
      </c>
      <c r="D141">
        <v>3222.714966</v>
      </c>
    </row>
    <row r="142" spans="1:7" ht="15.5" x14ac:dyDescent="0.35">
      <c r="A142" s="19" t="s">
        <v>152</v>
      </c>
      <c r="B142">
        <f>1.1*B141</f>
        <v>4071.0671017500003</v>
      </c>
      <c r="C142" s="20" t="s">
        <v>136</v>
      </c>
      <c r="D142">
        <f>C133+B133*B142</f>
        <v>3230.8539062763725</v>
      </c>
    </row>
    <row r="143" spans="1:7" ht="15.5" x14ac:dyDescent="0.35">
      <c r="A143" s="18" t="s">
        <v>153</v>
      </c>
      <c r="C143" s="20"/>
    </row>
    <row r="144" spans="1:7" ht="15.5" x14ac:dyDescent="0.35">
      <c r="A144" s="18" t="s">
        <v>154</v>
      </c>
      <c r="C144" s="20"/>
    </row>
    <row r="145" spans="1:3" ht="15.5" x14ac:dyDescent="0.35">
      <c r="A145" s="18" t="s">
        <v>155</v>
      </c>
    </row>
    <row r="146" spans="1:3" x14ac:dyDescent="0.35">
      <c r="A146" s="6"/>
      <c r="C146" s="7"/>
    </row>
    <row r="147" spans="1:3" x14ac:dyDescent="0.35">
      <c r="A147" s="6" t="s">
        <v>156</v>
      </c>
      <c r="C147" s="21">
        <f>(D142-D141)/D141</f>
        <v>2.5254918173773493E-3</v>
      </c>
    </row>
    <row r="150" spans="1:3" x14ac:dyDescent="0.35">
      <c r="A150" s="6"/>
    </row>
    <row r="163" spans="2:2" x14ac:dyDescent="0.35">
      <c r="B163" s="22" t="s">
        <v>157</v>
      </c>
    </row>
    <row r="164" spans="2:2" x14ac:dyDescent="0.35">
      <c r="B164" s="23" t="s">
        <v>158</v>
      </c>
    </row>
    <row r="165" spans="2:2" x14ac:dyDescent="0.35">
      <c r="B165" s="24" t="s">
        <v>159</v>
      </c>
    </row>
    <row r="166" spans="2:2" x14ac:dyDescent="0.35">
      <c r="B166" s="25" t="s">
        <v>160</v>
      </c>
    </row>
    <row r="168" spans="2:2" x14ac:dyDescent="0.35">
      <c r="B168" s="25" t="s">
        <v>162</v>
      </c>
    </row>
    <row r="169" spans="2:2" x14ac:dyDescent="0.35">
      <c r="B169" s="25" t="s">
        <v>163</v>
      </c>
    </row>
    <row r="170" spans="2:2" x14ac:dyDescent="0.35">
      <c r="B170" s="25" t="s">
        <v>164</v>
      </c>
    </row>
    <row r="171" spans="2:2" x14ac:dyDescent="0.35">
      <c r="B171" s="26" t="s">
        <v>161</v>
      </c>
    </row>
    <row r="172" spans="2:2" x14ac:dyDescent="0.35">
      <c r="B172" s="25" t="s">
        <v>165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9881D687970F146B32FA03B634B9B4F" ma:contentTypeVersion="4" ma:contentTypeDescription="Створення нового документа." ma:contentTypeScope="" ma:versionID="f15d1db358e8ec94dd1050317f816787">
  <xsd:schema xmlns:xsd="http://www.w3.org/2001/XMLSchema" xmlns:xs="http://www.w3.org/2001/XMLSchema" xmlns:p="http://schemas.microsoft.com/office/2006/metadata/properties" xmlns:ns3="d4765878-89b3-442d-a560-4b5196185aee" targetNamespace="http://schemas.microsoft.com/office/2006/metadata/properties" ma:root="true" ma:fieldsID="c4ed1b24f9932cbe9208813316c8e033" ns3:_="">
    <xsd:import namespace="d4765878-89b3-442d-a560-4b5196185a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765878-89b3-442d-a560-4b5196185a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J Q E A A B Q S w M E F A A C A A g A 2 4 I u U j Z C a o 2 j A A A A 9 Q A A A B I A H A B D b 2 5 m a W c v U G F j a 2 F n Z S 5 4 b W w g o h g A K K A U A A A A A A A A A A A A A A A A A A A A A A A A A A A A h Y 8 9 D o I w A I W v Q r r T l m o i I a U M r p I Y j c a 1 K R U a o Z j + W O 7 m 4 J G 8 g h h F 3 R z f 9 7 7 h v f v 1 R o u h a 6 O L N F b 1 O g c J x C C S W v S V 0 n U O v D v G K S g Y X X N x 4 r W M R l n b b L B V D h r n z h l C I Q Q Y Z r A 3 N S I Y J + h Q r r a i k R 0 H H 1 n 9 l 2 O l r e N a S M D o / j W G E Z g u I C F z i C m a G C 2 V / v Z k n P t s f y B d + t Z 5 I 5 n x 8 W Z H 0 R Q p e l 9 g D 1 B L A w Q U A A I A C A D b g i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4 I u U j y j / m a P A Q A A 4 Q Q A A B M A H A B G b 3 J t d W x h c y 9 T Z W N 0 a W 9 u M S 5 t I K I Y A C i g F A A A A A A A A A A A A A A A A A A A A A A A A A A A A O 1 S z U o D M R C + F / o O I V 6 2 E B Y q / o C y h 7 L 1 D 7 Q q r R 5 s V e L u a F e y S d m k a i k 9 6 E X B F / D m K 4 h S r N X q K 2 T f y K y 1 i t Z D L 5 4 0 l 0 y + L z P f N 8 N I 8 F Q g O C r 2 7 + x s O p V O y S q N w E d j O L e y V U D W R A Y j B z F Q 6 R Q y R 1 / F p / G Z f o 7 P d U 9 3 d N d w r j y y 8 8 K r h 8 C V N R 8 w s F 3 B l X l I C 7 s z l Q 0 J k a y U A s r p b i U v j j k T 1 J e V Q X X b k 0 c 4 Q 8 p 5 Y E E Y K I g c T D B B r m D 1 k E t n m q A 5 7 g k / 4 A d O d n w y S 9 B 6 X S g o q g Y D 5 z O 0 C 4 L D d o b 0 T Y 5 h f a 2 f 9 W 1 8 G V / o t j H a i y 9 1 G + l 7 f a P v D P G Y k L q r O 0 l r J b p n 8 t c i E Z p i i 0 B 9 Y 9 f 6 3 i Z B 5 f c f O c a K H m U 0 k o 6 K 6 l 8 0 r 4 z A 0 5 v e Q P M B m S I d / f K p U 4 o o l / s i C v s N l h o 1 k N b o f k m z i f N U g Z m Q M q n I N 3 G L o C Z e r Q E f g A p O 1 B u 4 G B x U h 8 B l c T y E u U x I G E J z / i H 6 m d l M z C f w E l d T E 3 b S R a u V S a c C P s o w v q 7 Z z k J x z U V W 9 p f 2 7 K P 8 / 6 L 9 v U V 7 B V B L A Q I t A B Q A A g A I A N u C L l I 2 Q m q N o w A A A P U A A A A S A A A A A A A A A A A A A A A A A A A A A A B D b 2 5 m a W c v U G F j a 2 F n Z S 5 4 b W x Q S w E C L Q A U A A I A C A D b g i 5 S D 8 r p q 6 Q A A A D p A A A A E w A A A A A A A A A A A A A A A A D v A A A A W 0 N v b n R l b n R f V H l w Z X N d L n h t b F B L A Q I t A B Q A A g A I A N u C L l I 8 o / 5 m j w E A A O E E A A A T A A A A A A A A A A A A A A A A A O A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X A A A A A A A A o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V p O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1 a T l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R U M T Q 6 M T Y 6 N D c u N z M z M T E 4 M l o i I C 8 + P E V u d H J 5 I F R 5 c G U 9 I k Z p b G x D b 2 x 1 b W 5 U e X B l c y I g V m F s d W U 9 I n N D U V l H Q m d Z R 0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V p O I C g 0 K S 9 B d X R v U m V t b 3 Z l Z E N v b H V t b n M x L n t E Y X R l L D B 9 J n F 1 b 3 Q 7 L C Z x d W 9 0 O 1 N l Y 3 R p b 2 4 x L 0 F N W k 4 g K D Q p L 0 F 1 d G 9 S Z W 1 v d m V k Q 2 9 s d W 1 u c z E u e 0 9 w Z W 4 s M X 0 m c X V v d D s s J n F 1 b 3 Q 7 U 2 V j d G l v b j E v Q U 1 a T i A o N C k v Q X V 0 b 1 J l b W 9 2 Z W R D b 2 x 1 b W 5 z M S 5 7 S G l n a C w y f S Z x d W 9 0 O y w m c X V v d D t T Z W N 0 a W 9 u M S 9 B T V p O I C g 0 K S 9 B d X R v U m V t b 3 Z l Z E N v b H V t b n M x L n t M b 3 c s M 3 0 m c X V v d D s s J n F 1 b 3 Q 7 U 2 V j d G l v b j E v Q U 1 a T i A o N C k v Q X V 0 b 1 J l b W 9 2 Z W R D b 2 x 1 b W 5 z M S 5 7 Q 2 x v c 2 U s N H 0 m c X V v d D s s J n F 1 b 3 Q 7 U 2 V j d G l v b j E v Q U 1 a T i A o N C k v Q X V 0 b 1 J l b W 9 2 Z W R D b 2 x 1 b W 5 z M S 5 7 Q W R q I E N s b 3 N l L D V 9 J n F 1 b 3 Q 7 L C Z x d W 9 0 O 1 N l Y 3 R p b 2 4 x L 0 F N W k 4 g K D Q p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T V p O I C g 0 K S 9 B d X R v U m V t b 3 Z l Z E N v b H V t b n M x L n t E Y X R l L D B 9 J n F 1 b 3 Q 7 L C Z x d W 9 0 O 1 N l Y 3 R p b 2 4 x L 0 F N W k 4 g K D Q p L 0 F 1 d G 9 S Z W 1 v d m V k Q 2 9 s d W 1 u c z E u e 0 9 w Z W 4 s M X 0 m c X V v d D s s J n F 1 b 3 Q 7 U 2 V j d G l v b j E v Q U 1 a T i A o N C k v Q X V 0 b 1 J l b W 9 2 Z W R D b 2 x 1 b W 5 z M S 5 7 S G l n a C w y f S Z x d W 9 0 O y w m c X V v d D t T Z W N 0 a W 9 u M S 9 B T V p O I C g 0 K S 9 B d X R v U m V t b 3 Z l Z E N v b H V t b n M x L n t M b 3 c s M 3 0 m c X V v d D s s J n F 1 b 3 Q 7 U 2 V j d G l v b j E v Q U 1 a T i A o N C k v Q X V 0 b 1 J l b W 9 2 Z W R D b 2 x 1 b W 5 z M S 5 7 Q 2 x v c 2 U s N H 0 m c X V v d D s s J n F 1 b 3 Q 7 U 2 V j d G l v b j E v Q U 1 a T i A o N C k v Q X V 0 b 1 J l b W 9 2 Z W R D b 2 x 1 b W 5 z M S 5 7 Q W R q I E N s b 3 N l L D V 9 J n F 1 b 3 Q 7 L C Z x d W 9 0 O 1 N l Y 3 R p b 2 4 x L 0 F N W k 4 g K D Q p L 0 F 1 d G 9 S Z W 1 v d m V k Q 2 9 s d W 1 u c z E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1 a T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V p O J T I w K D Q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W k 4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R 1 N Q Q y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T U E N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0 V D E 0 O j I y O j U 1 L j Y 4 O D E 4 M T Z a I i A v P j x F b n R y e S B U e X B l P S J G a W x s Q 2 9 s d W 1 u V H l w Z X M i I F Z h b H V l P S J z Q 1 F Z R 0 J n W U d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d T U E M g K D E p L 0 F 1 d G 9 S Z W 1 v d m V k Q 2 9 s d W 1 u c z E u e 0 R h d G U s M H 0 m c X V v d D s s J n F 1 b 3 Q 7 U 2 V j d G l v b j E v X k d T U E M g K D E p L 0 F 1 d G 9 S Z W 1 v d m V k Q 2 9 s d W 1 u c z E u e 0 9 w Z W 4 s M X 0 m c X V v d D s s J n F 1 b 3 Q 7 U 2 V j d G l v b j E v X k d T U E M g K D E p L 0 F 1 d G 9 S Z W 1 v d m V k Q 2 9 s d W 1 u c z E u e 0 h p Z 2 g s M n 0 m c X V v d D s s J n F 1 b 3 Q 7 U 2 V j d G l v b j E v X k d T U E M g K D E p L 0 F 1 d G 9 S Z W 1 v d m V k Q 2 9 s d W 1 u c z E u e 0 x v d y w z f S Z x d W 9 0 O y w m c X V v d D t T Z W N 0 a W 9 u M S 9 e R 1 N Q Q y A o M S k v Q X V 0 b 1 J l b W 9 2 Z W R D b 2 x 1 b W 5 z M S 5 7 Q 2 x v c 2 U s N H 0 m c X V v d D s s J n F 1 b 3 Q 7 U 2 V j d G l v b j E v X k d T U E M g K D E p L 0 F 1 d G 9 S Z W 1 v d m V k Q 2 9 s d W 1 u c z E u e 0 F k a i B D b G 9 z Z S w 1 f S Z x d W 9 0 O y w m c X V v d D t T Z W N 0 a W 9 u M S 9 e R 1 N Q Q y A o M S k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5 H U 1 B D I C g x K S 9 B d X R v U m V t b 3 Z l Z E N v b H V t b n M x L n t E Y X R l L D B 9 J n F 1 b 3 Q 7 L C Z x d W 9 0 O 1 N l Y 3 R p b 2 4 x L 1 5 H U 1 B D I C g x K S 9 B d X R v U m V t b 3 Z l Z E N v b H V t b n M x L n t P c G V u L D F 9 J n F 1 b 3 Q 7 L C Z x d W 9 0 O 1 N l Y 3 R p b 2 4 x L 1 5 H U 1 B D I C g x K S 9 B d X R v U m V t b 3 Z l Z E N v b H V t b n M x L n t I a W d o L D J 9 J n F 1 b 3 Q 7 L C Z x d W 9 0 O 1 N l Y 3 R p b 2 4 x L 1 5 H U 1 B D I C g x K S 9 B d X R v U m V t b 3 Z l Z E N v b H V t b n M x L n t M b 3 c s M 3 0 m c X V v d D s s J n F 1 b 3 Q 7 U 2 V j d G l v b j E v X k d T U E M g K D E p L 0 F 1 d G 9 S Z W 1 v d m V k Q 2 9 s d W 1 u c z E u e 0 N s b 3 N l L D R 9 J n F 1 b 3 Q 7 L C Z x d W 9 0 O 1 N l Y 3 R p b 2 4 x L 1 5 H U 1 B D I C g x K S 9 B d X R v U m V t b 3 Z l Z E N v b H V t b n M x L n t B Z G o g Q 2 x v c 2 U s N X 0 m c X V v d D s s J n F 1 b 3 Q 7 U 2 V j d G l v b j E v X k d T U E M g K D E p L 0 F 1 d G 9 S Z W 1 v d m V k Q 2 9 s d W 1 u c z E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V F R 1 N Q Q y U y M C g x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H U 1 B D J T I w K D E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d T U E M l M j A o M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J o G A 3 F 2 5 D t D T P F j 0 + y 0 I A A A A A A g A A A A A A E G Y A A A A B A A A g A A A A e / U a I h v 3 9 g W c k 1 M 7 i 0 a g y j a w 9 h e g Y V D 6 B B u E H m e J F C o A A A A A D o A A A A A C A A A g A A A A y f 2 j J Q B Q M 9 n w 4 1 7 U k E p A N 9 o 5 5 t f B 4 2 h G P g / 8 q C 4 x C f 5 Q A A A A I R j 9 T o j 6 E a 6 E 5 a G F q S V J C k 9 V r J Q K x Q F a 7 z a C 0 / r 2 j f D k j r n C O C Z 5 h u y a u g V S C r B 4 4 t w R H o I R z J R p J 1 R j s B 4 K U 2 J 9 c 4 b 6 4 c 0 w Q y U h f 2 b 3 Q k 9 A A A A A n u u w 5 K Q T Q T t f e m 2 p 0 U h A N o 4 9 F b w V z z a j K t n L Q 2 d 9 S W 7 H Z m F S E G 4 1 K A d e 9 i w 3 5 / h y L 3 X t s C v D n a T K z 3 1 S 8 f M l F g = = < / D a t a M a s h u p > 
</file>

<file path=customXml/itemProps1.xml><?xml version="1.0" encoding="utf-8"?>
<ds:datastoreItem xmlns:ds="http://schemas.openxmlformats.org/officeDocument/2006/customXml" ds:itemID="{35A466A9-6770-4EF9-A892-B0C6F54EA3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765878-89b3-442d-a560-4b5196185a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E83C3F-E54B-47F8-8855-DACF3ED20A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4495DE-2A3C-4AC7-A6D8-632F6DBFF8DB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d4765878-89b3-442d-a560-4b5196185ae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559F5C51-2246-4FA2-8A65-E9306A7C67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AMZN Inc</vt:lpstr>
      <vt:lpstr>^GSPC (1)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Tiana_</dc:creator>
  <cp:lastModifiedBy>Tiana_</cp:lastModifiedBy>
  <dcterms:created xsi:type="dcterms:W3CDTF">2021-01-14T14:15:35Z</dcterms:created>
  <dcterms:modified xsi:type="dcterms:W3CDTF">2021-01-19T16:04:03Z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0x01010019881D687970F146B32FA03B634B9B4F</vt:lpwstr>
  </property>
</Properties>
</file>