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MyFolder\01_Tools\01_Github\tianangnho.github.io\linhtinh\"/>
    </mc:Choice>
  </mc:AlternateContent>
  <xr:revisionPtr revIDLastSave="0" documentId="8_{CB4CFCF7-B07B-4A82-9B80-7CB2E01A89DE}" xr6:coauthVersionLast="47" xr6:coauthVersionMax="47" xr10:uidLastSave="{00000000-0000-0000-0000-000000000000}"/>
  <bookViews>
    <workbookView xWindow="-108" yWindow="-108" windowWidth="23256" windowHeight="12456" activeTab="1" xr2:uid="{9506B656-75B8-4F5B-BBEF-928280F2E00E}"/>
  </bookViews>
  <sheets>
    <sheet name="Sheet1" sheetId="1" r:id="rId1"/>
    <sheet name="Bai1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16" i="2"/>
  <c r="E8" i="2"/>
  <c r="J29" i="1"/>
  <c r="J28" i="1"/>
  <c r="J24" i="1"/>
  <c r="H24" i="1"/>
  <c r="I24" i="1"/>
  <c r="M24" i="1"/>
  <c r="N24" i="1"/>
  <c r="M19" i="1"/>
  <c r="M20" i="1"/>
  <c r="M21" i="1"/>
  <c r="M22" i="1"/>
  <c r="M23" i="1"/>
  <c r="M18" i="1"/>
  <c r="L19" i="1"/>
  <c r="L20" i="1"/>
  <c r="L21" i="1"/>
  <c r="L22" i="1"/>
  <c r="L23" i="1"/>
  <c r="L18" i="1"/>
  <c r="L24" i="1" s="1"/>
  <c r="J6" i="1"/>
  <c r="M5" i="1"/>
  <c r="K5" i="1"/>
  <c r="D31" i="1"/>
  <c r="D30" i="1"/>
  <c r="F19" i="1"/>
  <c r="E19" i="1"/>
  <c r="D19" i="1"/>
  <c r="E15" i="2" l="1"/>
  <c r="E20" i="2" s="1"/>
</calcChain>
</file>

<file path=xl/sharedStrings.xml><?xml version="1.0" encoding="utf-8"?>
<sst xmlns="http://schemas.openxmlformats.org/spreadsheetml/2006/main" count="97" uniqueCount="80">
  <si>
    <t>Bài 12</t>
  </si>
  <si>
    <t>Tóm tắt</t>
  </si>
  <si>
    <t>Tháng</t>
  </si>
  <si>
    <t>Số giờ (h)</t>
  </si>
  <si>
    <t>CP Sản Xuất Chung (1000VND)</t>
  </si>
  <si>
    <t>CP Vật Liệu</t>
  </si>
  <si>
    <t>CP Nhân Viên</t>
  </si>
  <si>
    <t>CP Bảo Trì</t>
  </si>
  <si>
    <t>YC1</t>
  </si>
  <si>
    <t>Yêu cầu</t>
  </si>
  <si>
    <t>Xác định ô cần tìm: YC1</t>
  </si>
  <si>
    <t>Biến Phí</t>
  </si>
  <si>
    <t>Định Phí</t>
  </si>
  <si>
    <t>Hoạt động cao nhất vào tháng 6 (17500 giờ)</t>
  </si>
  <si>
    <t>CP Vật liệu = (17500 *10400)/10000  ( Quy tắc tam suất - Nhân chéo chia ngang)</t>
  </si>
  <si>
    <t>CP Nhân Viên = 12000 ( Vì nó là định phí - Chi phí cố định hàng tháng)</t>
  </si>
  <si>
    <t>1./ CP Bảo Trì khi hoạt động Max</t>
  </si>
  <si>
    <t>YC1 =CP SX Chung -CP Vật Liệu - CP Nhân Viên = 18000</t>
  </si>
  <si>
    <t>2./ Xây dụng công thức bảo trì (PP Cực đại- Cực tiểu)</t>
  </si>
  <si>
    <t>Xác định</t>
  </si>
  <si>
    <t>Y</t>
  </si>
  <si>
    <t>Y= CP Bảo Trì</t>
  </si>
  <si>
    <t>x= Số giờ</t>
  </si>
  <si>
    <t>X</t>
  </si>
  <si>
    <t>Max</t>
  </si>
  <si>
    <t>Min</t>
  </si>
  <si>
    <t>X (Số giờ)</t>
  </si>
  <si>
    <t>Y (CP Bảo Trì)</t>
  </si>
  <si>
    <t>Y=ax+b</t>
  </si>
  <si>
    <t>a= (Ymax-Ymin)/(Xmax-Xmin)</t>
  </si>
  <si>
    <t>b=Ymax - a*Xmax</t>
  </si>
  <si>
    <t>Y = 0.85x +3125</t>
  </si>
  <si>
    <t>Hỗn phí</t>
  </si>
  <si>
    <t>3./ 14000h tính CP SX Chung</t>
  </si>
  <si>
    <t>YC3</t>
  </si>
  <si>
    <t>CP Vật liệu = (14000 *10400)/10000  ( Quy tắc tam suất - Nhân chéo chia ngang)</t>
  </si>
  <si>
    <t xml:space="preserve">CP Bao tri </t>
  </si>
  <si>
    <t>x=14000</t>
  </si>
  <si>
    <t>y=</t>
  </si>
  <si>
    <t>YC3= tổng các CP khác=41585</t>
  </si>
  <si>
    <t>Xác định:</t>
  </si>
  <si>
    <t>X (số giờ)</t>
  </si>
  <si>
    <t>Y (CP SX Chung)</t>
  </si>
  <si>
    <t>n=6 (số tháng)</t>
  </si>
  <si>
    <t>XY</t>
  </si>
  <si>
    <t>X^2</t>
  </si>
  <si>
    <t>BX</t>
  </si>
  <si>
    <t>3112250000=a*1028500000 +b*77000</t>
  </si>
  <si>
    <t>Sum(y)=a*sum(x)+b*n</t>
  </si>
  <si>
    <t>236625=a*77000+b*6</t>
  </si>
  <si>
    <t>Sum(xy)=a* Sum(X^2)+b*sum(x)</t>
  </si>
  <si>
    <t>4./ Dự đoán công thức CP SX Chung (PP Bình Phương bé nhất)</t>
  </si>
  <si>
    <t>n</t>
  </si>
  <si>
    <t>a=((y2-y1)-(b2-b1))/(x2-x1)</t>
  </si>
  <si>
    <t>b=y1-a*x1</t>
  </si>
  <si>
    <t>Bài 13</t>
  </si>
  <si>
    <t>PP trực tiếp</t>
  </si>
  <si>
    <t>Doanh thu</t>
  </si>
  <si>
    <t>Đãm Phí</t>
  </si>
  <si>
    <t>Lợi Nhuận</t>
  </si>
  <si>
    <t>Biến Phí (Tổng)</t>
  </si>
  <si>
    <t>CP Nguyên vật liệu</t>
  </si>
  <si>
    <t>CP Nhân Công</t>
  </si>
  <si>
    <t>BP Sản xuất chung</t>
  </si>
  <si>
    <t>Hoa Hồng</t>
  </si>
  <si>
    <t>Bao Bì</t>
  </si>
  <si>
    <t>Định phí quản lý</t>
  </si>
  <si>
    <t>Quảng cáo</t>
  </si>
  <si>
    <t>Định phí sản xuất</t>
  </si>
  <si>
    <t>Biến phí quản lý</t>
  </si>
  <si>
    <t>Nhóm</t>
  </si>
  <si>
    <t>Giá vốn hàng hóa</t>
  </si>
  <si>
    <t>Bán hàng và quản lý</t>
  </si>
  <si>
    <t>Định Phí (tổng)</t>
  </si>
  <si>
    <t>Chi tiết</t>
  </si>
  <si>
    <t>Tổng quát</t>
  </si>
  <si>
    <t>Giá trị</t>
  </si>
  <si>
    <t>Số sản phẩm</t>
  </si>
  <si>
    <t>Đơn giá</t>
  </si>
  <si>
    <t>Thành phần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</si>
</sst>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3" xfId="0" applyBorder="1"/>
    <xf numFmtId="0" fontId="1" fillId="3" borderId="2" xfId="0" applyFont="1" applyFill="1" applyBorder="1"/>
    <xf numFmtId="0" fontId="0" fillId="0" borderId="4" xfId="0" applyBorder="1"/>
    <xf numFmtId="0" fontId="0" fillId="0" borderId="0" xfId="0" applyBorder="1"/>
    <xf numFmtId="0" fontId="0" fillId="0" borderId="0" xfId="0" quotePrefix="1"/>
    <xf numFmtId="0" fontId="0" fillId="3" borderId="5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6" xfId="0" applyBorder="1"/>
    <xf numFmtId="0" fontId="0" fillId="3" borderId="7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C8A7-F157-46BA-B162-95FF86EB9C29}">
  <dimension ref="A2:N32"/>
  <sheetViews>
    <sheetView topLeftCell="A9" workbookViewId="0">
      <selection activeCell="B12" sqref="B12"/>
    </sheetView>
  </sheetViews>
  <sheetFormatPr defaultRowHeight="14.4" x14ac:dyDescent="0.3"/>
  <cols>
    <col min="1" max="1" width="10.33203125" customWidth="1"/>
    <col min="2" max="2" width="9.88671875" customWidth="1"/>
    <col min="3" max="3" width="26" customWidth="1"/>
    <col min="4" max="4" width="13.88671875" customWidth="1"/>
    <col min="5" max="6" width="12.5546875" customWidth="1"/>
    <col min="9" max="9" width="16" customWidth="1"/>
    <col min="10" max="10" width="13.44140625" customWidth="1"/>
    <col min="11" max="11" width="11.109375" customWidth="1"/>
    <col min="12" max="13" width="12.77734375" customWidth="1"/>
  </cols>
  <sheetData>
    <row r="2" spans="1:13" x14ac:dyDescent="0.3">
      <c r="A2" t="s">
        <v>0</v>
      </c>
      <c r="H2" s="3" t="s">
        <v>33</v>
      </c>
    </row>
    <row r="3" spans="1:13" x14ac:dyDescent="0.3">
      <c r="A3" t="s">
        <v>1</v>
      </c>
      <c r="D3" s="1" t="s">
        <v>11</v>
      </c>
      <c r="E3" s="1" t="s">
        <v>12</v>
      </c>
      <c r="F3" s="1" t="s">
        <v>32</v>
      </c>
    </row>
    <row r="4" spans="1:13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H4" s="1" t="s">
        <v>2</v>
      </c>
      <c r="I4" s="1" t="s">
        <v>3</v>
      </c>
      <c r="J4" s="1" t="s">
        <v>4</v>
      </c>
      <c r="K4" s="1" t="s">
        <v>5</v>
      </c>
      <c r="L4" s="1" t="s">
        <v>6</v>
      </c>
      <c r="M4" s="1" t="s">
        <v>7</v>
      </c>
    </row>
    <row r="5" spans="1:13" ht="15" thickBot="1" x14ac:dyDescent="0.35">
      <c r="A5" s="1">
        <v>1</v>
      </c>
      <c r="B5" s="1">
        <v>11000</v>
      </c>
      <c r="C5" s="1">
        <v>36000</v>
      </c>
      <c r="D5" s="1"/>
      <c r="E5" s="1"/>
      <c r="F5" s="1"/>
      <c r="H5" s="1"/>
      <c r="I5" s="1">
        <v>14000</v>
      </c>
      <c r="J5" s="8" t="s">
        <v>34</v>
      </c>
      <c r="K5" s="1">
        <f>(14000 *10400)/10000</f>
        <v>14560</v>
      </c>
      <c r="L5" s="1">
        <v>12000</v>
      </c>
      <c r="M5" s="1">
        <f>0.85*I5+3125</f>
        <v>15025</v>
      </c>
    </row>
    <row r="6" spans="1:13" ht="15" thickBot="1" x14ac:dyDescent="0.35">
      <c r="A6" s="1">
        <v>2</v>
      </c>
      <c r="B6" s="1">
        <v>11500</v>
      </c>
      <c r="C6" s="1">
        <v>37000</v>
      </c>
      <c r="D6" s="1"/>
      <c r="E6" s="1"/>
      <c r="F6" s="1"/>
      <c r="J6" s="9">
        <f>SUM(K5:M5)</f>
        <v>41585</v>
      </c>
    </row>
    <row r="7" spans="1:13" x14ac:dyDescent="0.3">
      <c r="A7" s="1">
        <v>3</v>
      </c>
      <c r="B7" s="1">
        <v>12000</v>
      </c>
      <c r="C7" s="1">
        <v>38000</v>
      </c>
      <c r="D7" s="1"/>
      <c r="E7" s="1"/>
      <c r="F7" s="1"/>
      <c r="H7" t="s">
        <v>35</v>
      </c>
    </row>
    <row r="8" spans="1:13" x14ac:dyDescent="0.3">
      <c r="A8" s="1">
        <v>4</v>
      </c>
      <c r="B8" s="1">
        <v>10000</v>
      </c>
      <c r="C8" s="1">
        <v>34025</v>
      </c>
      <c r="D8" s="1">
        <v>10400</v>
      </c>
      <c r="E8" s="1">
        <v>12000</v>
      </c>
      <c r="F8" s="1">
        <v>11625</v>
      </c>
      <c r="H8" t="s">
        <v>36</v>
      </c>
      <c r="I8" t="s">
        <v>31</v>
      </c>
    </row>
    <row r="9" spans="1:13" x14ac:dyDescent="0.3">
      <c r="A9" s="1">
        <v>5</v>
      </c>
      <c r="B9" s="1">
        <v>15000</v>
      </c>
      <c r="C9" s="1">
        <v>43400</v>
      </c>
      <c r="D9" s="1"/>
      <c r="E9" s="1"/>
      <c r="F9" s="1"/>
      <c r="I9" t="s">
        <v>37</v>
      </c>
      <c r="J9" t="s">
        <v>38</v>
      </c>
    </row>
    <row r="10" spans="1:13" x14ac:dyDescent="0.3">
      <c r="A10" s="1">
        <v>6</v>
      </c>
      <c r="B10" s="1">
        <v>17500</v>
      </c>
      <c r="C10" s="1">
        <v>48200</v>
      </c>
      <c r="D10" s="1"/>
      <c r="E10" s="1"/>
      <c r="F10" s="1" t="s">
        <v>8</v>
      </c>
    </row>
    <row r="11" spans="1:13" x14ac:dyDescent="0.3">
      <c r="H11" t="s">
        <v>39</v>
      </c>
    </row>
    <row r="12" spans="1:13" x14ac:dyDescent="0.3">
      <c r="A12" s="3" t="s">
        <v>9</v>
      </c>
    </row>
    <row r="13" spans="1:13" x14ac:dyDescent="0.3">
      <c r="A13" s="3" t="s">
        <v>16</v>
      </c>
      <c r="H13" s="3" t="s">
        <v>51</v>
      </c>
    </row>
    <row r="14" spans="1:13" x14ac:dyDescent="0.3">
      <c r="A14" t="s">
        <v>13</v>
      </c>
      <c r="H14" t="s">
        <v>40</v>
      </c>
      <c r="I14" t="s">
        <v>41</v>
      </c>
      <c r="J14" t="s">
        <v>42</v>
      </c>
    </row>
    <row r="15" spans="1:13" x14ac:dyDescent="0.3">
      <c r="A15" t="s">
        <v>10</v>
      </c>
    </row>
    <row r="16" spans="1:13" x14ac:dyDescent="0.3">
      <c r="H16" t="s">
        <v>43</v>
      </c>
    </row>
    <row r="17" spans="1:14" x14ac:dyDescent="0.3">
      <c r="A17" s="1" t="s">
        <v>2</v>
      </c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  <c r="H17" s="1" t="s">
        <v>20</v>
      </c>
      <c r="I17" s="1" t="s">
        <v>23</v>
      </c>
      <c r="J17" s="14" t="s">
        <v>52</v>
      </c>
      <c r="K17" s="11"/>
      <c r="L17" s="16" t="s">
        <v>44</v>
      </c>
      <c r="M17" s="1" t="s">
        <v>45</v>
      </c>
      <c r="N17" s="1" t="s">
        <v>46</v>
      </c>
    </row>
    <row r="18" spans="1:14" x14ac:dyDescent="0.3">
      <c r="A18" s="1">
        <v>4</v>
      </c>
      <c r="B18" s="1">
        <v>10000</v>
      </c>
      <c r="C18" s="1">
        <v>34025</v>
      </c>
      <c r="D18" s="1">
        <v>10400</v>
      </c>
      <c r="E18" s="1">
        <v>12000</v>
      </c>
      <c r="F18" s="1">
        <v>11625</v>
      </c>
      <c r="H18" s="1">
        <v>36000</v>
      </c>
      <c r="I18" s="1">
        <v>11000</v>
      </c>
      <c r="J18" s="1"/>
      <c r="K18" s="11"/>
      <c r="L18" s="16">
        <f>I18*H18</f>
        <v>396000000</v>
      </c>
      <c r="M18" s="1">
        <f>I18*I18</f>
        <v>121000000</v>
      </c>
      <c r="N18" s="10">
        <v>11000</v>
      </c>
    </row>
    <row r="19" spans="1:14" x14ac:dyDescent="0.3">
      <c r="A19" s="1">
        <v>6</v>
      </c>
      <c r="B19" s="1">
        <v>17500</v>
      </c>
      <c r="C19" s="1">
        <v>48200</v>
      </c>
      <c r="D19" s="2">
        <f>B19*D18/B18</f>
        <v>18200</v>
      </c>
      <c r="E19" s="2">
        <f>E18</f>
        <v>12000</v>
      </c>
      <c r="F19" s="4">
        <f>C19-D19-E19</f>
        <v>18000</v>
      </c>
      <c r="H19" s="1">
        <v>37000</v>
      </c>
      <c r="I19" s="1">
        <v>11500</v>
      </c>
      <c r="J19" s="1"/>
      <c r="K19" s="11"/>
      <c r="L19" s="16">
        <f>I19*H19</f>
        <v>425500000</v>
      </c>
      <c r="M19" s="1">
        <f t="shared" ref="M19:M23" si="0">I19*I19</f>
        <v>132250000</v>
      </c>
      <c r="N19" s="1">
        <v>11500</v>
      </c>
    </row>
    <row r="20" spans="1:14" x14ac:dyDescent="0.3">
      <c r="H20" s="1">
        <v>38000</v>
      </c>
      <c r="I20" s="1">
        <v>12000</v>
      </c>
      <c r="J20" s="1"/>
      <c r="K20" s="11"/>
      <c r="L20" s="16">
        <f>I20*H20</f>
        <v>456000000</v>
      </c>
      <c r="M20" s="1">
        <f t="shared" si="0"/>
        <v>144000000</v>
      </c>
      <c r="N20" s="1">
        <v>12000</v>
      </c>
    </row>
    <row r="21" spans="1:14" x14ac:dyDescent="0.3">
      <c r="A21" t="s">
        <v>14</v>
      </c>
      <c r="H21" s="1">
        <v>34025</v>
      </c>
      <c r="I21" s="1">
        <v>10000</v>
      </c>
      <c r="J21" s="1"/>
      <c r="K21" s="11"/>
      <c r="L21" s="16">
        <f>I21*H21</f>
        <v>340250000</v>
      </c>
      <c r="M21" s="1">
        <f t="shared" si="0"/>
        <v>100000000</v>
      </c>
      <c r="N21" s="1">
        <v>10000</v>
      </c>
    </row>
    <row r="22" spans="1:14" x14ac:dyDescent="0.3">
      <c r="A22" t="s">
        <v>15</v>
      </c>
      <c r="H22" s="1">
        <v>43400</v>
      </c>
      <c r="I22" s="1">
        <v>15000</v>
      </c>
      <c r="J22" s="1"/>
      <c r="K22" s="11"/>
      <c r="L22" s="16">
        <f>I22*H22</f>
        <v>651000000</v>
      </c>
      <c r="M22" s="1">
        <f t="shared" si="0"/>
        <v>225000000</v>
      </c>
      <c r="N22" s="1">
        <v>15000</v>
      </c>
    </row>
    <row r="23" spans="1:14" x14ac:dyDescent="0.3">
      <c r="A23" t="s">
        <v>17</v>
      </c>
      <c r="H23" s="1">
        <v>48200</v>
      </c>
      <c r="I23" s="1">
        <v>17500</v>
      </c>
      <c r="J23" s="1"/>
      <c r="K23" s="11"/>
      <c r="L23" s="16">
        <f>I23*H23</f>
        <v>843500000</v>
      </c>
      <c r="M23" s="1">
        <f t="shared" si="0"/>
        <v>306250000</v>
      </c>
      <c r="N23" s="1">
        <v>17500</v>
      </c>
    </row>
    <row r="24" spans="1:14" x14ac:dyDescent="0.3">
      <c r="H24" s="15">
        <f>SUM(H18:H23)</f>
        <v>236625</v>
      </c>
      <c r="I24" s="15">
        <f>SUM(I18:I23)</f>
        <v>77000</v>
      </c>
      <c r="J24" s="15">
        <f>COUNT(H18:H23)</f>
        <v>6</v>
      </c>
      <c r="K24" s="11"/>
      <c r="L24" s="17">
        <f>SUM(L18:L23)</f>
        <v>3112250000</v>
      </c>
      <c r="M24" s="13">
        <f t="shared" ref="M24:N24" si="1">SUM(M18:M23)</f>
        <v>1028500000</v>
      </c>
      <c r="N24" s="13">
        <f t="shared" si="1"/>
        <v>77000</v>
      </c>
    </row>
    <row r="25" spans="1:14" x14ac:dyDescent="0.3">
      <c r="A25" s="3" t="s">
        <v>18</v>
      </c>
      <c r="K25" s="11"/>
      <c r="N25" s="12"/>
    </row>
    <row r="26" spans="1:14" x14ac:dyDescent="0.3">
      <c r="A26" t="s">
        <v>19</v>
      </c>
      <c r="B26" t="s">
        <v>21</v>
      </c>
      <c r="D26" s="1"/>
      <c r="E26" s="1" t="s">
        <v>26</v>
      </c>
      <c r="F26" s="1" t="s">
        <v>27</v>
      </c>
      <c r="H26" t="s">
        <v>48</v>
      </c>
      <c r="L26" t="s">
        <v>50</v>
      </c>
    </row>
    <row r="27" spans="1:14" x14ac:dyDescent="0.3">
      <c r="B27" t="s">
        <v>22</v>
      </c>
      <c r="D27" s="1" t="s">
        <v>24</v>
      </c>
      <c r="E27" s="1">
        <v>17500</v>
      </c>
      <c r="F27" s="1">
        <v>18000</v>
      </c>
      <c r="H27" t="s">
        <v>49</v>
      </c>
      <c r="L27" s="12" t="s">
        <v>47</v>
      </c>
    </row>
    <row r="28" spans="1:14" x14ac:dyDescent="0.3">
      <c r="D28" s="1" t="s">
        <v>25</v>
      </c>
      <c r="E28" s="1">
        <v>10000</v>
      </c>
      <c r="F28" s="1">
        <v>11625</v>
      </c>
      <c r="H28" t="s">
        <v>53</v>
      </c>
      <c r="J28" s="7">
        <f>((L24-H24)-(N24-J24))/(M24-I24)</f>
        <v>3.025930362312006</v>
      </c>
    </row>
    <row r="29" spans="1:14" x14ac:dyDescent="0.3">
      <c r="A29" t="s">
        <v>28</v>
      </c>
      <c r="H29" t="s">
        <v>54</v>
      </c>
      <c r="J29" s="7">
        <f>H24-J28*I24</f>
        <v>3628.3621019755374</v>
      </c>
      <c r="K29" s="3"/>
    </row>
    <row r="30" spans="1:14" x14ac:dyDescent="0.3">
      <c r="B30" s="5" t="s">
        <v>29</v>
      </c>
      <c r="C30" s="5"/>
      <c r="D30" s="6">
        <f>(F27-F28)/(E27-E28)</f>
        <v>0.85</v>
      </c>
    </row>
    <row r="31" spans="1:14" x14ac:dyDescent="0.3">
      <c r="B31" s="5" t="s">
        <v>30</v>
      </c>
      <c r="C31" s="5"/>
      <c r="D31" s="6">
        <f>F27-E27*D30</f>
        <v>3125</v>
      </c>
    </row>
    <row r="32" spans="1:14" x14ac:dyDescent="0.3">
      <c r="A32" t="s">
        <v>31</v>
      </c>
    </row>
  </sheetData>
  <mergeCells count="2">
    <mergeCell ref="B30:C30"/>
    <mergeCell ref="B31:C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2114-0607-4725-AE00-855FBF0813B3}">
  <dimension ref="A2:E20"/>
  <sheetViews>
    <sheetView tabSelected="1" workbookViewId="0">
      <selection activeCell="A2" sqref="A2:E20"/>
    </sheetView>
  </sheetViews>
  <sheetFormatPr defaultRowHeight="14.4" x14ac:dyDescent="0.3"/>
  <cols>
    <col min="1" max="1" width="12.6640625" customWidth="1"/>
    <col min="2" max="2" width="16.6640625" customWidth="1"/>
    <col min="3" max="3" width="17.44140625" customWidth="1"/>
    <col min="4" max="4" width="10.33203125" customWidth="1"/>
    <col min="5" max="5" width="10" customWidth="1"/>
    <col min="6" max="6" width="14.5546875" customWidth="1"/>
    <col min="7" max="7" width="22.6640625" customWidth="1"/>
    <col min="8" max="8" width="12.77734375" customWidth="1"/>
  </cols>
  <sheetData>
    <row r="2" spans="1:5" x14ac:dyDescent="0.3">
      <c r="A2" s="11" t="s">
        <v>55</v>
      </c>
      <c r="B2" s="11"/>
      <c r="C2" s="11"/>
      <c r="D2" s="11"/>
      <c r="E2" s="11"/>
    </row>
    <row r="3" spans="1:5" x14ac:dyDescent="0.3">
      <c r="A3" s="11" t="s">
        <v>56</v>
      </c>
      <c r="B3" s="11"/>
      <c r="C3" s="11"/>
      <c r="D3" s="19" t="s">
        <v>76</v>
      </c>
      <c r="E3" s="19"/>
    </row>
    <row r="4" spans="1:5" x14ac:dyDescent="0.3">
      <c r="A4" s="10"/>
      <c r="B4" s="1" t="s">
        <v>70</v>
      </c>
      <c r="C4" s="1" t="s">
        <v>74</v>
      </c>
      <c r="D4" s="1" t="s">
        <v>79</v>
      </c>
      <c r="E4" s="1" t="s">
        <v>75</v>
      </c>
    </row>
    <row r="5" spans="1:5" x14ac:dyDescent="0.3">
      <c r="A5" s="1" t="s">
        <v>77</v>
      </c>
      <c r="B5" s="1"/>
      <c r="C5" s="1"/>
      <c r="D5" s="1">
        <v>80000</v>
      </c>
      <c r="E5" s="1"/>
    </row>
    <row r="6" spans="1:5" x14ac:dyDescent="0.3">
      <c r="A6" s="1" t="s">
        <v>78</v>
      </c>
      <c r="B6" s="1"/>
      <c r="C6" s="1"/>
      <c r="D6" s="1">
        <v>0.4</v>
      </c>
      <c r="E6" s="1"/>
    </row>
    <row r="7" spans="1:5" x14ac:dyDescent="0.3">
      <c r="A7" s="1" t="s">
        <v>57</v>
      </c>
      <c r="B7" s="1"/>
      <c r="C7" s="1"/>
      <c r="D7" s="1"/>
      <c r="E7" s="1">
        <f>D5*D6</f>
        <v>32000</v>
      </c>
    </row>
    <row r="8" spans="1:5" x14ac:dyDescent="0.3">
      <c r="A8" s="20" t="s">
        <v>11</v>
      </c>
      <c r="B8" s="1" t="s">
        <v>60</v>
      </c>
      <c r="C8" s="1"/>
      <c r="D8" s="1"/>
      <c r="E8" s="1">
        <f>SUM(D9:D14)</f>
        <v>21600</v>
      </c>
    </row>
    <row r="9" spans="1:5" x14ac:dyDescent="0.3">
      <c r="A9" s="20"/>
      <c r="B9" s="19" t="s">
        <v>71</v>
      </c>
      <c r="C9" s="1" t="s">
        <v>61</v>
      </c>
      <c r="D9" s="1">
        <v>8000</v>
      </c>
      <c r="E9" s="1"/>
    </row>
    <row r="10" spans="1:5" x14ac:dyDescent="0.3">
      <c r="A10" s="20"/>
      <c r="B10" s="19"/>
      <c r="C10" s="1" t="s">
        <v>62</v>
      </c>
      <c r="D10" s="1">
        <v>6400</v>
      </c>
      <c r="E10" s="1"/>
    </row>
    <row r="11" spans="1:5" x14ac:dyDescent="0.3">
      <c r="A11" s="20"/>
      <c r="B11" s="19"/>
      <c r="C11" s="1" t="s">
        <v>63</v>
      </c>
      <c r="D11" s="1">
        <v>3200</v>
      </c>
      <c r="E11" s="1"/>
    </row>
    <row r="12" spans="1:5" x14ac:dyDescent="0.3">
      <c r="A12" s="20"/>
      <c r="B12" s="19" t="s">
        <v>72</v>
      </c>
      <c r="C12" s="1" t="s">
        <v>64</v>
      </c>
      <c r="D12" s="1">
        <v>1600</v>
      </c>
      <c r="E12" s="1"/>
    </row>
    <row r="13" spans="1:5" x14ac:dyDescent="0.3">
      <c r="A13" s="20"/>
      <c r="B13" s="19"/>
      <c r="C13" s="1" t="s">
        <v>65</v>
      </c>
      <c r="D13" s="1">
        <v>1600</v>
      </c>
      <c r="E13" s="1"/>
    </row>
    <row r="14" spans="1:5" x14ac:dyDescent="0.3">
      <c r="A14" s="20"/>
      <c r="B14" s="19"/>
      <c r="C14" s="1" t="s">
        <v>69</v>
      </c>
      <c r="D14" s="1">
        <v>800</v>
      </c>
      <c r="E14" s="1"/>
    </row>
    <row r="15" spans="1:5" x14ac:dyDescent="0.3">
      <c r="A15" s="1" t="s">
        <v>58</v>
      </c>
      <c r="B15" s="1"/>
      <c r="C15" s="1"/>
      <c r="D15" s="18"/>
      <c r="E15" s="18">
        <f>E7-E8</f>
        <v>10400</v>
      </c>
    </row>
    <row r="16" spans="1:5" x14ac:dyDescent="0.3">
      <c r="A16" s="20" t="s">
        <v>12</v>
      </c>
      <c r="B16" s="1" t="s">
        <v>73</v>
      </c>
      <c r="C16" s="1"/>
      <c r="D16" s="1"/>
      <c r="E16" s="1">
        <f>SUM(D17:D19)</f>
        <v>12000</v>
      </c>
    </row>
    <row r="17" spans="1:5" x14ac:dyDescent="0.3">
      <c r="A17" s="20"/>
      <c r="B17" s="1" t="s">
        <v>71</v>
      </c>
      <c r="C17" s="1" t="s">
        <v>68</v>
      </c>
      <c r="D17" s="1">
        <v>5000</v>
      </c>
      <c r="E17" s="1"/>
    </row>
    <row r="18" spans="1:5" x14ac:dyDescent="0.3">
      <c r="A18" s="20"/>
      <c r="B18" s="19" t="s">
        <v>72</v>
      </c>
      <c r="C18" s="1" t="s">
        <v>67</v>
      </c>
      <c r="D18" s="1">
        <v>3000</v>
      </c>
      <c r="E18" s="1"/>
    </row>
    <row r="19" spans="1:5" x14ac:dyDescent="0.3">
      <c r="A19" s="20"/>
      <c r="B19" s="19"/>
      <c r="C19" s="1" t="s">
        <v>66</v>
      </c>
      <c r="D19" s="1">
        <v>4000</v>
      </c>
      <c r="E19" s="1"/>
    </row>
    <row r="20" spans="1:5" x14ac:dyDescent="0.3">
      <c r="A20" s="1" t="s">
        <v>59</v>
      </c>
      <c r="B20" s="1"/>
      <c r="C20" s="1"/>
      <c r="D20" s="18"/>
      <c r="E20" s="1">
        <f>E15-E16</f>
        <v>-1600</v>
      </c>
    </row>
  </sheetData>
  <mergeCells count="6">
    <mergeCell ref="D3:E3"/>
    <mergeCell ref="B9:B11"/>
    <mergeCell ref="B12:B14"/>
    <mergeCell ref="B18:B19"/>
    <mergeCell ref="A16:A19"/>
    <mergeCell ref="A8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Bai13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</dc:creator>
  <cp:lastModifiedBy>Nguyen Hoang</cp:lastModifiedBy>
  <dcterms:created xsi:type="dcterms:W3CDTF">2024-05-04T02:17:05Z</dcterms:created>
  <dcterms:modified xsi:type="dcterms:W3CDTF">2024-05-04T04:28:52Z</dcterms:modified>
</cp:coreProperties>
</file>