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90" windowWidth="19200" windowHeight="11640" activeTab="3"/>
  </bookViews>
  <sheets>
    <sheet name="平衡" sheetId="1" r:id="rId1"/>
    <sheet name="通用" sheetId="3" r:id="rId2"/>
    <sheet name="战士参考" sheetId="4" r:id="rId3"/>
    <sheet name="剑修" sheetId="2" r:id="rId4"/>
  </sheets>
  <calcPr calcId="152511"/>
</workbook>
</file>

<file path=xl/calcChain.xml><?xml version="1.0" encoding="utf-8"?>
<calcChain xmlns="http://schemas.openxmlformats.org/spreadsheetml/2006/main">
  <c r="F8" i="4" l="1"/>
  <c r="F12" i="4"/>
  <c r="F23" i="4"/>
  <c r="F25" i="4"/>
  <c r="F28" i="4"/>
  <c r="E34" i="4"/>
  <c r="F34" i="4" s="1"/>
  <c r="E33" i="4"/>
  <c r="F33" i="4" s="1"/>
  <c r="E32" i="4"/>
  <c r="F32" i="4" s="1"/>
  <c r="E31" i="4"/>
  <c r="F31" i="4" s="1"/>
  <c r="E30" i="4"/>
  <c r="F30" i="4" s="1"/>
  <c r="E28" i="4"/>
  <c r="E27" i="4"/>
  <c r="F27" i="4" s="1"/>
  <c r="E26" i="4"/>
  <c r="F26" i="4" s="1"/>
  <c r="E24" i="4"/>
  <c r="F24" i="4" s="1"/>
  <c r="E22" i="4"/>
  <c r="F22" i="4" s="1"/>
  <c r="E20" i="4"/>
  <c r="F20" i="4" s="1"/>
  <c r="E16" i="4"/>
  <c r="F16" i="4" s="1"/>
  <c r="E14" i="4"/>
  <c r="F14" i="4" s="1"/>
  <c r="E6" i="4"/>
  <c r="F6" i="4" s="1"/>
  <c r="E21" i="4"/>
  <c r="F21" i="4" s="1"/>
  <c r="E18" i="4"/>
  <c r="F18" i="4" s="1"/>
  <c r="E15" i="4"/>
  <c r="F15" i="4" s="1"/>
  <c r="E13" i="4"/>
  <c r="F13" i="4" s="1"/>
  <c r="E12" i="4"/>
  <c r="E11" i="4"/>
  <c r="F11" i="4" s="1"/>
  <c r="E10" i="4"/>
  <c r="F10" i="4" s="1"/>
  <c r="E9" i="4"/>
  <c r="F9" i="4" s="1"/>
  <c r="E7" i="4"/>
  <c r="F7" i="4" s="1"/>
  <c r="E5" i="4"/>
  <c r="F5" i="4" s="1"/>
  <c r="E3" i="4"/>
  <c r="F3" i="4" s="1"/>
  <c r="E4" i="4"/>
  <c r="F4" i="4" s="1"/>
  <c r="E8" i="4"/>
</calcChain>
</file>

<file path=xl/sharedStrings.xml><?xml version="1.0" encoding="utf-8"?>
<sst xmlns="http://schemas.openxmlformats.org/spreadsheetml/2006/main" count="281" uniqueCount="219">
  <si>
    <t>攻击</t>
    <phoneticPr fontId="1" type="noConversion"/>
  </si>
  <si>
    <t>强度</t>
    <phoneticPr fontId="1" type="noConversion"/>
  </si>
  <si>
    <t>防御</t>
    <phoneticPr fontId="1" type="noConversion"/>
  </si>
  <si>
    <t>回血</t>
    <phoneticPr fontId="1" type="noConversion"/>
  </si>
  <si>
    <t>起始</t>
    <phoneticPr fontId="1" type="noConversion"/>
  </si>
  <si>
    <t>数量</t>
    <phoneticPr fontId="1" type="noConversion"/>
  </si>
  <si>
    <t>备注</t>
    <phoneticPr fontId="1" type="noConversion"/>
  </si>
  <si>
    <t>鼓励攻击</t>
    <phoneticPr fontId="1" type="noConversion"/>
  </si>
  <si>
    <t>费用</t>
    <phoneticPr fontId="1" type="noConversion"/>
  </si>
  <si>
    <t>强度</t>
    <phoneticPr fontId="1" type="noConversion"/>
  </si>
  <si>
    <t>效果</t>
    <phoneticPr fontId="1" type="noConversion"/>
  </si>
  <si>
    <t>攻击</t>
    <phoneticPr fontId="1" type="noConversion"/>
  </si>
  <si>
    <t>打击</t>
    <phoneticPr fontId="1" type="noConversion"/>
  </si>
  <si>
    <t>攻击6</t>
    <phoneticPr fontId="1" type="noConversion"/>
  </si>
  <si>
    <t>痛击</t>
    <phoneticPr fontId="1" type="noConversion"/>
  </si>
  <si>
    <t>攻击8 易伤2回合</t>
    <phoneticPr fontId="1" type="noConversion"/>
  </si>
  <si>
    <t>防御</t>
    <phoneticPr fontId="1" type="noConversion"/>
  </si>
  <si>
    <t>防御5</t>
    <phoneticPr fontId="1" type="noConversion"/>
  </si>
  <si>
    <t>交锋</t>
    <phoneticPr fontId="1" type="noConversion"/>
  </si>
  <si>
    <t>攻击14 全攻击手牌限制</t>
    <phoneticPr fontId="1" type="noConversion"/>
  </si>
  <si>
    <t>全身撞击</t>
    <phoneticPr fontId="1" type="noConversion"/>
  </si>
  <si>
    <t>造成防御伤害</t>
    <phoneticPr fontId="1" type="noConversion"/>
  </si>
  <si>
    <t>剑柄打击</t>
    <phoneticPr fontId="1" type="noConversion"/>
  </si>
  <si>
    <t>攻击9 抽牌1</t>
    <phoneticPr fontId="1" type="noConversion"/>
  </si>
  <si>
    <t>双重打击</t>
    <phoneticPr fontId="1" type="noConversion"/>
  </si>
  <si>
    <t>攻击5X2</t>
    <phoneticPr fontId="1" type="noConversion"/>
  </si>
  <si>
    <t>坚毅</t>
    <phoneticPr fontId="1" type="noConversion"/>
  </si>
  <si>
    <t>头槌</t>
    <phoneticPr fontId="1" type="noConversion"/>
  </si>
  <si>
    <t>防御7 随机消耗手牌1</t>
    <phoneticPr fontId="1" type="noConversion"/>
  </si>
  <si>
    <t>攻击9 指定弃牌到下一张抽牌中</t>
    <phoneticPr fontId="1" type="noConversion"/>
  </si>
  <si>
    <t>完美打击</t>
    <phoneticPr fontId="1" type="noConversion"/>
  </si>
  <si>
    <t>攻击6 每一张【打击】+2攻击</t>
    <phoneticPr fontId="1" type="noConversion"/>
  </si>
  <si>
    <t>愤怒</t>
    <phoneticPr fontId="1" type="noConversion"/>
  </si>
  <si>
    <t>攻击4 使用后复制</t>
    <phoneticPr fontId="1" type="noConversion"/>
  </si>
  <si>
    <t>战吼</t>
    <phoneticPr fontId="1" type="noConversion"/>
  </si>
  <si>
    <t>抽牌1 指定手牌到下一张抽牌</t>
    <phoneticPr fontId="1" type="noConversion"/>
  </si>
  <si>
    <t>武装</t>
    <phoneticPr fontId="1" type="noConversion"/>
  </si>
  <si>
    <t>防御5 升级1张牌</t>
    <phoneticPr fontId="1" type="noConversion"/>
  </si>
  <si>
    <t>活动肌肉</t>
    <phoneticPr fontId="1" type="noConversion"/>
  </si>
  <si>
    <t>本回合获得力量2</t>
    <phoneticPr fontId="1" type="noConversion"/>
  </si>
  <si>
    <t>上勾拳</t>
    <phoneticPr fontId="1" type="noConversion"/>
  </si>
  <si>
    <t>白卡</t>
    <phoneticPr fontId="1" type="noConversion"/>
  </si>
  <si>
    <t>蓝卡</t>
    <phoneticPr fontId="1" type="noConversion"/>
  </si>
  <si>
    <t>攻击13 虚弱1 易伤1</t>
    <phoneticPr fontId="1" type="noConversion"/>
  </si>
  <si>
    <t>以血还血</t>
    <phoneticPr fontId="1" type="noConversion"/>
  </si>
  <si>
    <t>攻击16 本局每掉一次血费用-1</t>
    <phoneticPr fontId="1" type="noConversion"/>
  </si>
  <si>
    <t>威吓</t>
    <phoneticPr fontId="1" type="noConversion"/>
  </si>
  <si>
    <t>虚弱1 消耗</t>
    <phoneticPr fontId="1" type="noConversion"/>
  </si>
  <si>
    <t>御血术</t>
    <phoneticPr fontId="1" type="noConversion"/>
  </si>
  <si>
    <t>攻击14 生命-3</t>
    <phoneticPr fontId="1" type="noConversion"/>
  </si>
  <si>
    <t>战斗专注</t>
    <phoneticPr fontId="1" type="noConversion"/>
  </si>
  <si>
    <t>抽牌3 不能再抽牌</t>
    <phoneticPr fontId="1" type="noConversion"/>
  </si>
  <si>
    <t>撕裂</t>
    <phoneticPr fontId="1" type="noConversion"/>
  </si>
  <si>
    <t>每次掉血获得力量1</t>
    <phoneticPr fontId="1" type="noConversion"/>
  </si>
  <si>
    <t>放血</t>
    <phoneticPr fontId="1" type="noConversion"/>
  </si>
  <si>
    <t>获得1费 生命-3</t>
    <phoneticPr fontId="1" type="noConversion"/>
  </si>
  <si>
    <t>旋风斩</t>
    <phoneticPr fontId="1" type="noConversion"/>
  </si>
  <si>
    <t>X</t>
    <phoneticPr fontId="1" type="noConversion"/>
  </si>
  <si>
    <t>AOE攻击5 x 消耗费用</t>
    <phoneticPr fontId="1" type="noConversion"/>
  </si>
  <si>
    <t>无谋冲锋</t>
    <phoneticPr fontId="1" type="noConversion"/>
  </si>
  <si>
    <t>攻击9 自己获得易伤1</t>
    <phoneticPr fontId="1" type="noConversion"/>
  </si>
  <si>
    <t>火焰屏障</t>
    <phoneticPr fontId="1" type="noConversion"/>
  </si>
  <si>
    <t>防御12 反伤4一回合</t>
    <phoneticPr fontId="1" type="noConversion"/>
  </si>
  <si>
    <t>燃烧</t>
    <phoneticPr fontId="1" type="noConversion"/>
  </si>
  <si>
    <t>获得力量2</t>
    <phoneticPr fontId="1" type="noConversion"/>
  </si>
  <si>
    <t>金卡</t>
    <phoneticPr fontId="1" type="noConversion"/>
  </si>
  <si>
    <t>岿然不动</t>
    <phoneticPr fontId="1" type="noConversion"/>
  </si>
  <si>
    <t>防御30 消耗</t>
    <phoneticPr fontId="1" type="noConversion"/>
  </si>
  <si>
    <t>残暴</t>
    <phoneticPr fontId="1" type="noConversion"/>
  </si>
  <si>
    <t>每回合-1血 抽牌1</t>
    <phoneticPr fontId="1" type="noConversion"/>
  </si>
  <si>
    <t>狂宴</t>
    <phoneticPr fontId="1" type="noConversion"/>
  </si>
  <si>
    <t>攻击10 击杀永久获得3点生命 消耗</t>
    <phoneticPr fontId="1" type="noConversion"/>
  </si>
  <si>
    <t>祭品</t>
    <phoneticPr fontId="1" type="noConversion"/>
  </si>
  <si>
    <t>生命-4 获得2费 抽牌3 消耗</t>
    <phoneticPr fontId="1" type="noConversion"/>
  </si>
  <si>
    <t>重锤</t>
    <phoneticPr fontId="1" type="noConversion"/>
  </si>
  <si>
    <t>攻击32</t>
    <phoneticPr fontId="1" type="noConversion"/>
  </si>
  <si>
    <t>1费</t>
    <phoneticPr fontId="1" type="noConversion"/>
  </si>
  <si>
    <t>2费</t>
    <phoneticPr fontId="1" type="noConversion"/>
  </si>
  <si>
    <t>易伤</t>
    <phoneticPr fontId="1" type="noConversion"/>
  </si>
  <si>
    <t>3回合</t>
    <phoneticPr fontId="1" type="noConversion"/>
  </si>
  <si>
    <t>抽牌</t>
    <phoneticPr fontId="1" type="noConversion"/>
  </si>
  <si>
    <t>强度区间</t>
    <phoneticPr fontId="1" type="noConversion"/>
  </si>
  <si>
    <t>全攻击手牌限制</t>
    <phoneticPr fontId="1" type="noConversion"/>
  </si>
  <si>
    <t>随机消耗手牌1</t>
    <phoneticPr fontId="1" type="noConversion"/>
  </si>
  <si>
    <t>指定弃牌到下一张抽牌中</t>
  </si>
  <si>
    <t>每一张【打击】+2攻击</t>
  </si>
  <si>
    <t>使用后复制</t>
  </si>
  <si>
    <t>0费</t>
    <phoneticPr fontId="1" type="noConversion"/>
  </si>
  <si>
    <t>指定手牌到下一张抽牌</t>
  </si>
  <si>
    <t>升级1张牌</t>
  </si>
  <si>
    <t>本回合获得力量1</t>
    <phoneticPr fontId="1" type="noConversion"/>
  </si>
  <si>
    <t>虚弱</t>
    <phoneticPr fontId="1" type="noConversion"/>
  </si>
  <si>
    <t>12~16</t>
    <phoneticPr fontId="1" type="noConversion"/>
  </si>
  <si>
    <t>消耗</t>
    <phoneticPr fontId="1" type="noConversion"/>
  </si>
  <si>
    <t>17~?</t>
    <phoneticPr fontId="1" type="noConversion"/>
  </si>
  <si>
    <t>备注</t>
    <phoneticPr fontId="1" type="noConversion"/>
  </si>
  <si>
    <t>生命-1</t>
    <phoneticPr fontId="1" type="noConversion"/>
  </si>
  <si>
    <t>11~?</t>
    <phoneticPr fontId="1" type="noConversion"/>
  </si>
  <si>
    <t>单卡强度</t>
    <phoneticPr fontId="1" type="noConversion"/>
  </si>
  <si>
    <t>获得1费</t>
    <phoneticPr fontId="1" type="noConversion"/>
  </si>
  <si>
    <t>自己获得易伤</t>
    <phoneticPr fontId="1" type="noConversion"/>
  </si>
  <si>
    <t>反伤1一回合</t>
    <phoneticPr fontId="1" type="noConversion"/>
  </si>
  <si>
    <t>本局获得力量1</t>
    <phoneticPr fontId="1" type="noConversion"/>
  </si>
  <si>
    <t>每回合-1血</t>
    <phoneticPr fontId="1" type="noConversion"/>
  </si>
  <si>
    <t>每回合抽牌1</t>
    <phoneticPr fontId="1" type="noConversion"/>
  </si>
  <si>
    <t>击杀永久获得生命1</t>
    <phoneticPr fontId="1" type="noConversion"/>
  </si>
  <si>
    <t>5~10</t>
    <phoneticPr fontId="1" type="noConversion"/>
  </si>
  <si>
    <t>每费收益</t>
    <phoneticPr fontId="1" type="noConversion"/>
  </si>
  <si>
    <t>盾反流</t>
    <phoneticPr fontId="1" type="noConversion"/>
  </si>
  <si>
    <t>五灵归宗</t>
    <phoneticPr fontId="1" type="noConversion"/>
  </si>
  <si>
    <t>阵法</t>
    <phoneticPr fontId="1" type="noConversion"/>
  </si>
  <si>
    <t>3费</t>
    <phoneticPr fontId="1" type="noConversion"/>
  </si>
  <si>
    <t>护甲不在回合结束时消失</t>
    <phoneticPr fontId="1" type="noConversion"/>
  </si>
  <si>
    <t>1费</t>
    <phoneticPr fontId="1" type="noConversion"/>
  </si>
  <si>
    <t>金甲阵</t>
    <phoneticPr fontId="1" type="noConversion"/>
  </si>
  <si>
    <t>每回合结束获得3点护甲</t>
    <phoneticPr fontId="1" type="noConversion"/>
  </si>
  <si>
    <t>技能</t>
    <phoneticPr fontId="1" type="noConversion"/>
  </si>
  <si>
    <t>千方残光剑</t>
    <phoneticPr fontId="1" type="noConversion"/>
  </si>
  <si>
    <t>清空护甲，造成2倍护甲值的伤害</t>
    <phoneticPr fontId="1" type="noConversion"/>
  </si>
  <si>
    <t>以剑护身，对攻击者造成护甲损失值一半的伤害</t>
    <phoneticPr fontId="1" type="noConversion"/>
  </si>
  <si>
    <t>地脉阵</t>
    <phoneticPr fontId="1" type="noConversion"/>
  </si>
  <si>
    <t>把召唤的剑化为攻击</t>
    <phoneticPr fontId="1" type="noConversion"/>
  </si>
  <si>
    <t>把召唤的剑化为多重护甲</t>
    <phoneticPr fontId="1" type="noConversion"/>
  </si>
  <si>
    <t>幻剑流</t>
    <phoneticPr fontId="1" type="noConversion"/>
  </si>
  <si>
    <t>攻击</t>
    <phoneticPr fontId="1" type="noConversion"/>
  </si>
  <si>
    <t>技能</t>
    <phoneticPr fontId="1" type="noConversion"/>
  </si>
  <si>
    <t>获得1点攻击力</t>
    <phoneticPr fontId="1" type="noConversion"/>
  </si>
  <si>
    <t>过牌能力</t>
    <phoneticPr fontId="1" type="noConversion"/>
  </si>
  <si>
    <t>获得费用能力</t>
    <phoneticPr fontId="1" type="noConversion"/>
  </si>
  <si>
    <t>剑气凌霄</t>
    <phoneticPr fontId="1" type="noConversion"/>
  </si>
  <si>
    <t>回剑护身</t>
    <phoneticPr fontId="1" type="noConversion"/>
  </si>
  <si>
    <t>无定剑</t>
    <phoneticPr fontId="1" type="noConversion"/>
  </si>
  <si>
    <t>消耗所有费，造成费用乘以X点伤害，获得X把幻剑</t>
    <phoneticPr fontId="1" type="noConversion"/>
  </si>
  <si>
    <t>单卡</t>
    <phoneticPr fontId="1" type="noConversion"/>
  </si>
  <si>
    <t>技能</t>
    <phoneticPr fontId="1" type="noConversion"/>
  </si>
  <si>
    <t>剑心通明</t>
    <phoneticPr fontId="1" type="noConversion"/>
  </si>
  <si>
    <t>获得1费</t>
    <phoneticPr fontId="1" type="noConversion"/>
  </si>
  <si>
    <t>获得1费，消耗</t>
    <phoneticPr fontId="1" type="noConversion"/>
  </si>
  <si>
    <t>0费</t>
    <phoneticPr fontId="1" type="noConversion"/>
  </si>
  <si>
    <t>天剑伏魔</t>
    <phoneticPr fontId="1" type="noConversion"/>
  </si>
  <si>
    <t>攻击</t>
    <phoneticPr fontId="1" type="noConversion"/>
  </si>
  <si>
    <t>3费</t>
    <phoneticPr fontId="1" type="noConversion"/>
  </si>
  <si>
    <t>造成27点伤害</t>
    <phoneticPr fontId="1" type="noConversion"/>
  </si>
  <si>
    <t>剑灵通虚</t>
    <phoneticPr fontId="1" type="noConversion"/>
  </si>
  <si>
    <t>1费</t>
    <phoneticPr fontId="1" type="noConversion"/>
  </si>
  <si>
    <t>造成x点伤害，如果伤害没有被格挡，获得1费</t>
    <phoneticPr fontId="1" type="noConversion"/>
  </si>
  <si>
    <t>天罡正气</t>
    <phoneticPr fontId="1" type="noConversion"/>
  </si>
  <si>
    <t>造成10点伤害，虚无</t>
    <phoneticPr fontId="1" type="noConversion"/>
  </si>
  <si>
    <t>剑意通玄</t>
    <phoneticPr fontId="1" type="noConversion"/>
  </si>
  <si>
    <t>天师符法</t>
    <phoneticPr fontId="1" type="noConversion"/>
  </si>
  <si>
    <t>抽牌3，本回合不能再抽牌</t>
    <phoneticPr fontId="1" type="noConversion"/>
  </si>
  <si>
    <t>悬天穿云剑</t>
    <phoneticPr fontId="1" type="noConversion"/>
  </si>
  <si>
    <t>御剑行云诀</t>
    <phoneticPr fontId="1" type="noConversion"/>
  </si>
  <si>
    <t>无极剑炁</t>
    <phoneticPr fontId="1" type="noConversion"/>
  </si>
  <si>
    <t>云体风身</t>
    <phoneticPr fontId="1" type="noConversion"/>
  </si>
  <si>
    <t>炼气凝神</t>
    <phoneticPr fontId="1" type="noConversion"/>
  </si>
  <si>
    <t>心如止水</t>
    <phoneticPr fontId="1" type="noConversion"/>
  </si>
  <si>
    <t>剑宗·无理</t>
    <phoneticPr fontId="1" type="noConversion"/>
  </si>
  <si>
    <t>无视护甲</t>
    <phoneticPr fontId="1" type="noConversion"/>
  </si>
  <si>
    <t>2费</t>
    <phoneticPr fontId="1" type="noConversion"/>
  </si>
  <si>
    <t>造成12点伤害，无视护甲</t>
    <phoneticPr fontId="1" type="noConversion"/>
  </si>
  <si>
    <t>获得2点敏捷，消耗</t>
    <phoneticPr fontId="1" type="noConversion"/>
  </si>
  <si>
    <t>解除所有负面状态，消耗</t>
    <phoneticPr fontId="1" type="noConversion"/>
  </si>
  <si>
    <t>将任意一张手牌当做攻击牌打出，造成该牌费用x6的伤害，随机目标</t>
    <phoneticPr fontId="1" type="noConversion"/>
  </si>
  <si>
    <t>气宗·无招</t>
    <phoneticPr fontId="1" type="noConversion"/>
  </si>
  <si>
    <t>获得8点防御，抽一张牌</t>
    <phoneticPr fontId="1" type="noConversion"/>
  </si>
  <si>
    <t>AOE能力</t>
    <phoneticPr fontId="1" type="noConversion"/>
  </si>
  <si>
    <t>DEBUFF能力</t>
    <phoneticPr fontId="1" type="noConversion"/>
  </si>
  <si>
    <t>造成6点伤害，易伤1回合</t>
    <phoneticPr fontId="1" type="noConversion"/>
  </si>
  <si>
    <t>AOE攻击5x费</t>
    <phoneticPr fontId="1" type="noConversion"/>
  </si>
  <si>
    <t>消耗，获得一张随机剑修牌，该牌在本回合为0费</t>
    <phoneticPr fontId="1" type="noConversion"/>
  </si>
  <si>
    <t>X费</t>
    <phoneticPr fontId="1" type="noConversion"/>
  </si>
  <si>
    <t>幻剑决</t>
    <phoneticPr fontId="1" type="noConversion"/>
  </si>
  <si>
    <t>后续3回合，每回合额外获得1费</t>
    <phoneticPr fontId="1" type="noConversion"/>
  </si>
  <si>
    <t>获得飞行状态1回合</t>
    <phoneticPr fontId="1" type="noConversion"/>
  </si>
  <si>
    <t>X费</t>
    <phoneticPr fontId="1" type="noConversion"/>
  </si>
  <si>
    <t>0费</t>
    <phoneticPr fontId="1" type="noConversion"/>
  </si>
  <si>
    <t>1费</t>
    <phoneticPr fontId="1" type="noConversion"/>
  </si>
  <si>
    <t>阵法</t>
    <phoneticPr fontId="1" type="noConversion"/>
  </si>
  <si>
    <t>每回合获得2把幻剑</t>
    <phoneticPr fontId="1" type="noConversion"/>
  </si>
  <si>
    <t>幻剑阵</t>
    <phoneticPr fontId="1" type="noConversion"/>
  </si>
  <si>
    <t>技能</t>
  </si>
  <si>
    <t>技能</t>
    <phoneticPr fontId="1" type="noConversion"/>
  </si>
  <si>
    <t>幻剑残影</t>
    <phoneticPr fontId="1" type="noConversion"/>
  </si>
  <si>
    <t>1费</t>
    <phoneticPr fontId="1" type="noConversion"/>
  </si>
  <si>
    <t>将当前的幻剑数翻倍</t>
    <phoneticPr fontId="1" type="noConversion"/>
  </si>
  <si>
    <t>失去4点生命，抽两张牌，获得4点护甲，获得2费</t>
    <phoneticPr fontId="1" type="noConversion"/>
  </si>
  <si>
    <t>术宗·无危</t>
    <phoneticPr fontId="1" type="noConversion"/>
  </si>
  <si>
    <t>术宗·血祭</t>
    <phoneticPr fontId="1" type="noConversion"/>
  </si>
  <si>
    <t>2费</t>
    <phoneticPr fontId="1" type="noConversion"/>
  </si>
  <si>
    <t>技能</t>
    <phoneticPr fontId="1" type="noConversion"/>
  </si>
  <si>
    <t>护甲值翻倍</t>
    <phoneticPr fontId="1" type="noConversion"/>
  </si>
  <si>
    <t>术宗·加固</t>
    <phoneticPr fontId="1" type="noConversion"/>
  </si>
  <si>
    <t>血甲</t>
    <phoneticPr fontId="1" type="noConversion"/>
  </si>
  <si>
    <t>生命降至1点，将损失的生命转换成等量的护甲。下回合开始前，将最多扣除损失生命的护甲值，恢复等量的生命（如果没有下回合，则不回复血量！！可配合回复加强等遗物特效）</t>
    <phoneticPr fontId="1" type="noConversion"/>
  </si>
  <si>
    <t>技能</t>
    <phoneticPr fontId="1" type="noConversion"/>
  </si>
  <si>
    <t>攻击</t>
    <phoneticPr fontId="1" type="noConversion"/>
  </si>
  <si>
    <t>0费</t>
    <phoneticPr fontId="1" type="noConversion"/>
  </si>
  <si>
    <t>获得35点护甲，所有技能牌在本回合的费用+2，消耗</t>
    <phoneticPr fontId="1" type="noConversion"/>
  </si>
  <si>
    <t>获得3把幻剑</t>
    <phoneticPr fontId="1" type="noConversion"/>
  </si>
  <si>
    <t>1费</t>
    <phoneticPr fontId="1" type="noConversion"/>
  </si>
  <si>
    <t>无法被打出，每当你抽到该牌，额外抽一张牌。这回合内每打出一张牌，该牌的费用+2</t>
    <phoneticPr fontId="1" type="noConversion"/>
  </si>
  <si>
    <t>2费</t>
    <phoneticPr fontId="1" type="noConversion"/>
  </si>
  <si>
    <t>卡牌打出时，改为消耗等量的幻剑，消耗</t>
    <phoneticPr fontId="1" type="noConversion"/>
  </si>
  <si>
    <t>1费</t>
    <phoneticPr fontId="1" type="noConversion"/>
  </si>
  <si>
    <t>技能</t>
    <phoneticPr fontId="1" type="noConversion"/>
  </si>
  <si>
    <t>给予指定敌人3层DEBUFF，拥有该DEBUFF的敌人失去生命时，
角色获得1把幻剑</t>
    <phoneticPr fontId="1" type="noConversion"/>
  </si>
  <si>
    <t>1费</t>
    <phoneticPr fontId="1" type="noConversion"/>
  </si>
  <si>
    <t>抽牌，直到抽到的牌不是攻击牌</t>
    <phoneticPr fontId="1" type="noConversion"/>
  </si>
  <si>
    <t>3费</t>
    <phoneticPr fontId="1" type="noConversion"/>
  </si>
  <si>
    <t>技能</t>
    <phoneticPr fontId="1" type="noConversion"/>
  </si>
  <si>
    <t>消耗所有手牌，造成消耗卡牌费用总和x4的伤害</t>
    <phoneticPr fontId="1" type="noConversion"/>
  </si>
  <si>
    <t>对所有敌方造成7点伤害，如果有幻剑，消耗1把幻剑，额外给予1层虚弱</t>
    <phoneticPr fontId="1" type="noConversion"/>
  </si>
  <si>
    <t>每有一种DEBUFF，抽一张牌</t>
    <phoneticPr fontId="1" type="noConversion"/>
  </si>
  <si>
    <t>本回合，所有卡牌费用变为0。下回合所有卡牌费用+2</t>
    <phoneticPr fontId="1" type="noConversion"/>
  </si>
  <si>
    <t>卡费流（需要引入固定卡牌费用的机制）</t>
    <phoneticPr fontId="1" type="noConversion"/>
  </si>
  <si>
    <t>造成X点伤害，获得1把幻剑</t>
    <phoneticPr fontId="1" type="noConversion"/>
  </si>
  <si>
    <t>子母剑</t>
    <phoneticPr fontId="1" type="noConversion"/>
  </si>
  <si>
    <t>造成X点伤害x2，获得2把幻剑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</si>
</sst>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0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2" fillId="2" borderId="0" xfId="0" applyFont="1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2" fillId="2" borderId="0" xfId="0" applyFont="1" applyFill="1" applyAlignme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9"/>
  <sheetViews>
    <sheetView workbookViewId="0">
      <selection activeCell="B9" sqref="B9:C9"/>
    </sheetView>
  </sheetViews>
  <sheetFormatPr defaultRowHeight="13.5" x14ac:dyDescent="0.15"/>
  <cols>
    <col min="2" max="2" width="14.125" bestFit="1" customWidth="1"/>
  </cols>
  <sheetData>
    <row r="2" spans="2:3" x14ac:dyDescent="0.15">
      <c r="C2" t="s">
        <v>1</v>
      </c>
    </row>
    <row r="3" spans="2:3" x14ac:dyDescent="0.15">
      <c r="B3" t="s">
        <v>0</v>
      </c>
      <c r="C3">
        <v>1</v>
      </c>
    </row>
    <row r="4" spans="2:3" x14ac:dyDescent="0.15">
      <c r="B4" t="s">
        <v>2</v>
      </c>
      <c r="C4">
        <v>1</v>
      </c>
    </row>
    <row r="5" spans="2:3" x14ac:dyDescent="0.15">
      <c r="B5" t="s">
        <v>3</v>
      </c>
      <c r="C5">
        <v>1</v>
      </c>
    </row>
    <row r="6" spans="2:3" x14ac:dyDescent="0.15">
      <c r="B6" t="s">
        <v>126</v>
      </c>
      <c r="C6">
        <v>2</v>
      </c>
    </row>
    <row r="7" spans="2:3" x14ac:dyDescent="0.15">
      <c r="B7" t="s">
        <v>136</v>
      </c>
      <c r="C7">
        <v>8</v>
      </c>
    </row>
    <row r="8" spans="2:3" x14ac:dyDescent="0.15">
      <c r="B8" t="s">
        <v>158</v>
      </c>
      <c r="C8">
        <v>5</v>
      </c>
    </row>
    <row r="9" spans="2:3" x14ac:dyDescent="0.15">
      <c r="B9" t="s">
        <v>78</v>
      </c>
      <c r="C9">
        <v>2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4"/>
  <sheetViews>
    <sheetView workbookViewId="0">
      <selection activeCell="H4" sqref="H4"/>
    </sheetView>
  </sheetViews>
  <sheetFormatPr defaultRowHeight="13.5" x14ac:dyDescent="0.15"/>
  <sheetData>
    <row r="2" spans="1:5" x14ac:dyDescent="0.15">
      <c r="A2" t="s">
        <v>4</v>
      </c>
      <c r="C2" t="s">
        <v>1</v>
      </c>
      <c r="D2" t="s">
        <v>5</v>
      </c>
      <c r="E2" t="s">
        <v>6</v>
      </c>
    </row>
    <row r="3" spans="1:5" x14ac:dyDescent="0.15">
      <c r="B3" t="s">
        <v>0</v>
      </c>
      <c r="C3">
        <v>6</v>
      </c>
      <c r="D3">
        <v>5</v>
      </c>
      <c r="E3" t="s">
        <v>7</v>
      </c>
    </row>
    <row r="4" spans="1:5" x14ac:dyDescent="0.15">
      <c r="B4" t="s">
        <v>2</v>
      </c>
      <c r="C4">
        <v>5</v>
      </c>
      <c r="D4">
        <v>5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34"/>
  <sheetViews>
    <sheetView workbookViewId="0">
      <selection activeCell="D25" sqref="D25"/>
    </sheetView>
  </sheetViews>
  <sheetFormatPr defaultRowHeight="13.5" x14ac:dyDescent="0.15"/>
  <cols>
    <col min="4" max="4" width="29.875" bestFit="1" customWidth="1"/>
    <col min="5" max="5" width="12.25" bestFit="1" customWidth="1"/>
    <col min="6" max="6" width="12.25" customWidth="1"/>
    <col min="7" max="7" width="14.125" customWidth="1"/>
    <col min="10" max="10" width="9.25" customWidth="1"/>
    <col min="16" max="16" width="23.5" bestFit="1" customWidth="1"/>
  </cols>
  <sheetData>
    <row r="2" spans="1:17" x14ac:dyDescent="0.15">
      <c r="C2" t="s">
        <v>8</v>
      </c>
      <c r="D2" t="s">
        <v>10</v>
      </c>
      <c r="E2" t="s">
        <v>98</v>
      </c>
      <c r="F2" t="s">
        <v>107</v>
      </c>
      <c r="G2" t="s">
        <v>95</v>
      </c>
      <c r="K2" t="s">
        <v>81</v>
      </c>
      <c r="L2" t="s">
        <v>11</v>
      </c>
      <c r="M2" t="s">
        <v>16</v>
      </c>
      <c r="N2" t="s">
        <v>78</v>
      </c>
      <c r="Q2" t="s">
        <v>9</v>
      </c>
    </row>
    <row r="3" spans="1:17" x14ac:dyDescent="0.15">
      <c r="A3" t="s">
        <v>41</v>
      </c>
      <c r="B3" t="s">
        <v>12</v>
      </c>
      <c r="C3">
        <v>1</v>
      </c>
      <c r="D3" t="s">
        <v>13</v>
      </c>
      <c r="E3">
        <f>Q3*6</f>
        <v>6</v>
      </c>
      <c r="F3">
        <f>E3/C3</f>
        <v>6</v>
      </c>
      <c r="I3" t="s">
        <v>41</v>
      </c>
      <c r="J3" t="s">
        <v>76</v>
      </c>
      <c r="K3" t="s">
        <v>106</v>
      </c>
      <c r="L3">
        <v>6</v>
      </c>
      <c r="M3">
        <v>5</v>
      </c>
      <c r="N3" t="s">
        <v>79</v>
      </c>
      <c r="P3" t="s">
        <v>11</v>
      </c>
      <c r="Q3">
        <v>1</v>
      </c>
    </row>
    <row r="4" spans="1:17" x14ac:dyDescent="0.15">
      <c r="B4" t="s">
        <v>14</v>
      </c>
      <c r="C4">
        <v>2</v>
      </c>
      <c r="D4" t="s">
        <v>15</v>
      </c>
      <c r="E4">
        <f>8+Q5*2</f>
        <v>12</v>
      </c>
      <c r="F4">
        <f t="shared" ref="F4:F34" si="0">E4/C4</f>
        <v>6</v>
      </c>
      <c r="J4" t="s">
        <v>77</v>
      </c>
      <c r="K4" t="s">
        <v>92</v>
      </c>
      <c r="P4" t="s">
        <v>16</v>
      </c>
      <c r="Q4">
        <v>1</v>
      </c>
    </row>
    <row r="5" spans="1:17" x14ac:dyDescent="0.15">
      <c r="B5" t="s">
        <v>16</v>
      </c>
      <c r="C5">
        <v>1</v>
      </c>
      <c r="D5" t="s">
        <v>17</v>
      </c>
      <c r="E5">
        <f>Q4*5</f>
        <v>5</v>
      </c>
      <c r="F5">
        <f t="shared" si="0"/>
        <v>5</v>
      </c>
      <c r="P5" t="s">
        <v>78</v>
      </c>
      <c r="Q5">
        <v>2</v>
      </c>
    </row>
    <row r="6" spans="1:17" x14ac:dyDescent="0.15">
      <c r="B6" t="s">
        <v>18</v>
      </c>
      <c r="C6">
        <v>0</v>
      </c>
      <c r="D6" t="s">
        <v>19</v>
      </c>
      <c r="E6">
        <f>Q3*14+Q7+Q19</f>
        <v>10</v>
      </c>
      <c r="F6">
        <f>E6</f>
        <v>10</v>
      </c>
      <c r="P6" t="s">
        <v>80</v>
      </c>
      <c r="Q6">
        <v>1</v>
      </c>
    </row>
    <row r="7" spans="1:17" x14ac:dyDescent="0.15">
      <c r="B7" t="s">
        <v>20</v>
      </c>
      <c r="C7">
        <v>1</v>
      </c>
      <c r="D7" t="s">
        <v>21</v>
      </c>
      <c r="E7">
        <f>Q8</f>
        <v>10</v>
      </c>
      <c r="F7">
        <f t="shared" si="0"/>
        <v>10</v>
      </c>
      <c r="I7" t="s">
        <v>42</v>
      </c>
      <c r="J7" t="s">
        <v>76</v>
      </c>
      <c r="K7" t="s">
        <v>97</v>
      </c>
      <c r="P7" t="s">
        <v>82</v>
      </c>
      <c r="Q7">
        <v>-10</v>
      </c>
    </row>
    <row r="8" spans="1:17" x14ac:dyDescent="0.15">
      <c r="B8" t="s">
        <v>22</v>
      </c>
      <c r="C8">
        <v>1</v>
      </c>
      <c r="D8" t="s">
        <v>23</v>
      </c>
      <c r="E8">
        <f>9+Q6</f>
        <v>10</v>
      </c>
      <c r="F8">
        <f t="shared" si="0"/>
        <v>10</v>
      </c>
      <c r="J8" t="s">
        <v>77</v>
      </c>
      <c r="K8" t="s">
        <v>94</v>
      </c>
      <c r="P8" t="s">
        <v>21</v>
      </c>
      <c r="Q8">
        <v>10</v>
      </c>
    </row>
    <row r="9" spans="1:17" x14ac:dyDescent="0.15">
      <c r="B9" t="s">
        <v>24</v>
      </c>
      <c r="C9">
        <v>1</v>
      </c>
      <c r="D9" t="s">
        <v>25</v>
      </c>
      <c r="E9">
        <f>Q3*5*2</f>
        <v>10</v>
      </c>
      <c r="F9">
        <f t="shared" si="0"/>
        <v>10</v>
      </c>
      <c r="P9" t="s">
        <v>83</v>
      </c>
      <c r="Q9">
        <v>0</v>
      </c>
    </row>
    <row r="10" spans="1:17" x14ac:dyDescent="0.15">
      <c r="B10" t="s">
        <v>26</v>
      </c>
      <c r="C10">
        <v>1</v>
      </c>
      <c r="D10" t="s">
        <v>28</v>
      </c>
      <c r="E10">
        <f>Q4*7+Q9</f>
        <v>7</v>
      </c>
      <c r="F10">
        <f t="shared" si="0"/>
        <v>7</v>
      </c>
      <c r="I10" t="s">
        <v>65</v>
      </c>
      <c r="J10" t="s">
        <v>76</v>
      </c>
      <c r="P10" t="s">
        <v>84</v>
      </c>
      <c r="Q10">
        <v>1</v>
      </c>
    </row>
    <row r="11" spans="1:17" x14ac:dyDescent="0.15">
      <c r="B11" t="s">
        <v>27</v>
      </c>
      <c r="C11">
        <v>1</v>
      </c>
      <c r="D11" t="s">
        <v>29</v>
      </c>
      <c r="E11">
        <f>Q3*9+Q10</f>
        <v>10</v>
      </c>
      <c r="F11">
        <f t="shared" si="0"/>
        <v>10</v>
      </c>
      <c r="J11" t="s">
        <v>77</v>
      </c>
      <c r="P11" t="s">
        <v>85</v>
      </c>
      <c r="Q11">
        <v>10</v>
      </c>
    </row>
    <row r="12" spans="1:17" x14ac:dyDescent="0.15">
      <c r="B12" t="s">
        <v>30</v>
      </c>
      <c r="C12">
        <v>2</v>
      </c>
      <c r="D12" t="s">
        <v>31</v>
      </c>
      <c r="E12">
        <f>Q3*6+Q11</f>
        <v>16</v>
      </c>
      <c r="F12">
        <f t="shared" si="0"/>
        <v>8</v>
      </c>
      <c r="P12" t="s">
        <v>86</v>
      </c>
      <c r="Q12">
        <v>1</v>
      </c>
    </row>
    <row r="13" spans="1:17" x14ac:dyDescent="0.15">
      <c r="B13" t="s">
        <v>32</v>
      </c>
      <c r="C13">
        <v>0</v>
      </c>
      <c r="D13" t="s">
        <v>33</v>
      </c>
      <c r="E13">
        <f>Q3*4+Q12</f>
        <v>5</v>
      </c>
      <c r="F13">
        <f>E13</f>
        <v>5</v>
      </c>
      <c r="P13" t="s">
        <v>88</v>
      </c>
      <c r="Q13">
        <v>1</v>
      </c>
    </row>
    <row r="14" spans="1:17" x14ac:dyDescent="0.15">
      <c r="B14" t="s">
        <v>34</v>
      </c>
      <c r="C14">
        <v>0</v>
      </c>
      <c r="D14" t="s">
        <v>35</v>
      </c>
      <c r="E14">
        <f>Q6+Q13+Q19</f>
        <v>8</v>
      </c>
      <c r="F14">
        <f>E14</f>
        <v>8</v>
      </c>
      <c r="P14" t="s">
        <v>89</v>
      </c>
      <c r="Q14">
        <v>5</v>
      </c>
    </row>
    <row r="15" spans="1:17" x14ac:dyDescent="0.15">
      <c r="B15" t="s">
        <v>36</v>
      </c>
      <c r="C15">
        <v>1</v>
      </c>
      <c r="D15" t="s">
        <v>37</v>
      </c>
      <c r="E15">
        <f>Q4*5+Q14</f>
        <v>10</v>
      </c>
      <c r="F15">
        <f t="shared" si="0"/>
        <v>10</v>
      </c>
      <c r="P15" t="s">
        <v>90</v>
      </c>
      <c r="Q15">
        <v>1</v>
      </c>
    </row>
    <row r="16" spans="1:17" x14ac:dyDescent="0.15">
      <c r="B16" t="s">
        <v>38</v>
      </c>
      <c r="C16">
        <v>0</v>
      </c>
      <c r="D16" t="s">
        <v>39</v>
      </c>
      <c r="E16">
        <f>Q15*2+Q19</f>
        <v>8</v>
      </c>
      <c r="F16">
        <f>E16</f>
        <v>8</v>
      </c>
      <c r="P16" t="s">
        <v>91</v>
      </c>
      <c r="Q16">
        <v>2</v>
      </c>
    </row>
    <row r="17" spans="1:17" x14ac:dyDescent="0.15">
      <c r="P17" t="s">
        <v>93</v>
      </c>
      <c r="Q17">
        <v>-1</v>
      </c>
    </row>
    <row r="18" spans="1:17" x14ac:dyDescent="0.15">
      <c r="A18" t="s">
        <v>42</v>
      </c>
      <c r="B18" t="s">
        <v>40</v>
      </c>
      <c r="C18">
        <v>2</v>
      </c>
      <c r="D18" t="s">
        <v>43</v>
      </c>
      <c r="E18">
        <f>Q3*13+Q5+Q16</f>
        <v>17</v>
      </c>
      <c r="F18">
        <f t="shared" si="0"/>
        <v>8.5</v>
      </c>
      <c r="P18" t="s">
        <v>96</v>
      </c>
      <c r="Q18">
        <v>-1</v>
      </c>
    </row>
    <row r="19" spans="1:17" x14ac:dyDescent="0.15">
      <c r="B19" t="s">
        <v>44</v>
      </c>
      <c r="C19">
        <v>4</v>
      </c>
      <c r="D19" t="s">
        <v>45</v>
      </c>
      <c r="P19" t="s">
        <v>87</v>
      </c>
      <c r="Q19">
        <v>6</v>
      </c>
    </row>
    <row r="20" spans="1:17" x14ac:dyDescent="0.15">
      <c r="B20" t="s">
        <v>46</v>
      </c>
      <c r="C20">
        <v>0</v>
      </c>
      <c r="D20" t="s">
        <v>47</v>
      </c>
      <c r="E20">
        <f>Q16+Q17+Q19</f>
        <v>7</v>
      </c>
      <c r="F20">
        <f>E20</f>
        <v>7</v>
      </c>
      <c r="P20" t="s">
        <v>99</v>
      </c>
      <c r="Q20">
        <v>8</v>
      </c>
    </row>
    <row r="21" spans="1:17" x14ac:dyDescent="0.15">
      <c r="B21" t="s">
        <v>48</v>
      </c>
      <c r="C21">
        <v>1</v>
      </c>
      <c r="D21" t="s">
        <v>49</v>
      </c>
      <c r="E21">
        <f>Q3*14+Q18*3</f>
        <v>11</v>
      </c>
      <c r="F21">
        <f t="shared" si="0"/>
        <v>11</v>
      </c>
      <c r="P21" t="s">
        <v>100</v>
      </c>
      <c r="Q21">
        <v>-2</v>
      </c>
    </row>
    <row r="22" spans="1:17" x14ac:dyDescent="0.15">
      <c r="B22" t="s">
        <v>50</v>
      </c>
      <c r="C22">
        <v>0</v>
      </c>
      <c r="D22" t="s">
        <v>51</v>
      </c>
      <c r="E22">
        <f>Q6*3+Q19</f>
        <v>9</v>
      </c>
      <c r="F22">
        <f>E22</f>
        <v>9</v>
      </c>
      <c r="P22" t="s">
        <v>101</v>
      </c>
      <c r="Q22">
        <v>2</v>
      </c>
    </row>
    <row r="23" spans="1:17" x14ac:dyDescent="0.15">
      <c r="B23" t="s">
        <v>52</v>
      </c>
      <c r="C23">
        <v>1</v>
      </c>
      <c r="D23" t="s">
        <v>53</v>
      </c>
      <c r="F23">
        <f t="shared" si="0"/>
        <v>0</v>
      </c>
      <c r="P23" t="s">
        <v>102</v>
      </c>
      <c r="Q23">
        <v>6</v>
      </c>
    </row>
    <row r="24" spans="1:17" x14ac:dyDescent="0.15">
      <c r="B24" t="s">
        <v>54</v>
      </c>
      <c r="C24">
        <v>0</v>
      </c>
      <c r="D24" t="s">
        <v>55</v>
      </c>
      <c r="E24">
        <f>Q20+Q18*3+Q19</f>
        <v>11</v>
      </c>
      <c r="F24">
        <f>E24</f>
        <v>11</v>
      </c>
      <c r="P24" t="s">
        <v>103</v>
      </c>
    </row>
    <row r="25" spans="1:17" x14ac:dyDescent="0.15">
      <c r="B25" t="s">
        <v>56</v>
      </c>
      <c r="C25" t="s">
        <v>57</v>
      </c>
      <c r="D25" t="s">
        <v>58</v>
      </c>
      <c r="F25" t="e">
        <f t="shared" si="0"/>
        <v>#VALUE!</v>
      </c>
      <c r="P25" t="s">
        <v>104</v>
      </c>
    </row>
    <row r="26" spans="1:17" x14ac:dyDescent="0.15">
      <c r="B26" t="s">
        <v>59</v>
      </c>
      <c r="C26">
        <v>0</v>
      </c>
      <c r="D26" t="s">
        <v>60</v>
      </c>
      <c r="E26">
        <f>Q3*9+Q19+Q21</f>
        <v>13</v>
      </c>
      <c r="F26">
        <f>E26</f>
        <v>13</v>
      </c>
      <c r="P26" t="s">
        <v>105</v>
      </c>
      <c r="Q26">
        <v>2</v>
      </c>
    </row>
    <row r="27" spans="1:17" x14ac:dyDescent="0.15">
      <c r="B27" t="s">
        <v>61</v>
      </c>
      <c r="C27">
        <v>2</v>
      </c>
      <c r="D27" t="s">
        <v>62</v>
      </c>
      <c r="E27">
        <f>Q4*12+Q22*4</f>
        <v>20</v>
      </c>
      <c r="F27">
        <f t="shared" si="0"/>
        <v>10</v>
      </c>
    </row>
    <row r="28" spans="1:17" x14ac:dyDescent="0.15">
      <c r="B28" t="s">
        <v>63</v>
      </c>
      <c r="C28">
        <v>1</v>
      </c>
      <c r="D28" t="s">
        <v>64</v>
      </c>
      <c r="E28">
        <f>Q23*2</f>
        <v>12</v>
      </c>
      <c r="F28">
        <f t="shared" si="0"/>
        <v>12</v>
      </c>
    </row>
    <row r="30" spans="1:17" x14ac:dyDescent="0.15">
      <c r="A30" t="s">
        <v>65</v>
      </c>
      <c r="B30" t="s">
        <v>66</v>
      </c>
      <c r="C30">
        <v>2</v>
      </c>
      <c r="D30" t="s">
        <v>67</v>
      </c>
      <c r="E30">
        <f>Q4*30+Q17</f>
        <v>29</v>
      </c>
      <c r="F30">
        <f t="shared" si="0"/>
        <v>14.5</v>
      </c>
    </row>
    <row r="31" spans="1:17" x14ac:dyDescent="0.15">
      <c r="B31" t="s">
        <v>68</v>
      </c>
      <c r="C31">
        <v>0</v>
      </c>
      <c r="D31" t="s">
        <v>69</v>
      </c>
      <c r="E31">
        <f>Q24+Q25+Q19</f>
        <v>6</v>
      </c>
      <c r="F31">
        <f>E31</f>
        <v>6</v>
      </c>
    </row>
    <row r="32" spans="1:17" x14ac:dyDescent="0.15">
      <c r="B32" t="s">
        <v>70</v>
      </c>
      <c r="C32">
        <v>1</v>
      </c>
      <c r="D32" t="s">
        <v>71</v>
      </c>
      <c r="E32">
        <f>Q3*10+Q26*3+Q17</f>
        <v>15</v>
      </c>
      <c r="F32">
        <f t="shared" si="0"/>
        <v>15</v>
      </c>
    </row>
    <row r="33" spans="2:6" x14ac:dyDescent="0.15">
      <c r="B33" t="s">
        <v>72</v>
      </c>
      <c r="C33">
        <v>0</v>
      </c>
      <c r="D33" t="s">
        <v>73</v>
      </c>
      <c r="E33">
        <f>Q18*4+Q20*2+Q6*3+Q17</f>
        <v>14</v>
      </c>
      <c r="F33">
        <f>E33</f>
        <v>14</v>
      </c>
    </row>
    <row r="34" spans="2:6" x14ac:dyDescent="0.15">
      <c r="B34" t="s">
        <v>74</v>
      </c>
      <c r="C34">
        <v>3</v>
      </c>
      <c r="D34" t="s">
        <v>75</v>
      </c>
      <c r="E34">
        <f>Q3*32</f>
        <v>32</v>
      </c>
      <c r="F34">
        <f t="shared" si="0"/>
        <v>10.666666666666666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41"/>
  <sheetViews>
    <sheetView tabSelected="1" topLeftCell="A7" workbookViewId="0">
      <selection activeCell="G37" sqref="G37"/>
    </sheetView>
  </sheetViews>
  <sheetFormatPr defaultRowHeight="13.5" x14ac:dyDescent="0.15"/>
  <cols>
    <col min="1" max="1" width="14.125" bestFit="1" customWidth="1"/>
    <col min="3" max="3" width="11" bestFit="1" customWidth="1"/>
    <col min="4" max="4" width="9" customWidth="1"/>
    <col min="11" max="11" width="11.875" customWidth="1"/>
    <col min="13" max="13" width="11" bestFit="1" customWidth="1"/>
    <col min="14" max="14" width="8.875" customWidth="1"/>
  </cols>
  <sheetData>
    <row r="3" spans="1:14" x14ac:dyDescent="0.15">
      <c r="A3" s="1" t="s">
        <v>127</v>
      </c>
      <c r="K3" s="1" t="s">
        <v>133</v>
      </c>
    </row>
    <row r="4" spans="1:14" x14ac:dyDescent="0.15">
      <c r="A4" t="s">
        <v>138</v>
      </c>
      <c r="B4" t="s">
        <v>134</v>
      </c>
      <c r="C4" s="2" t="s">
        <v>149</v>
      </c>
      <c r="D4" t="s">
        <v>150</v>
      </c>
      <c r="K4" t="s">
        <v>141</v>
      </c>
      <c r="L4" t="s">
        <v>140</v>
      </c>
      <c r="M4" t="s">
        <v>139</v>
      </c>
      <c r="N4" t="s">
        <v>142</v>
      </c>
    </row>
    <row r="5" spans="1:14" x14ac:dyDescent="0.15">
      <c r="A5" t="s">
        <v>144</v>
      </c>
      <c r="B5" t="s">
        <v>134</v>
      </c>
      <c r="C5" s="2" t="s">
        <v>187</v>
      </c>
      <c r="D5" t="s">
        <v>165</v>
      </c>
      <c r="K5" t="s">
        <v>144</v>
      </c>
      <c r="L5" t="s">
        <v>140</v>
      </c>
      <c r="M5" t="s">
        <v>143</v>
      </c>
      <c r="N5" t="s">
        <v>147</v>
      </c>
    </row>
    <row r="6" spans="1:14" x14ac:dyDescent="0.15">
      <c r="A6" t="s">
        <v>176</v>
      </c>
      <c r="B6" t="s">
        <v>116</v>
      </c>
      <c r="C6" t="s">
        <v>188</v>
      </c>
      <c r="D6" t="s">
        <v>186</v>
      </c>
      <c r="K6" t="s">
        <v>144</v>
      </c>
      <c r="L6" t="s">
        <v>134</v>
      </c>
      <c r="M6" t="s">
        <v>148</v>
      </c>
      <c r="N6" t="s">
        <v>170</v>
      </c>
    </row>
    <row r="7" spans="1:14" x14ac:dyDescent="0.15">
      <c r="A7" t="s">
        <v>207</v>
      </c>
      <c r="B7" t="s">
        <v>116</v>
      </c>
      <c r="D7" t="s">
        <v>208</v>
      </c>
      <c r="K7" t="s">
        <v>159</v>
      </c>
      <c r="L7" t="s">
        <v>140</v>
      </c>
      <c r="M7" t="s">
        <v>153</v>
      </c>
      <c r="N7" t="s">
        <v>160</v>
      </c>
    </row>
    <row r="8" spans="1:14" x14ac:dyDescent="0.15">
      <c r="A8" t="s">
        <v>197</v>
      </c>
      <c r="B8" t="s">
        <v>116</v>
      </c>
      <c r="D8" t="s">
        <v>213</v>
      </c>
      <c r="K8" t="s">
        <v>144</v>
      </c>
      <c r="L8" t="s">
        <v>134</v>
      </c>
      <c r="M8" t="s">
        <v>154</v>
      </c>
      <c r="N8" t="s">
        <v>161</v>
      </c>
    </row>
    <row r="9" spans="1:14" x14ac:dyDescent="0.15">
      <c r="K9" t="s">
        <v>77</v>
      </c>
      <c r="L9" t="s">
        <v>134</v>
      </c>
      <c r="M9" t="s">
        <v>156</v>
      </c>
      <c r="N9" t="s">
        <v>162</v>
      </c>
    </row>
    <row r="10" spans="1:14" x14ac:dyDescent="0.15">
      <c r="K10" t="s">
        <v>144</v>
      </c>
      <c r="L10" t="s">
        <v>134</v>
      </c>
      <c r="M10" t="s">
        <v>152</v>
      </c>
      <c r="N10" t="s">
        <v>174</v>
      </c>
    </row>
    <row r="12" spans="1:14" x14ac:dyDescent="0.15">
      <c r="A12" s="1" t="s">
        <v>128</v>
      </c>
    </row>
    <row r="13" spans="1:14" x14ac:dyDescent="0.15">
      <c r="A13" t="s">
        <v>144</v>
      </c>
      <c r="B13" t="s">
        <v>140</v>
      </c>
      <c r="C13" s="2" t="s">
        <v>135</v>
      </c>
      <c r="D13" t="s">
        <v>145</v>
      </c>
    </row>
    <row r="14" spans="1:14" x14ac:dyDescent="0.15">
      <c r="A14" t="s">
        <v>138</v>
      </c>
      <c r="B14" t="s">
        <v>134</v>
      </c>
      <c r="C14" t="s">
        <v>146</v>
      </c>
      <c r="D14" t="s">
        <v>137</v>
      </c>
    </row>
    <row r="15" spans="1:14" x14ac:dyDescent="0.15">
      <c r="A15" t="s">
        <v>144</v>
      </c>
      <c r="B15" t="s">
        <v>134</v>
      </c>
      <c r="C15" t="s">
        <v>155</v>
      </c>
      <c r="D15" t="s">
        <v>173</v>
      </c>
    </row>
    <row r="17" spans="1:14" x14ac:dyDescent="0.15">
      <c r="K17" s="1" t="s">
        <v>166</v>
      </c>
    </row>
    <row r="18" spans="1:14" x14ac:dyDescent="0.15">
      <c r="A18" s="1" t="s">
        <v>108</v>
      </c>
      <c r="K18" t="s">
        <v>171</v>
      </c>
      <c r="L18" t="s">
        <v>140</v>
      </c>
      <c r="M18" t="s">
        <v>151</v>
      </c>
      <c r="N18" t="s">
        <v>169</v>
      </c>
    </row>
    <row r="19" spans="1:14" x14ac:dyDescent="0.15">
      <c r="A19" t="s">
        <v>111</v>
      </c>
      <c r="B19" t="s">
        <v>110</v>
      </c>
      <c r="C19" s="2" t="s">
        <v>109</v>
      </c>
      <c r="D19" t="s">
        <v>119</v>
      </c>
      <c r="K19" t="s">
        <v>200</v>
      </c>
      <c r="L19" t="s">
        <v>11</v>
      </c>
      <c r="N19" t="s">
        <v>212</v>
      </c>
    </row>
    <row r="20" spans="1:14" x14ac:dyDescent="0.15">
      <c r="A20" t="s">
        <v>111</v>
      </c>
      <c r="B20" t="s">
        <v>110</v>
      </c>
      <c r="C20" s="2" t="s">
        <v>120</v>
      </c>
      <c r="D20" t="s">
        <v>112</v>
      </c>
    </row>
    <row r="21" spans="1:14" x14ac:dyDescent="0.15">
      <c r="A21" t="s">
        <v>113</v>
      </c>
      <c r="B21" t="s">
        <v>110</v>
      </c>
      <c r="C21" s="2" t="s">
        <v>114</v>
      </c>
      <c r="D21" t="s">
        <v>115</v>
      </c>
      <c r="K21" s="1" t="s">
        <v>167</v>
      </c>
    </row>
    <row r="22" spans="1:14" x14ac:dyDescent="0.15">
      <c r="A22" t="s">
        <v>113</v>
      </c>
      <c r="B22" t="s">
        <v>190</v>
      </c>
      <c r="C22" t="s">
        <v>117</v>
      </c>
      <c r="D22" t="s">
        <v>118</v>
      </c>
      <c r="K22" t="s">
        <v>144</v>
      </c>
      <c r="L22" t="s">
        <v>140</v>
      </c>
      <c r="M22" t="s">
        <v>164</v>
      </c>
      <c r="N22" t="s">
        <v>168</v>
      </c>
    </row>
    <row r="23" spans="1:14" x14ac:dyDescent="0.15">
      <c r="A23" t="s">
        <v>189</v>
      </c>
      <c r="B23" t="s">
        <v>181</v>
      </c>
      <c r="C23" s="3" t="s">
        <v>192</v>
      </c>
      <c r="D23" t="s">
        <v>191</v>
      </c>
    </row>
    <row r="24" spans="1:14" ht="49.5" customHeight="1" x14ac:dyDescent="0.15">
      <c r="A24" t="s">
        <v>189</v>
      </c>
      <c r="B24" t="s">
        <v>181</v>
      </c>
      <c r="C24" s="3" t="s">
        <v>193</v>
      </c>
      <c r="D24" s="4" t="s">
        <v>194</v>
      </c>
      <c r="E24" s="5"/>
      <c r="F24" s="5"/>
      <c r="G24" s="5"/>
      <c r="H24" s="5"/>
    </row>
    <row r="25" spans="1:14" x14ac:dyDescent="0.15">
      <c r="K25" s="6" t="s">
        <v>215</v>
      </c>
      <c r="L25" s="5"/>
      <c r="M25" s="5"/>
      <c r="N25" s="5"/>
    </row>
    <row r="26" spans="1:14" x14ac:dyDescent="0.15">
      <c r="K26" t="s">
        <v>144</v>
      </c>
      <c r="L26" t="s">
        <v>196</v>
      </c>
      <c r="M26" t="s">
        <v>157</v>
      </c>
      <c r="N26" t="s">
        <v>163</v>
      </c>
    </row>
    <row r="27" spans="1:14" x14ac:dyDescent="0.15">
      <c r="K27" t="s">
        <v>189</v>
      </c>
      <c r="L27" t="s">
        <v>195</v>
      </c>
      <c r="N27" t="s">
        <v>198</v>
      </c>
    </row>
    <row r="28" spans="1:14" x14ac:dyDescent="0.15">
      <c r="K28" t="s">
        <v>200</v>
      </c>
      <c r="L28" t="s">
        <v>116</v>
      </c>
      <c r="N28" t="s">
        <v>201</v>
      </c>
    </row>
    <row r="29" spans="1:14" x14ac:dyDescent="0.15">
      <c r="K29" t="s">
        <v>209</v>
      </c>
      <c r="L29" t="s">
        <v>210</v>
      </c>
      <c r="N29" t="s">
        <v>214</v>
      </c>
    </row>
    <row r="30" spans="1:14" x14ac:dyDescent="0.15">
      <c r="K30" t="s">
        <v>189</v>
      </c>
      <c r="L30" t="s">
        <v>196</v>
      </c>
      <c r="N30" t="s">
        <v>211</v>
      </c>
    </row>
    <row r="31" spans="1:14" x14ac:dyDescent="0.15">
      <c r="A31" s="1" t="s">
        <v>123</v>
      </c>
    </row>
    <row r="32" spans="1:14" x14ac:dyDescent="0.15">
      <c r="A32" t="s">
        <v>76</v>
      </c>
      <c r="B32" t="s">
        <v>124</v>
      </c>
      <c r="C32" s="2" t="s">
        <v>172</v>
      </c>
      <c r="D32" t="s">
        <v>216</v>
      </c>
    </row>
    <row r="33" spans="1:10" x14ac:dyDescent="0.15">
      <c r="A33" t="s">
        <v>77</v>
      </c>
      <c r="B33" t="s">
        <v>124</v>
      </c>
      <c r="C33" s="2" t="s">
        <v>217</v>
      </c>
      <c r="D33" t="s">
        <v>218</v>
      </c>
    </row>
    <row r="34" spans="1:10" x14ac:dyDescent="0.15">
      <c r="A34" t="s">
        <v>175</v>
      </c>
      <c r="B34" t="s">
        <v>124</v>
      </c>
      <c r="C34" t="s">
        <v>131</v>
      </c>
      <c r="D34" t="s">
        <v>132</v>
      </c>
    </row>
    <row r="35" spans="1:10" x14ac:dyDescent="0.15">
      <c r="A35" t="s">
        <v>177</v>
      </c>
      <c r="B35" t="s">
        <v>125</v>
      </c>
      <c r="C35" t="s">
        <v>129</v>
      </c>
      <c r="D35" t="s">
        <v>121</v>
      </c>
    </row>
    <row r="36" spans="1:10" x14ac:dyDescent="0.15">
      <c r="A36" t="s">
        <v>177</v>
      </c>
      <c r="B36" t="s">
        <v>125</v>
      </c>
      <c r="C36" t="s">
        <v>130</v>
      </c>
      <c r="D36" t="s">
        <v>122</v>
      </c>
    </row>
    <row r="37" spans="1:10" x14ac:dyDescent="0.15">
      <c r="A37" t="s">
        <v>111</v>
      </c>
      <c r="B37" t="s">
        <v>178</v>
      </c>
      <c r="C37" t="s">
        <v>180</v>
      </c>
      <c r="D37" t="s">
        <v>179</v>
      </c>
    </row>
    <row r="38" spans="1:10" x14ac:dyDescent="0.15">
      <c r="A38" t="s">
        <v>184</v>
      </c>
      <c r="B38" t="s">
        <v>182</v>
      </c>
      <c r="C38" t="s">
        <v>183</v>
      </c>
      <c r="D38" t="s">
        <v>185</v>
      </c>
    </row>
    <row r="39" spans="1:10" x14ac:dyDescent="0.15">
      <c r="A39" t="s">
        <v>197</v>
      </c>
      <c r="B39" t="s">
        <v>182</v>
      </c>
      <c r="D39" t="s">
        <v>199</v>
      </c>
    </row>
    <row r="40" spans="1:10" x14ac:dyDescent="0.15">
      <c r="A40" t="s">
        <v>202</v>
      </c>
      <c r="B40" t="s">
        <v>182</v>
      </c>
      <c r="D40" t="s">
        <v>203</v>
      </c>
    </row>
    <row r="41" spans="1:10" ht="36" customHeight="1" x14ac:dyDescent="0.15">
      <c r="A41" t="s">
        <v>204</v>
      </c>
      <c r="B41" t="s">
        <v>205</v>
      </c>
      <c r="D41" s="4" t="s">
        <v>206</v>
      </c>
      <c r="E41" s="5"/>
      <c r="F41" s="5"/>
      <c r="G41" s="5"/>
      <c r="H41" s="5"/>
      <c r="I41" s="5"/>
      <c r="J41" s="5"/>
    </row>
  </sheetData>
  <mergeCells count="3">
    <mergeCell ref="D24:H24"/>
    <mergeCell ref="D41:J41"/>
    <mergeCell ref="K25:N25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平衡</vt:lpstr>
      <vt:lpstr>通用</vt:lpstr>
      <vt:lpstr>战士参考</vt:lpstr>
      <vt:lpstr>剑修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2018-03-26T14:29:40Z</dcterms:modified>
</cp:coreProperties>
</file>